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02" documentId="8_{DCF85A03-1EEC-410A-B6A1-333228F65FDB}" xr6:coauthVersionLast="47" xr6:coauthVersionMax="47" xr10:uidLastSave="{2DA91F17-E6F8-42D5-AEDA-ED26F9D447D9}"/>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 r:id="rId12"/>
    <pivotCache cacheId="205" r:id="rId13"/>
    <pivotCache cacheId="212" r:id="rId14"/>
    <pivotCache cacheId="216" r:id="rId15"/>
    <pivotCache cacheId="2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51" i="30"/>
  <c r="V316" i="30"/>
  <c r="V178" i="30"/>
  <c r="V152" i="30"/>
  <c r="V338" i="30"/>
  <c r="V32" i="30"/>
  <c r="V9" i="30"/>
  <c r="V23" i="30"/>
  <c r="V27" i="30"/>
  <c r="V325" i="30"/>
  <c r="V179" i="30"/>
  <c r="V181" i="30"/>
  <c r="V10" i="30"/>
  <c r="V5" i="30"/>
  <c r="V324" i="30"/>
  <c r="V312" i="30"/>
  <c r="V301" i="30"/>
  <c r="V175" i="30"/>
  <c r="V22" i="30"/>
  <c r="V180" i="30"/>
  <c r="V177" i="30"/>
  <c r="V30" i="30"/>
  <c r="V314" i="30"/>
  <c r="V304" i="30"/>
  <c r="V323" i="30"/>
  <c r="V28" i="30"/>
  <c r="V31" i="30"/>
  <c r="V17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<sst xmlns="http://schemas.openxmlformats.org/spreadsheetml/2006/main" count="22436" uniqueCount="2743">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</sst>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0" fontId="79" fillId="30" borderId="70" xfId="0" applyFont="1" applyFill="1" applyBorder="1" applyAlignment="1">
      <alignment horizontal="center"/>
    </xf>
    <xf numFmtId="0" fontId="10" fillId="4" borderId="2"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5" t="s">
        <v>0</v>
      </c>
      <c r="B1" s="1575"/>
      <c r="C1" s="1575"/>
      <c r="D1" s="1575"/>
      <c r="E1" s="1575"/>
      <c r="F1" s="1575"/>
      <c r="G1" s="1575"/>
      <c r="H1" s="1575"/>
      <c r="I1" s="1575"/>
      <c r="J1" s="1575"/>
      <c r="K1" s="1575"/>
      <c r="L1" s="1575"/>
      <c r="M1" s="1575"/>
      <c r="N1" s="1575"/>
      <c r="O1" s="1575"/>
      <c r="P1" s="1575"/>
      <c r="Q1" s="1007"/>
      <c r="S1" s="1007"/>
      <c r="T1" s="1007"/>
      <c r="U1" s="1007"/>
      <c r="V1" s="1007"/>
      <c r="W1" s="1007"/>
      <c r="X1" s="1007"/>
      <c r="Y1" s="1007"/>
      <c r="Z1" s="1007"/>
    </row>
    <row r="2" spans="1:26" ht="24.95" customHeight="1">
      <c r="A2" s="1576" t="str">
        <f ca="1">"Last Updated: "&amp;TEXT(NOW(),"MM/DD/YYYY  h:mm AM/PM")</f>
        <v>Last Updated: 06/19/2026  11:00 AM</v>
      </c>
      <c r="B2" s="1576"/>
      <c r="C2" s="1576"/>
      <c r="D2" s="1576"/>
      <c r="E2" s="1576"/>
      <c r="F2" s="1576"/>
      <c r="G2" s="1576"/>
      <c r="H2" s="1576"/>
      <c r="I2" s="1576"/>
      <c r="J2" s="1576"/>
      <c r="K2" s="1576"/>
      <c r="L2" s="1576"/>
      <c r="M2" s="1576"/>
      <c r="N2" s="1576"/>
      <c r="O2" s="1576"/>
      <c r="P2" s="157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9" t="s">
        <v>1</v>
      </c>
      <c r="B4" s="1599"/>
      <c r="C4" s="1599"/>
      <c r="D4" s="1599"/>
      <c r="E4" s="1599"/>
      <c r="F4" s="1599"/>
      <c r="G4" s="1599"/>
      <c r="H4" s="159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77" t="s">
        <v>7</v>
      </c>
      <c r="B7" s="1577"/>
      <c r="C7" s="1577"/>
      <c r="D7" s="1577"/>
      <c r="E7" s="1577"/>
      <c r="F7" s="1577"/>
      <c r="G7" s="1577"/>
      <c r="H7" s="1577"/>
      <c r="I7" s="1577"/>
      <c r="J7" s="1577"/>
      <c r="K7" s="1577"/>
      <c r="L7" s="1577"/>
      <c r="M7" s="1577"/>
      <c r="N7" s="1577"/>
      <c r="O7" s="1577"/>
      <c r="P7" s="157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78" t="s">
        <v>8</v>
      </c>
      <c r="B9" s="1579"/>
      <c r="C9" s="1007"/>
      <c r="D9" s="1558" t="s">
        <v>9</v>
      </c>
      <c r="E9" s="1559"/>
      <c r="F9" s="1560"/>
      <c r="G9" s="1007"/>
      <c r="H9" s="1558" t="s">
        <v>10</v>
      </c>
      <c r="I9" s="1559"/>
      <c r="J9" s="1560"/>
      <c r="K9" s="1007"/>
      <c r="L9" s="1558" t="s">
        <v>11</v>
      </c>
      <c r="M9" s="1559"/>
      <c r="N9" s="1560"/>
      <c r="O9" s="1007"/>
      <c r="P9" s="1007"/>
      <c r="Q9" s="1007"/>
      <c r="R9" s="1007"/>
      <c r="S9" s="1007"/>
      <c r="T9" s="1007"/>
      <c r="U9" s="1007"/>
      <c r="V9" s="1007"/>
      <c r="W9" s="1007"/>
      <c r="X9" s="1007"/>
      <c r="Y9" s="1007"/>
      <c r="Z9" s="1007"/>
    </row>
    <row r="10" spans="1:26" ht="50.1" customHeight="1">
      <c r="A10" s="1564"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6"/>
      <c r="C10" s="1007"/>
      <c r="D10" s="1564"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5"/>
      <c r="F10" s="1566"/>
      <c r="G10" s="1007"/>
      <c r="H10" s="1580"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141384</v>
      </c>
      <c r="I10" s="1581"/>
      <c r="J10" s="1582"/>
      <c r="K10" s="1007"/>
      <c r="L10" s="1583"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903726</v>
      </c>
      <c r="M10" s="1584"/>
      <c r="N10" s="1585"/>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8" t="s">
        <v>12</v>
      </c>
      <c r="B12" s="1560"/>
      <c r="C12" s="1007"/>
      <c r="D12" s="1558" t="s">
        <v>13</v>
      </c>
      <c r="E12" s="1559"/>
      <c r="F12" s="1560"/>
      <c r="G12" s="1007"/>
      <c r="H12" s="1558" t="s">
        <v>14</v>
      </c>
      <c r="I12" s="1559"/>
      <c r="J12" s="1560"/>
      <c r="K12" s="1007"/>
      <c r="L12" s="1558" t="s">
        <v>15</v>
      </c>
      <c r="M12" s="1559"/>
      <c r="N12" s="1560"/>
      <c r="O12" s="1007"/>
      <c r="P12" s="1007"/>
      <c r="Q12" s="1007"/>
      <c r="R12" s="1007"/>
      <c r="S12" s="1007"/>
      <c r="T12" s="1007"/>
      <c r="U12" s="1007"/>
      <c r="V12" s="1007"/>
      <c r="W12" s="1007"/>
      <c r="X12" s="1007"/>
      <c r="Y12" s="1007"/>
      <c r="Z12" s="1007"/>
    </row>
    <row r="13" spans="1:26" ht="50.1" customHeight="1">
      <c r="A13" s="1586">
        <f>IFERROR(H10/D10,0)</f>
        <v>0.13528145362689095</v>
      </c>
      <c r="B13" s="1587"/>
      <c r="C13" s="1007"/>
      <c r="D13" s="1561"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2"/>
      <c r="F13" s="1563"/>
      <c r="G13" s="1007"/>
      <c r="H13" s="1564"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5"/>
      <c r="J13" s="1566"/>
      <c r="K13" s="1007"/>
      <c r="L13" s="1572">
        <f>COUNTA('Pending Resto-COP Packages'!A15:A64)</f>
        <v>38</v>
      </c>
      <c r="M13" s="1573"/>
      <c r="N13" s="157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7" t="s">
        <v>16</v>
      </c>
      <c r="B15" s="1567"/>
      <c r="C15" s="1567"/>
      <c r="D15" s="1567"/>
      <c r="E15" s="1007"/>
      <c r="F15" s="1567" t="s">
        <v>17</v>
      </c>
      <c r="G15" s="1567"/>
      <c r="H15" s="1567"/>
      <c r="I15" s="1567"/>
      <c r="J15" s="1007"/>
      <c r="K15" s="1567" t="s">
        <v>18</v>
      </c>
      <c r="L15" s="1567"/>
      <c r="M15" s="156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0.26300340200909211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0.13528145362689095</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7" t="s">
        <v>44</v>
      </c>
      <c r="B27" s="1567"/>
      <c r="C27" s="1567"/>
      <c r="D27" s="1567"/>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9" t="s">
        <v>65</v>
      </c>
      <c r="B39" s="1569"/>
      <c r="C39" s="1569"/>
      <c r="D39" s="1569"/>
      <c r="E39" s="1569"/>
      <c r="F39" s="1569"/>
      <c r="G39" s="1569"/>
      <c r="H39" s="1569"/>
      <c r="I39" s="1569"/>
      <c r="J39" s="1569"/>
      <c r="K39" s="1570"/>
      <c r="L39" s="1570"/>
      <c r="M39" s="1570"/>
      <c r="N39" s="1570"/>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1" t="s">
        <v>66</v>
      </c>
      <c r="B60" s="1571"/>
      <c r="C60" s="1571"/>
      <c r="D60" s="1571"/>
      <c r="E60" s="1571"/>
      <c r="F60" s="1571"/>
      <c r="G60" s="1571"/>
      <c r="H60" s="1571"/>
      <c r="I60" s="1571"/>
      <c r="J60" s="1571"/>
      <c r="K60" s="1571"/>
      <c r="L60" s="1571"/>
      <c r="M60" s="1571"/>
      <c r="N60" s="1571"/>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7623</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8" t="s">
        <v>441</v>
      </c>
      <c r="C1" s="1588"/>
      <c r="D1" s="427"/>
      <c r="E1" s="1588" t="s">
        <v>442</v>
      </c>
      <c r="F1" s="15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9"/>
      <c r="B1" s="1589"/>
      <c r="C1" s="1589"/>
      <c r="D1" s="1589"/>
      <c r="E1" s="1589"/>
      <c r="F1" s="1589"/>
      <c r="G1" s="1589"/>
      <c r="H1" s="1590" t="s">
        <v>490</v>
      </c>
      <c r="I1" s="1590"/>
      <c r="J1" s="1590"/>
      <c r="K1" s="1590"/>
      <c r="L1" s="1590"/>
      <c r="M1" s="1590"/>
      <c r="N1" s="1590"/>
      <c r="O1" s="1590"/>
      <c r="P1" s="189"/>
      <c r="Q1" s="1591" t="s">
        <v>97</v>
      </c>
      <c r="R1" s="1591"/>
      <c r="S1" s="1592"/>
      <c r="T1" s="1591"/>
      <c r="U1" s="1591"/>
      <c r="V1" s="1591"/>
      <c r="W1" s="1591"/>
      <c r="X1" s="1591"/>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AD97" activePane="topRight" state="frozen"/>
      <selection pane="topRight" activeCell="A109" sqref="A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600">
        <v>46</v>
      </c>
      <c r="I2" s="372" t="s">
        <v>556</v>
      </c>
      <c r="J2" s="1058" t="s">
        <v>30</v>
      </c>
      <c r="K2" s="1601"/>
      <c r="L2" s="1386">
        <v>46147</v>
      </c>
      <c r="M2" s="372" t="s">
        <v>110</v>
      </c>
      <c r="N2" s="991">
        <v>71754.5</v>
      </c>
      <c r="O2" s="372" t="s">
        <v>110</v>
      </c>
      <c r="P2" s="707" t="s">
        <v>29</v>
      </c>
      <c r="Q2" s="1602">
        <v>46147</v>
      </c>
      <c r="R2" s="702"/>
      <c r="S2" s="1602"/>
      <c r="T2" s="1602"/>
      <c r="U2" s="1602"/>
      <c r="V2" s="1603">
        <v>5649</v>
      </c>
      <c r="W2" s="1549">
        <v>5083</v>
      </c>
      <c r="X2" s="1604">
        <f>SUM(V2-W2)</f>
        <v>566</v>
      </c>
      <c r="Y2" s="1241">
        <f>IFERROR($W2/$V2, 0)</f>
        <v>0.89980527526995924</v>
      </c>
      <c r="Z2" s="1602">
        <v>46169</v>
      </c>
      <c r="AA2" s="160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600">
        <v>94</v>
      </c>
      <c r="I3" s="372" t="s">
        <v>556</v>
      </c>
      <c r="J3" s="1058" t="s">
        <v>30</v>
      </c>
      <c r="K3" s="1601"/>
      <c r="L3" s="1386"/>
      <c r="M3" s="372" t="s">
        <v>110</v>
      </c>
      <c r="N3" s="991">
        <v>94021.5</v>
      </c>
      <c r="O3" s="372" t="s">
        <v>110</v>
      </c>
      <c r="P3" s="707" t="s">
        <v>35</v>
      </c>
      <c r="Q3" s="1602">
        <v>46162</v>
      </c>
      <c r="R3" s="702"/>
      <c r="S3" s="1602"/>
      <c r="T3" s="1602"/>
      <c r="U3" s="1602"/>
      <c r="V3" s="1603">
        <v>7741</v>
      </c>
      <c r="W3" s="1225"/>
      <c r="X3" s="1604">
        <f>SUM(V3-W3)</f>
        <v>7741</v>
      </c>
      <c r="Y3" s="1241">
        <f>IFERROR($W3/$V3, 0)</f>
        <v>0</v>
      </c>
      <c r="Z3" s="1602"/>
      <c r="AA3" s="160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600">
        <v>31</v>
      </c>
      <c r="I4" s="372" t="s">
        <v>556</v>
      </c>
      <c r="J4" s="1058" t="s">
        <v>30</v>
      </c>
      <c r="K4" s="1601"/>
      <c r="L4" s="1386">
        <v>45795</v>
      </c>
      <c r="M4" s="372" t="s">
        <v>110</v>
      </c>
      <c r="N4" s="991">
        <v>73945</v>
      </c>
      <c r="O4" s="372" t="s">
        <v>110</v>
      </c>
      <c r="P4" s="707" t="s">
        <v>29</v>
      </c>
      <c r="Q4" s="1602">
        <v>46160</v>
      </c>
      <c r="R4" s="702"/>
      <c r="S4" s="1602"/>
      <c r="T4" s="1602"/>
      <c r="U4" s="1602"/>
      <c r="V4" s="1603">
        <v>5923</v>
      </c>
      <c r="W4" s="1549">
        <v>3872</v>
      </c>
      <c r="X4" s="1604">
        <f>SUM(V4-W4)</f>
        <v>2051</v>
      </c>
      <c r="Y4" s="1241">
        <f>IFERROR($W4/$V4, 0)</f>
        <v>0.65372277562046255</v>
      </c>
      <c r="Z4" s="1602">
        <v>46188</v>
      </c>
      <c r="AA4" s="160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600">
        <v>93</v>
      </c>
      <c r="I5" s="372" t="s">
        <v>556</v>
      </c>
      <c r="J5" s="1058" t="s">
        <v>30</v>
      </c>
      <c r="K5" s="1601"/>
      <c r="L5" s="1386">
        <v>46175</v>
      </c>
      <c r="M5" s="372" t="s">
        <v>110</v>
      </c>
      <c r="N5" s="991">
        <v>111096</v>
      </c>
      <c r="O5" s="372" t="s">
        <v>110</v>
      </c>
      <c r="P5" s="707" t="s">
        <v>29</v>
      </c>
      <c r="Q5" s="1602">
        <v>46171</v>
      </c>
      <c r="R5" s="702"/>
      <c r="S5" s="1602"/>
      <c r="T5" s="1602"/>
      <c r="U5" s="1602"/>
      <c r="V5" s="1603">
        <v>9483</v>
      </c>
      <c r="W5" s="1549">
        <v>7992</v>
      </c>
      <c r="X5" s="1604">
        <f>SUM(V5-W5)</f>
        <v>1491</v>
      </c>
      <c r="Y5" s="1241">
        <f>IFERROR($W5/$V5, 0)</f>
        <v>0.84277127491300219</v>
      </c>
      <c r="Z5" s="1602">
        <v>46188</v>
      </c>
      <c r="AA5" s="1602"/>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600">
        <v>79</v>
      </c>
      <c r="I6" s="372" t="s">
        <v>556</v>
      </c>
      <c r="J6" s="1058" t="s">
        <v>30</v>
      </c>
      <c r="K6" s="1601"/>
      <c r="L6" s="1386">
        <v>46152</v>
      </c>
      <c r="M6" s="372" t="s">
        <v>110</v>
      </c>
      <c r="N6" s="991">
        <v>100208</v>
      </c>
      <c r="O6" s="372" t="s">
        <v>110</v>
      </c>
      <c r="P6" s="707" t="s">
        <v>29</v>
      </c>
      <c r="Q6" s="1602">
        <v>46149</v>
      </c>
      <c r="R6" s="702"/>
      <c r="S6" s="1602"/>
      <c r="T6" s="1602"/>
      <c r="U6" s="1602"/>
      <c r="V6" s="1603">
        <v>8175</v>
      </c>
      <c r="W6" s="1225">
        <v>6248</v>
      </c>
      <c r="X6" s="1604">
        <f>SUM(V6-W6)</f>
        <v>1927</v>
      </c>
      <c r="Y6" s="1241">
        <f>IFERROR($W6/$V6, 0)</f>
        <v>0.76428134556574923</v>
      </c>
      <c r="Z6" s="1602">
        <v>46168</v>
      </c>
      <c r="AA6" s="1602"/>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600">
        <v>110</v>
      </c>
      <c r="I7" s="372" t="s">
        <v>556</v>
      </c>
      <c r="J7" s="1058" t="s">
        <v>30</v>
      </c>
      <c r="K7" s="1601"/>
      <c r="L7" s="1386"/>
      <c r="M7" s="372" t="s">
        <v>110</v>
      </c>
      <c r="N7" s="991">
        <v>101920.5</v>
      </c>
      <c r="O7" s="372" t="s">
        <v>110</v>
      </c>
      <c r="P7" s="707" t="s">
        <v>29</v>
      </c>
      <c r="Q7" s="1602">
        <v>46162</v>
      </c>
      <c r="R7" s="702"/>
      <c r="S7" s="1602"/>
      <c r="T7" s="1602"/>
      <c r="U7" s="1602"/>
      <c r="V7" s="1603">
        <v>8444</v>
      </c>
      <c r="W7" s="1551">
        <v>4523</v>
      </c>
      <c r="X7" s="1604">
        <f>SUM(V7-W7)</f>
        <v>3921</v>
      </c>
      <c r="Y7" s="1241">
        <f>IFERROR($W7/$V7, 0)</f>
        <v>0.53564661297963045</v>
      </c>
      <c r="Z7" s="1602">
        <v>46174</v>
      </c>
      <c r="AA7" s="1602"/>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600">
        <v>91</v>
      </c>
      <c r="I8" s="372" t="s">
        <v>556</v>
      </c>
      <c r="J8" s="1058" t="s">
        <v>30</v>
      </c>
      <c r="K8" s="1601"/>
      <c r="L8" s="1386">
        <v>46175</v>
      </c>
      <c r="M8" s="372" t="s">
        <v>110</v>
      </c>
      <c r="N8" s="991">
        <v>111633.5</v>
      </c>
      <c r="O8" s="372" t="s">
        <v>110</v>
      </c>
      <c r="P8" s="707" t="s">
        <v>35</v>
      </c>
      <c r="Q8" s="1602">
        <v>46178</v>
      </c>
      <c r="R8" s="702"/>
      <c r="S8" s="1602"/>
      <c r="T8" s="1602"/>
      <c r="U8" s="1602"/>
      <c r="V8" s="1603">
        <v>9431</v>
      </c>
      <c r="W8" s="1225"/>
      <c r="X8" s="1604">
        <f>SUM(V8-W8)</f>
        <v>9431</v>
      </c>
      <c r="Y8" s="1241">
        <f>IFERROR($W8/$V8, 0)</f>
        <v>0</v>
      </c>
      <c r="Z8" s="1602"/>
      <c r="AA8" s="1602"/>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600">
        <v>76</v>
      </c>
      <c r="I9" s="372" t="s">
        <v>556</v>
      </c>
      <c r="J9" s="1058" t="s">
        <v>30</v>
      </c>
      <c r="K9" s="1601"/>
      <c r="L9" s="1386">
        <v>46175</v>
      </c>
      <c r="M9" s="372" t="s">
        <v>110</v>
      </c>
      <c r="N9" s="991">
        <v>67567.5</v>
      </c>
      <c r="O9" s="372" t="s">
        <v>110</v>
      </c>
      <c r="P9" s="707" t="s">
        <v>35</v>
      </c>
      <c r="Q9" s="1602">
        <v>46171</v>
      </c>
      <c r="R9" s="702"/>
      <c r="S9" s="1602"/>
      <c r="T9" s="1602"/>
      <c r="U9" s="1602"/>
      <c r="V9" s="1603">
        <v>5460</v>
      </c>
      <c r="W9" s="1225"/>
      <c r="X9" s="1604">
        <f>SUM(V9-W9)</f>
        <v>5460</v>
      </c>
      <c r="Y9" s="1241">
        <f>IFERROR($W9/$V9, 0)</f>
        <v>0</v>
      </c>
      <c r="Z9" s="1602"/>
      <c r="AA9" s="1602"/>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600">
        <v>42</v>
      </c>
      <c r="I10" s="372" t="s">
        <v>556</v>
      </c>
      <c r="J10" s="1058" t="s">
        <v>30</v>
      </c>
      <c r="K10" s="1601"/>
      <c r="L10" s="1386">
        <v>46178</v>
      </c>
      <c r="M10" s="372" t="s">
        <v>110</v>
      </c>
      <c r="N10" s="991">
        <v>101724.5</v>
      </c>
      <c r="O10" s="372" t="s">
        <v>110</v>
      </c>
      <c r="P10" s="707" t="s">
        <v>29</v>
      </c>
      <c r="Q10" s="1602">
        <v>46171</v>
      </c>
      <c r="R10" s="702"/>
      <c r="S10" s="1602"/>
      <c r="T10" s="1602"/>
      <c r="U10" s="1602"/>
      <c r="V10" s="1603">
        <v>7993</v>
      </c>
      <c r="W10" s="1549">
        <v>4335</v>
      </c>
      <c r="X10" s="1604">
        <f>SUM(V10-W10)</f>
        <v>3658</v>
      </c>
      <c r="Y10" s="1241">
        <f>IFERROR($W10/$V10, 0)</f>
        <v>0.54234955586137867</v>
      </c>
      <c r="Z10" s="1602"/>
      <c r="AA10" s="160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600">
        <v>67</v>
      </c>
      <c r="I11" s="372" t="s">
        <v>556</v>
      </c>
      <c r="J11" s="1058" t="s">
        <v>30</v>
      </c>
      <c r="K11" s="1601"/>
      <c r="L11" s="1386"/>
      <c r="M11" s="372" t="s">
        <v>110</v>
      </c>
      <c r="N11" s="991">
        <v>95128</v>
      </c>
      <c r="O11" s="372" t="s">
        <v>110</v>
      </c>
      <c r="P11" s="707" t="s">
        <v>35</v>
      </c>
      <c r="Q11" s="1602">
        <v>46171</v>
      </c>
      <c r="R11" s="702"/>
      <c r="S11" s="1602"/>
      <c r="T11" s="1602"/>
      <c r="U11" s="1602"/>
      <c r="V11" s="1603">
        <v>7857</v>
      </c>
      <c r="W11" s="1225"/>
      <c r="X11" s="1604">
        <f>SUM(V11-W11)</f>
        <v>7857</v>
      </c>
      <c r="Y11" s="1241">
        <f>IFERROR($W11/$V11, 0)</f>
        <v>0</v>
      </c>
      <c r="Z11" s="1602"/>
      <c r="AA11" s="160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600">
        <v>91</v>
      </c>
      <c r="I12" s="372" t="s">
        <v>556</v>
      </c>
      <c r="J12" s="1058" t="s">
        <v>30</v>
      </c>
      <c r="K12" s="1601"/>
      <c r="L12" s="1386">
        <v>46175</v>
      </c>
      <c r="M12" s="372" t="s">
        <v>110</v>
      </c>
      <c r="N12" s="991">
        <v>72668.5</v>
      </c>
      <c r="O12" s="372" t="s">
        <v>110</v>
      </c>
      <c r="P12" s="707" t="s">
        <v>35</v>
      </c>
      <c r="Q12" s="1602">
        <v>46176</v>
      </c>
      <c r="R12" s="702"/>
      <c r="S12" s="1602"/>
      <c r="T12" s="1602"/>
      <c r="U12" s="1602"/>
      <c r="V12" s="1603">
        <v>5934</v>
      </c>
      <c r="W12" s="1549">
        <v>724</v>
      </c>
      <c r="X12" s="1604">
        <f>SUM(V12-W12)</f>
        <v>5210</v>
      </c>
      <c r="Y12" s="1241">
        <f>IFERROR($W12/$V12, 0)</f>
        <v>0.1220087630603303</v>
      </c>
      <c r="Z12" s="1602"/>
      <c r="AA12" s="1602"/>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600">
        <v>88</v>
      </c>
      <c r="I13" s="372" t="s">
        <v>556</v>
      </c>
      <c r="J13" s="1058" t="s">
        <v>30</v>
      </c>
      <c r="K13" s="1601"/>
      <c r="L13" s="1386"/>
      <c r="M13" s="372" t="s">
        <v>110</v>
      </c>
      <c r="N13" s="991">
        <v>96607</v>
      </c>
      <c r="O13" s="372" t="s">
        <v>110</v>
      </c>
      <c r="P13" s="707" t="s">
        <v>35</v>
      </c>
      <c r="Q13" s="1602">
        <v>46176</v>
      </c>
      <c r="R13" s="702"/>
      <c r="S13" s="1602"/>
      <c r="T13" s="1602"/>
      <c r="U13" s="1602"/>
      <c r="V13" s="1603">
        <v>7623</v>
      </c>
      <c r="W13" s="1225"/>
      <c r="X13" s="1604">
        <f>SUM(V13-W13)</f>
        <v>7623</v>
      </c>
      <c r="Y13" s="1241">
        <f>IFERROR($W13/$V13, 0)</f>
        <v>0</v>
      </c>
      <c r="Z13" s="1602"/>
      <c r="AA13" s="1602"/>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600">
        <v>75</v>
      </c>
      <c r="I14" s="372" t="s">
        <v>556</v>
      </c>
      <c r="J14" s="1058" t="s">
        <v>30</v>
      </c>
      <c r="K14" s="1601"/>
      <c r="L14" s="1386"/>
      <c r="M14" s="372" t="s">
        <v>110</v>
      </c>
      <c r="N14" s="991">
        <v>95477</v>
      </c>
      <c r="O14" s="372" t="s">
        <v>110</v>
      </c>
      <c r="P14" s="707" t="s">
        <v>35</v>
      </c>
      <c r="Q14" s="1602">
        <v>46183</v>
      </c>
      <c r="R14" s="702"/>
      <c r="S14" s="1602"/>
      <c r="T14" s="1602"/>
      <c r="U14" s="1602"/>
      <c r="V14" s="1603">
        <v>7966</v>
      </c>
      <c r="W14" s="1225"/>
      <c r="X14" s="1604">
        <f>SUM(V14-W14)</f>
        <v>7966</v>
      </c>
      <c r="Y14" s="1241">
        <f>IFERROR($W14/$V14, 0)</f>
        <v>0</v>
      </c>
      <c r="Z14" s="1602"/>
      <c r="AA14" s="1602"/>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600">
        <v>97</v>
      </c>
      <c r="I15" s="372" t="s">
        <v>556</v>
      </c>
      <c r="J15" s="1058" t="s">
        <v>30</v>
      </c>
      <c r="K15" s="1601"/>
      <c r="L15" s="1386"/>
      <c r="M15" s="372" t="s">
        <v>110</v>
      </c>
      <c r="N15" s="991">
        <v>94688.5</v>
      </c>
      <c r="O15" s="372" t="s">
        <v>110</v>
      </c>
      <c r="P15" s="707" t="s">
        <v>35</v>
      </c>
      <c r="Q15" s="1602">
        <v>46176</v>
      </c>
      <c r="R15" s="702"/>
      <c r="S15" s="1602"/>
      <c r="T15" s="1602"/>
      <c r="U15" s="1602"/>
      <c r="V15" s="1603">
        <v>7856</v>
      </c>
      <c r="W15" s="1225"/>
      <c r="X15" s="1604">
        <f>SUM(V15-W15)</f>
        <v>7856</v>
      </c>
      <c r="Y15" s="1241">
        <f>IFERROR($W15/$V15, 0)</f>
        <v>0</v>
      </c>
      <c r="Z15" s="1602"/>
      <c r="AA15" s="1602"/>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600">
        <v>65</v>
      </c>
      <c r="I16" s="372" t="s">
        <v>556</v>
      </c>
      <c r="J16" s="1058" t="s">
        <v>30</v>
      </c>
      <c r="K16" s="1601"/>
      <c r="L16" s="1386"/>
      <c r="M16" s="372" t="s">
        <v>110</v>
      </c>
      <c r="N16" s="991">
        <v>97700</v>
      </c>
      <c r="O16" s="372" t="s">
        <v>110</v>
      </c>
      <c r="P16" s="707" t="s">
        <v>35</v>
      </c>
      <c r="Q16" s="1602">
        <v>46175</v>
      </c>
      <c r="R16" s="702"/>
      <c r="S16" s="1602"/>
      <c r="T16" s="1602"/>
      <c r="U16" s="1602"/>
      <c r="V16" s="1603">
        <v>8047</v>
      </c>
      <c r="W16" s="1225"/>
      <c r="X16" s="1604">
        <f>SUM(V16-W16)</f>
        <v>8047</v>
      </c>
      <c r="Y16" s="1241">
        <f>IFERROR($W16/$V16, 0)</f>
        <v>0</v>
      </c>
      <c r="Z16" s="1602"/>
      <c r="AA16" s="1602"/>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600">
        <v>51</v>
      </c>
      <c r="I17" s="372" t="s">
        <v>556</v>
      </c>
      <c r="J17" s="1058" t="s">
        <v>30</v>
      </c>
      <c r="K17" s="1601"/>
      <c r="L17" s="1386"/>
      <c r="M17" s="372" t="s">
        <v>110</v>
      </c>
      <c r="N17" s="991">
        <v>91700</v>
      </c>
      <c r="O17" s="372" t="s">
        <v>110</v>
      </c>
      <c r="P17" s="707" t="s">
        <v>35</v>
      </c>
      <c r="Q17" s="1602">
        <v>46176</v>
      </c>
      <c r="R17" s="702"/>
      <c r="S17" s="1602"/>
      <c r="T17" s="1602"/>
      <c r="U17" s="1602"/>
      <c r="V17" s="1603">
        <v>7529</v>
      </c>
      <c r="W17" s="1549">
        <v>1289</v>
      </c>
      <c r="X17" s="1604">
        <f>SUM(V17-W17)</f>
        <v>6240</v>
      </c>
      <c r="Y17" s="1241">
        <f>IFERROR($W17/$V17, 0)</f>
        <v>0.17120467525567803</v>
      </c>
      <c r="Z17" s="1602"/>
      <c r="AA17" s="1602"/>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600">
        <v>67</v>
      </c>
      <c r="I18" s="372" t="s">
        <v>556</v>
      </c>
      <c r="J18" s="1058" t="s">
        <v>30</v>
      </c>
      <c r="K18" s="1601"/>
      <c r="L18" s="1386"/>
      <c r="M18" s="372" t="s">
        <v>110</v>
      </c>
      <c r="N18" s="991">
        <v>100866</v>
      </c>
      <c r="O18" s="372" t="s">
        <v>110</v>
      </c>
      <c r="P18" s="707" t="s">
        <v>35</v>
      </c>
      <c r="Q18" s="1602">
        <v>46175</v>
      </c>
      <c r="R18" s="702"/>
      <c r="S18" s="1602"/>
      <c r="T18" s="1602"/>
      <c r="U18" s="1602"/>
      <c r="V18" s="1603">
        <v>9021</v>
      </c>
      <c r="W18" s="1225"/>
      <c r="X18" s="1604">
        <f>SUM(V18-W18)</f>
        <v>9021</v>
      </c>
      <c r="Y18" s="1241">
        <f>IFERROR($W18/$V18, 0)</f>
        <v>0</v>
      </c>
      <c r="Z18" s="1602"/>
      <c r="AA18" s="1602"/>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600">
        <v>93</v>
      </c>
      <c r="I19" s="372" t="s">
        <v>556</v>
      </c>
      <c r="J19" s="1058" t="s">
        <v>30</v>
      </c>
      <c r="K19" s="1601"/>
      <c r="L19" s="1386"/>
      <c r="M19" s="372" t="s">
        <v>110</v>
      </c>
      <c r="N19" s="991">
        <v>104934</v>
      </c>
      <c r="O19" s="372" t="s">
        <v>110</v>
      </c>
      <c r="P19" s="707" t="s">
        <v>35</v>
      </c>
      <c r="Q19" s="1602">
        <v>46176</v>
      </c>
      <c r="R19" s="702"/>
      <c r="S19" s="1602"/>
      <c r="T19" s="1602"/>
      <c r="U19" s="1602"/>
      <c r="V19" s="1603">
        <v>8701</v>
      </c>
      <c r="W19" s="1549">
        <v>225</v>
      </c>
      <c r="X19" s="1604">
        <f>SUM(V19-W19)</f>
        <v>8476</v>
      </c>
      <c r="Y19" s="1241">
        <f>IFERROR($W19/$V19, 0)</f>
        <v>2.5859096655556833E-2</v>
      </c>
      <c r="Z19" s="1602"/>
      <c r="AA19" s="1602"/>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600">
        <v>28</v>
      </c>
      <c r="I20" s="372" t="s">
        <v>556</v>
      </c>
      <c r="J20" s="1058" t="s">
        <v>30</v>
      </c>
      <c r="K20" s="1601"/>
      <c r="L20" s="1386"/>
      <c r="M20" s="372" t="s">
        <v>110</v>
      </c>
      <c r="N20" s="991">
        <v>73691.5</v>
      </c>
      <c r="O20" s="372" t="s">
        <v>110</v>
      </c>
      <c r="P20" s="707" t="s">
        <v>29</v>
      </c>
      <c r="Q20" s="1602">
        <v>46177</v>
      </c>
      <c r="R20" s="702"/>
      <c r="S20" s="1602"/>
      <c r="T20" s="1602"/>
      <c r="U20" s="1602"/>
      <c r="V20" s="1603">
        <v>6042</v>
      </c>
      <c r="W20" s="1549">
        <v>5280</v>
      </c>
      <c r="X20" s="1604">
        <f>SUM(V20-W20)</f>
        <v>762</v>
      </c>
      <c r="Y20" s="1241">
        <f>IFERROR($W20/$V20, 0)</f>
        <v>0.87388282025819264</v>
      </c>
      <c r="Z20" s="1602">
        <v>46185</v>
      </c>
      <c r="AA20" s="1602"/>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600">
        <v>70</v>
      </c>
      <c r="I21" s="372" t="s">
        <v>556</v>
      </c>
      <c r="J21" s="1058" t="s">
        <v>30</v>
      </c>
      <c r="K21" s="1601"/>
      <c r="L21" s="1386"/>
      <c r="M21" s="372" t="s">
        <v>110</v>
      </c>
      <c r="N21" s="991">
        <v>99590</v>
      </c>
      <c r="O21" s="372" t="s">
        <v>110</v>
      </c>
      <c r="P21" s="707" t="s">
        <v>35</v>
      </c>
      <c r="Q21" s="1602">
        <v>46177</v>
      </c>
      <c r="R21" s="702"/>
      <c r="S21" s="1602"/>
      <c r="T21" s="1602"/>
      <c r="U21" s="1602"/>
      <c r="V21" s="1603">
        <v>8201</v>
      </c>
      <c r="W21" s="1225"/>
      <c r="X21" s="1604">
        <f>SUM(V21-W21)</f>
        <v>8201</v>
      </c>
      <c r="Y21" s="1241">
        <f>IFERROR($W21/$V21, 0)</f>
        <v>0</v>
      </c>
      <c r="Z21" s="1602"/>
      <c r="AA21" s="1602"/>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600">
        <v>91</v>
      </c>
      <c r="I22" s="372" t="s">
        <v>556</v>
      </c>
      <c r="J22" s="1058" t="s">
        <v>30</v>
      </c>
      <c r="K22" s="1601"/>
      <c r="L22" s="1386"/>
      <c r="M22" s="372" t="s">
        <v>110</v>
      </c>
      <c r="N22" s="991">
        <v>103644.5</v>
      </c>
      <c r="O22" s="372" t="s">
        <v>110</v>
      </c>
      <c r="P22" s="707" t="s">
        <v>35</v>
      </c>
      <c r="Q22" s="1602">
        <v>46183</v>
      </c>
      <c r="R22" s="702"/>
      <c r="S22" s="1602"/>
      <c r="T22" s="1602"/>
      <c r="U22" s="1602"/>
      <c r="V22" s="1603">
        <v>8384</v>
      </c>
      <c r="W22" s="1225"/>
      <c r="X22" s="1604">
        <f>SUM(V22-W22)</f>
        <v>8384</v>
      </c>
      <c r="Y22" s="1241">
        <f>IFERROR($W22/$V22, 0)</f>
        <v>0</v>
      </c>
      <c r="Z22" s="1602"/>
      <c r="AA22" s="1602"/>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600">
        <v>57</v>
      </c>
      <c r="I23" s="372" t="s">
        <v>556</v>
      </c>
      <c r="J23" s="1058" t="s">
        <v>30</v>
      </c>
      <c r="K23" s="1601"/>
      <c r="L23" s="1386"/>
      <c r="M23" s="372" t="s">
        <v>110</v>
      </c>
      <c r="N23" s="991">
        <v>106431.5</v>
      </c>
      <c r="O23" s="372" t="s">
        <v>110</v>
      </c>
      <c r="P23" s="707" t="s">
        <v>35</v>
      </c>
      <c r="Q23" s="1602">
        <v>46183</v>
      </c>
      <c r="R23" s="702"/>
      <c r="S23" s="1602"/>
      <c r="T23" s="1602"/>
      <c r="U23" s="1602"/>
      <c r="V23" s="1603">
        <v>8751</v>
      </c>
      <c r="W23" s="1225"/>
      <c r="X23" s="1604">
        <f>SUM(V23-W23)</f>
        <v>8751</v>
      </c>
      <c r="Y23" s="1241">
        <f>IFERROR($W23/$V23, 0)</f>
        <v>0</v>
      </c>
      <c r="Z23" s="1602"/>
      <c r="AA23" s="1602"/>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600">
        <v>86</v>
      </c>
      <c r="I24" s="372" t="s">
        <v>556</v>
      </c>
      <c r="J24" s="1058" t="s">
        <v>30</v>
      </c>
      <c r="K24" s="1601"/>
      <c r="L24" s="1386"/>
      <c r="M24" s="372" t="s">
        <v>110</v>
      </c>
      <c r="N24" s="991">
        <v>97386.5</v>
      </c>
      <c r="O24" s="372" t="s">
        <v>110</v>
      </c>
      <c r="P24" s="707" t="s">
        <v>35</v>
      </c>
      <c r="Q24" s="1602">
        <v>46188</v>
      </c>
      <c r="R24" s="702"/>
      <c r="S24" s="1602"/>
      <c r="T24" s="1602"/>
      <c r="U24" s="1602"/>
      <c r="V24" s="1603">
        <v>7996</v>
      </c>
      <c r="W24" s="1225"/>
      <c r="X24" s="1604">
        <f>SUM(V24-W24)</f>
        <v>7996</v>
      </c>
      <c r="Y24" s="1241">
        <f>IFERROR($W24/$V24, 0)</f>
        <v>0</v>
      </c>
      <c r="Z24" s="1602"/>
      <c r="AA24" s="1602"/>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600">
        <v>40</v>
      </c>
      <c r="I25" s="372" t="s">
        <v>556</v>
      </c>
      <c r="J25" s="1058" t="s">
        <v>30</v>
      </c>
      <c r="K25" s="1601"/>
      <c r="L25" s="1386">
        <v>46182</v>
      </c>
      <c r="M25" s="372" t="s">
        <v>110</v>
      </c>
      <c r="N25" s="991">
        <v>91774</v>
      </c>
      <c r="O25" s="372" t="s">
        <v>110</v>
      </c>
      <c r="P25" s="707" t="s">
        <v>35</v>
      </c>
      <c r="Q25" s="1602">
        <v>46171</v>
      </c>
      <c r="R25" s="702"/>
      <c r="S25" s="1602"/>
      <c r="T25" s="1602"/>
      <c r="U25" s="1602"/>
      <c r="V25" s="1603">
        <v>7530</v>
      </c>
      <c r="W25" s="1225"/>
      <c r="X25" s="1604">
        <f>SUM(V25-W25)</f>
        <v>7530</v>
      </c>
      <c r="Y25" s="1241">
        <f>IFERROR($W25/$V25, 0)</f>
        <v>0</v>
      </c>
      <c r="Z25" s="1602"/>
      <c r="AA25" s="1602"/>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600">
        <v>88</v>
      </c>
      <c r="I26" s="372" t="s">
        <v>556</v>
      </c>
      <c r="J26" s="1058" t="s">
        <v>30</v>
      </c>
      <c r="K26" s="1601"/>
      <c r="L26" s="1386">
        <v>46181</v>
      </c>
      <c r="M26" s="372" t="s">
        <v>110</v>
      </c>
      <c r="N26" s="991">
        <v>81059.5</v>
      </c>
      <c r="O26" s="372" t="s">
        <v>110</v>
      </c>
      <c r="P26" s="707" t="s">
        <v>29</v>
      </c>
      <c r="Q26" s="1602">
        <v>46174</v>
      </c>
      <c r="R26" s="702"/>
      <c r="S26" s="1602"/>
      <c r="T26" s="1602"/>
      <c r="U26" s="1602"/>
      <c r="V26" s="1603">
        <v>6647</v>
      </c>
      <c r="W26" s="1549">
        <v>1177</v>
      </c>
      <c r="X26" s="1604">
        <f>SUM(V26-W26)</f>
        <v>5470</v>
      </c>
      <c r="Y26" s="1241">
        <f>IFERROR($W26/$V26, 0)</f>
        <v>0.17707236347224312</v>
      </c>
      <c r="Z26" s="1602">
        <v>46188</v>
      </c>
      <c r="AA26" s="1602"/>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600">
        <v>88</v>
      </c>
      <c r="I27" s="372" t="s">
        <v>556</v>
      </c>
      <c r="J27" s="1058" t="s">
        <v>30</v>
      </c>
      <c r="K27" s="1601"/>
      <c r="L27" s="1386"/>
      <c r="M27" s="372" t="s">
        <v>110</v>
      </c>
      <c r="N27" s="991">
        <v>106600</v>
      </c>
      <c r="O27" s="372" t="s">
        <v>110</v>
      </c>
      <c r="P27" s="707" t="s">
        <v>35</v>
      </c>
      <c r="Q27" s="1602">
        <v>46174</v>
      </c>
      <c r="R27" s="702"/>
      <c r="S27" s="1602"/>
      <c r="T27" s="1602"/>
      <c r="U27" s="1602"/>
      <c r="V27" s="1603">
        <v>8787</v>
      </c>
      <c r="W27" s="1225"/>
      <c r="X27" s="1604">
        <f>SUM(V27-W27)</f>
        <v>8787</v>
      </c>
      <c r="Y27" s="1241">
        <f>IFERROR($W27/$V27, 0)</f>
        <v>0</v>
      </c>
      <c r="Z27" s="1602"/>
      <c r="AA27" s="1602"/>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600">
        <v>0</v>
      </c>
      <c r="I28" s="372" t="s">
        <v>556</v>
      </c>
      <c r="J28" s="1058" t="s">
        <v>30</v>
      </c>
      <c r="K28" s="1601"/>
      <c r="L28" s="1386">
        <v>46154</v>
      </c>
      <c r="M28" s="372" t="s">
        <v>110</v>
      </c>
      <c r="N28" s="991">
        <v>65477.3</v>
      </c>
      <c r="O28" s="372" t="s">
        <v>110</v>
      </c>
      <c r="P28" s="707" t="s">
        <v>35</v>
      </c>
      <c r="Q28" s="1602">
        <v>46157</v>
      </c>
      <c r="R28" s="702"/>
      <c r="S28" s="1602"/>
      <c r="T28" s="1602"/>
      <c r="U28" s="1602"/>
      <c r="V28" s="1603">
        <v>5318</v>
      </c>
      <c r="W28" s="1225"/>
      <c r="X28" s="1604">
        <f>SUM(V28-W28)</f>
        <v>5318</v>
      </c>
      <c r="Y28" s="1241">
        <f>IFERROR($W28/$V28, 0)</f>
        <v>0</v>
      </c>
      <c r="Z28" s="1602"/>
      <c r="AA28" s="1602"/>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602">
        <v>46181</v>
      </c>
      <c r="AA33" s="1602"/>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601">
        <v>35</v>
      </c>
      <c r="I34" s="1233" t="s">
        <v>556</v>
      </c>
      <c r="J34" s="1222" t="s">
        <v>30</v>
      </c>
      <c r="K34" s="1605"/>
      <c r="L34" s="1387">
        <v>46183</v>
      </c>
      <c r="M34" s="1222" t="s">
        <v>110</v>
      </c>
      <c r="N34" s="1606">
        <v>98498</v>
      </c>
      <c r="O34" s="1222" t="s">
        <v>110</v>
      </c>
      <c r="P34" s="707" t="s">
        <v>32</v>
      </c>
      <c r="Q34" s="1607">
        <v>46183</v>
      </c>
      <c r="R34" s="694"/>
      <c r="S34" s="1607"/>
      <c r="T34" s="1607"/>
      <c r="U34" s="1607"/>
      <c r="V34" s="1604">
        <v>7699</v>
      </c>
      <c r="W34" s="1462"/>
      <c r="X34" s="1226">
        <f t="shared" ref="X34:X41" si="1">SUM(V34-W34)</f>
        <v>7699</v>
      </c>
      <c r="Y34" s="1241">
        <f t="shared" si="0"/>
        <v>0</v>
      </c>
      <c r="Z34" s="1602"/>
      <c r="AA34" s="1602"/>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601">
        <v>87</v>
      </c>
      <c r="I35" s="1233" t="s">
        <v>556</v>
      </c>
      <c r="J35" s="1222" t="s">
        <v>30</v>
      </c>
      <c r="K35" s="1605"/>
      <c r="L35" s="1387">
        <v>46178</v>
      </c>
      <c r="M35" s="1222" t="s">
        <v>110</v>
      </c>
      <c r="N35" s="1400">
        <v>77365.5</v>
      </c>
      <c r="O35" s="1222" t="s">
        <v>110</v>
      </c>
      <c r="P35" s="1419" t="s">
        <v>35</v>
      </c>
      <c r="Q35" s="1607">
        <v>46178</v>
      </c>
      <c r="R35" s="694"/>
      <c r="S35" s="1607"/>
      <c r="T35" s="1607"/>
      <c r="U35" s="1607"/>
      <c r="V35" s="1604">
        <v>6321</v>
      </c>
      <c r="W35" s="1550">
        <v>1218</v>
      </c>
      <c r="X35" s="1226">
        <f t="shared" si="1"/>
        <v>5103</v>
      </c>
      <c r="Y35" s="1277">
        <f>IFERROR($W35/$V35, 0)</f>
        <v>0.19269102990033224</v>
      </c>
      <c r="Z35" s="1607">
        <v>46191</v>
      </c>
      <c r="AA35" s="1607"/>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601">
        <v>42</v>
      </c>
      <c r="I36" s="1233" t="s">
        <v>556</v>
      </c>
      <c r="J36" s="1222" t="s">
        <v>30</v>
      </c>
      <c r="K36" s="1605"/>
      <c r="L36" s="1387">
        <v>46178</v>
      </c>
      <c r="M36" s="1222" t="s">
        <v>110</v>
      </c>
      <c r="N36" s="1400">
        <v>60970.5</v>
      </c>
      <c r="O36" s="1222" t="s">
        <v>110</v>
      </c>
      <c r="P36" s="1419" t="s">
        <v>29</v>
      </c>
      <c r="Q36" s="1607">
        <v>46181</v>
      </c>
      <c r="R36" s="694"/>
      <c r="S36" s="1607"/>
      <c r="T36" s="1607"/>
      <c r="U36" s="1607"/>
      <c r="V36" s="1604">
        <v>4650</v>
      </c>
      <c r="W36" s="1535">
        <v>502</v>
      </c>
      <c r="X36" s="1226">
        <f t="shared" si="1"/>
        <v>4148</v>
      </c>
      <c r="Y36" s="1277">
        <f>IFERROR($W36/$V36, 0)</f>
        <v>0.10795698924731183</v>
      </c>
      <c r="Z36" s="1607">
        <v>46188</v>
      </c>
      <c r="AA36" s="1607"/>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601">
        <v>58</v>
      </c>
      <c r="I37" s="1233" t="s">
        <v>556</v>
      </c>
      <c r="J37" s="1222" t="s">
        <v>30</v>
      </c>
      <c r="K37" s="1605"/>
      <c r="L37" s="1387">
        <v>46181</v>
      </c>
      <c r="M37" s="1222" t="s">
        <v>110</v>
      </c>
      <c r="N37" s="1606">
        <v>78994.5</v>
      </c>
      <c r="O37" s="1222" t="s">
        <v>110</v>
      </c>
      <c r="P37" s="707" t="s">
        <v>35</v>
      </c>
      <c r="Q37" s="1607">
        <v>46178</v>
      </c>
      <c r="R37" s="694"/>
      <c r="S37" s="1607"/>
      <c r="T37" s="1607"/>
      <c r="U37" s="1607"/>
      <c r="V37" s="1604">
        <v>6258</v>
      </c>
      <c r="W37" s="1462"/>
      <c r="X37" s="1226">
        <f t="shared" si="1"/>
        <v>6258</v>
      </c>
      <c r="Y37" s="1241">
        <f t="shared" si="0"/>
        <v>0</v>
      </c>
      <c r="Z37" s="1602"/>
      <c r="AA37" s="1602"/>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601">
        <v>85</v>
      </c>
      <c r="I38" s="1233" t="s">
        <v>556</v>
      </c>
      <c r="J38" s="1222" t="s">
        <v>30</v>
      </c>
      <c r="K38" s="1605"/>
      <c r="L38" s="1387">
        <v>46181</v>
      </c>
      <c r="M38" s="1222" t="s">
        <v>110</v>
      </c>
      <c r="N38" s="1606">
        <v>62709</v>
      </c>
      <c r="O38" s="1222" t="s">
        <v>110</v>
      </c>
      <c r="P38" s="707" t="s">
        <v>29</v>
      </c>
      <c r="Q38" s="1607">
        <v>46178</v>
      </c>
      <c r="R38" s="694"/>
      <c r="S38" s="1607"/>
      <c r="T38" s="1607"/>
      <c r="U38" s="1607"/>
      <c r="V38" s="1604">
        <v>5055</v>
      </c>
      <c r="W38" s="1550">
        <v>4576</v>
      </c>
      <c r="X38" s="1226">
        <f t="shared" si="1"/>
        <v>479</v>
      </c>
      <c r="Y38" s="1241">
        <f t="shared" si="0"/>
        <v>0.90524233432245305</v>
      </c>
      <c r="Z38" s="1607">
        <v>46188</v>
      </c>
      <c r="AA38" s="1602"/>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601">
        <v>69</v>
      </c>
      <c r="I39" s="1233" t="s">
        <v>556</v>
      </c>
      <c r="J39" s="1222" t="s">
        <v>30</v>
      </c>
      <c r="K39" s="1605"/>
      <c r="L39" s="1387"/>
      <c r="M39" s="1222" t="s">
        <v>110</v>
      </c>
      <c r="N39" s="1606">
        <v>99986.2</v>
      </c>
      <c r="O39" s="1222" t="s">
        <v>110</v>
      </c>
      <c r="P39" s="707" t="s">
        <v>32</v>
      </c>
      <c r="Q39" s="1607"/>
      <c r="R39" s="694"/>
      <c r="S39" s="1607"/>
      <c r="T39" s="1607"/>
      <c r="U39" s="1607"/>
      <c r="V39" s="1604">
        <v>8137</v>
      </c>
      <c r="W39" s="1556"/>
      <c r="X39" s="1226">
        <f t="shared" si="1"/>
        <v>8137</v>
      </c>
      <c r="Y39" s="1277">
        <f>IFERROR($W39/$V39, 0)</f>
        <v>0</v>
      </c>
      <c r="Z39" s="1607"/>
      <c r="AA39" s="1607"/>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601">
        <v>49</v>
      </c>
      <c r="I40" s="1233" t="s">
        <v>556</v>
      </c>
      <c r="J40" s="1222" t="s">
        <v>30</v>
      </c>
      <c r="K40" s="1605"/>
      <c r="L40" s="1387">
        <v>46178</v>
      </c>
      <c r="M40" s="1222" t="s">
        <v>110</v>
      </c>
      <c r="N40" s="1606">
        <v>103484.5</v>
      </c>
      <c r="O40" s="1222" t="s">
        <v>110</v>
      </c>
      <c r="P40" s="707" t="s">
        <v>29</v>
      </c>
      <c r="Q40" s="1607">
        <v>46178</v>
      </c>
      <c r="R40" s="694"/>
      <c r="S40" s="1607"/>
      <c r="T40" s="1607"/>
      <c r="U40" s="1607"/>
      <c r="V40" s="1604">
        <v>8094</v>
      </c>
      <c r="W40" s="1550">
        <v>3421</v>
      </c>
      <c r="X40" s="1226">
        <f t="shared" si="1"/>
        <v>4673</v>
      </c>
      <c r="Y40" s="1277">
        <f>IFERROR($W40/$V40, 0)</f>
        <v>0.42265875957499383</v>
      </c>
      <c r="Z40" s="1607">
        <v>46189</v>
      </c>
      <c r="AA40" s="1607"/>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601">
        <v>0</v>
      </c>
      <c r="I41" s="1233" t="s">
        <v>556</v>
      </c>
      <c r="J41" s="1222" t="s">
        <v>30</v>
      </c>
      <c r="K41" s="1605"/>
      <c r="L41" s="1387">
        <v>46181</v>
      </c>
      <c r="M41" s="1222" t="s">
        <v>110</v>
      </c>
      <c r="N41" s="1606">
        <v>419</v>
      </c>
      <c r="O41" s="1222" t="s">
        <v>110</v>
      </c>
      <c r="P41" s="707" t="s">
        <v>35</v>
      </c>
      <c r="Q41" s="1607">
        <v>46178</v>
      </c>
      <c r="R41" s="694"/>
      <c r="S41" s="1607"/>
      <c r="T41" s="1607"/>
      <c r="U41" s="1607"/>
      <c r="V41" s="1604">
        <v>72</v>
      </c>
      <c r="W41" s="1462"/>
      <c r="X41" s="1226">
        <f t="shared" si="1"/>
        <v>72</v>
      </c>
      <c r="Y41" s="1241">
        <f t="shared" si="0"/>
        <v>0</v>
      </c>
      <c r="Z41" s="1602"/>
      <c r="AA41" s="1602"/>
      <c r="AB41" s="697">
        <v>0</v>
      </c>
      <c r="AC41" s="697">
        <v>0</v>
      </c>
      <c r="AD41" s="1056">
        <v>0</v>
      </c>
      <c r="AE41" s="1464" t="s">
        <v>602</v>
      </c>
      <c r="AF41" s="714"/>
    </row>
    <row r="42" spans="1:32" s="715" customFormat="1" ht="24.75" customHeight="1">
      <c r="A42" s="1384"/>
      <c r="B42" s="1461"/>
      <c r="C42" s="1387"/>
      <c r="D42" s="1387"/>
      <c r="E42" s="1387"/>
      <c r="F42" s="1459"/>
      <c r="G42" s="1275"/>
      <c r="H42" s="1601"/>
      <c r="I42" s="1233"/>
      <c r="J42" s="1601"/>
      <c r="K42" s="1605"/>
      <c r="L42" s="1387"/>
      <c r="M42" s="1601"/>
      <c r="N42" s="1606"/>
      <c r="O42" s="1601"/>
      <c r="P42" s="1608"/>
      <c r="Q42" s="1607"/>
      <c r="R42" s="694"/>
      <c r="S42" s="1607"/>
      <c r="T42" s="1607"/>
      <c r="U42" s="1607"/>
      <c r="V42" s="1604"/>
      <c r="W42" s="1462"/>
      <c r="X42" s="1604"/>
      <c r="Y42" s="1277">
        <f t="shared" si="0"/>
        <v>0</v>
      </c>
      <c r="Z42" s="1607"/>
      <c r="AA42" s="1607"/>
      <c r="AB42" s="1609"/>
      <c r="AC42" s="1609"/>
      <c r="AD42" s="1258"/>
      <c r="AE42" s="1463"/>
      <c r="AF42" s="714"/>
    </row>
    <row r="43" spans="1:32" s="715" customFormat="1" ht="24.75" customHeight="1">
      <c r="A43" s="1384"/>
      <c r="B43" s="1461"/>
      <c r="C43" s="1387"/>
      <c r="D43" s="1387"/>
      <c r="E43" s="1387"/>
      <c r="F43" s="1459"/>
      <c r="G43" s="1275"/>
      <c r="H43" s="1601"/>
      <c r="I43" s="1233"/>
      <c r="J43" s="1601"/>
      <c r="K43" s="1605"/>
      <c r="L43" s="1387"/>
      <c r="M43" s="1601"/>
      <c r="N43" s="1606"/>
      <c r="O43" s="1601"/>
      <c r="P43" s="1608"/>
      <c r="Q43" s="1607"/>
      <c r="R43" s="694"/>
      <c r="S43" s="1607"/>
      <c r="T43" s="1607"/>
      <c r="U43" s="1607"/>
      <c r="V43" s="1604"/>
      <c r="W43" s="1462"/>
      <c r="X43" s="1604"/>
      <c r="Y43" s="1277">
        <f t="shared" si="0"/>
        <v>0</v>
      </c>
      <c r="Z43" s="1607"/>
      <c r="AA43" s="1607"/>
      <c r="AB43" s="1609"/>
      <c r="AC43" s="1609"/>
      <c r="AD43" s="1258"/>
      <c r="AE43" s="1463"/>
      <c r="AF43" s="714"/>
    </row>
    <row r="44" spans="1:32" s="715" customFormat="1" ht="24.75" customHeight="1">
      <c r="A44" s="1384"/>
      <c r="B44" s="1461"/>
      <c r="C44" s="1387"/>
      <c r="D44" s="1387"/>
      <c r="E44" s="1387"/>
      <c r="F44" s="1459"/>
      <c r="G44" s="1275"/>
      <c r="H44" s="1601"/>
      <c r="I44" s="1233"/>
      <c r="J44" s="1601"/>
      <c r="K44" s="1605"/>
      <c r="L44" s="1387"/>
      <c r="M44" s="1601"/>
      <c r="N44" s="1606"/>
      <c r="O44" s="1601"/>
      <c r="P44" s="1608"/>
      <c r="Q44" s="1607"/>
      <c r="R44" s="694"/>
      <c r="S44" s="1607"/>
      <c r="T44" s="1607"/>
      <c r="U44" s="1607"/>
      <c r="V44" s="1604"/>
      <c r="W44" s="1462"/>
      <c r="X44" s="1604"/>
      <c r="Y44" s="1277">
        <f t="shared" si="0"/>
        <v>0</v>
      </c>
      <c r="Z44" s="1607"/>
      <c r="AA44" s="1607"/>
      <c r="AB44" s="1609"/>
      <c r="AC44" s="1609"/>
      <c r="AD44" s="1258"/>
      <c r="AE44" s="1463"/>
      <c r="AF44" s="714"/>
    </row>
    <row r="45" spans="1:32" s="715" customFormat="1" ht="24.75" customHeight="1">
      <c r="A45" s="1384"/>
      <c r="B45" s="1461"/>
      <c r="C45" s="1387"/>
      <c r="D45" s="1387"/>
      <c r="E45" s="1387"/>
      <c r="F45" s="1459"/>
      <c r="G45" s="1275"/>
      <c r="H45" s="1601"/>
      <c r="I45" s="1233"/>
      <c r="J45" s="1601"/>
      <c r="K45" s="1605"/>
      <c r="L45" s="1387"/>
      <c r="M45" s="1601"/>
      <c r="N45" s="1606"/>
      <c r="O45" s="1601"/>
      <c r="P45" s="1608"/>
      <c r="Q45" s="1607"/>
      <c r="R45" s="694"/>
      <c r="S45" s="1607"/>
      <c r="T45" s="1607"/>
      <c r="U45" s="1607"/>
      <c r="V45" s="1604"/>
      <c r="W45" s="1462"/>
      <c r="X45" s="1604"/>
      <c r="Y45" s="1277">
        <f t="shared" si="0"/>
        <v>0</v>
      </c>
      <c r="Z45" s="1607"/>
      <c r="AA45" s="1607"/>
      <c r="AB45" s="1609"/>
      <c r="AC45" s="1609"/>
      <c r="AD45" s="1258"/>
      <c r="AE45" s="1463"/>
      <c r="AF45" s="714"/>
    </row>
    <row r="46" spans="1:32" s="715" customFormat="1" ht="24.75" customHeight="1">
      <c r="A46" s="1384"/>
      <c r="B46" s="1461"/>
      <c r="C46" s="1387"/>
      <c r="D46" s="1387"/>
      <c r="E46" s="1387"/>
      <c r="F46" s="1459"/>
      <c r="G46" s="1275"/>
      <c r="H46" s="1601"/>
      <c r="I46" s="1233"/>
      <c r="J46" s="1601"/>
      <c r="K46" s="1605"/>
      <c r="L46" s="1387"/>
      <c r="M46" s="1601"/>
      <c r="N46" s="1606"/>
      <c r="O46" s="1601"/>
      <c r="P46" s="1608"/>
      <c r="Q46" s="1607"/>
      <c r="R46" s="694"/>
      <c r="S46" s="1607"/>
      <c r="T46" s="1607"/>
      <c r="U46" s="1607"/>
      <c r="V46" s="1604"/>
      <c r="W46" s="1462"/>
      <c r="X46" s="1604"/>
      <c r="Y46" s="1277">
        <f t="shared" si="0"/>
        <v>0</v>
      </c>
      <c r="Z46" s="1607"/>
      <c r="AA46" s="1607"/>
      <c r="AB46" s="1609"/>
      <c r="AC46" s="1609"/>
      <c r="AD46" s="1258"/>
      <c r="AE46" s="1463"/>
      <c r="AF46" s="714"/>
    </row>
    <row r="47" spans="1:32" s="715" customFormat="1" ht="24.75" customHeight="1">
      <c r="A47" s="1384"/>
      <c r="B47" s="1461"/>
      <c r="C47" s="1387"/>
      <c r="D47" s="1387"/>
      <c r="E47" s="1387"/>
      <c r="F47" s="1459"/>
      <c r="G47" s="1275"/>
      <c r="H47" s="1601"/>
      <c r="I47" s="1233"/>
      <c r="J47" s="1601"/>
      <c r="K47" s="1605"/>
      <c r="L47" s="1387"/>
      <c r="M47" s="1601"/>
      <c r="N47" s="1606"/>
      <c r="O47" s="1601"/>
      <c r="P47" s="1608"/>
      <c r="Q47" s="1607"/>
      <c r="R47" s="694"/>
      <c r="S47" s="1607"/>
      <c r="T47" s="1607"/>
      <c r="U47" s="1607"/>
      <c r="V47" s="1604"/>
      <c r="W47" s="1462"/>
      <c r="X47" s="1604"/>
      <c r="Y47" s="1277">
        <f t="shared" si="0"/>
        <v>0</v>
      </c>
      <c r="Z47" s="1607"/>
      <c r="AA47" s="1607"/>
      <c r="AB47" s="1609"/>
      <c r="AC47" s="1609"/>
      <c r="AD47" s="1258"/>
      <c r="AE47" s="1463"/>
      <c r="AF47" s="714"/>
    </row>
    <row r="48" spans="1:32" s="715" customFormat="1" ht="24.75" customHeight="1">
      <c r="A48" s="1384"/>
      <c r="B48" s="1461"/>
      <c r="C48" s="1387"/>
      <c r="D48" s="1387"/>
      <c r="E48" s="1387"/>
      <c r="F48" s="1459"/>
      <c r="G48" s="1275"/>
      <c r="H48" s="1601"/>
      <c r="I48" s="1233"/>
      <c r="J48" s="1601"/>
      <c r="K48" s="1605"/>
      <c r="L48" s="1387"/>
      <c r="M48" s="1601"/>
      <c r="N48" s="1606"/>
      <c r="O48" s="1601"/>
      <c r="P48" s="1608"/>
      <c r="Q48" s="1607"/>
      <c r="R48" s="694"/>
      <c r="S48" s="1607"/>
      <c r="T48" s="1607"/>
      <c r="U48" s="1607"/>
      <c r="V48" s="1604"/>
      <c r="W48" s="1462"/>
      <c r="X48" s="1604"/>
      <c r="Y48" s="1277">
        <f t="shared" si="0"/>
        <v>0</v>
      </c>
      <c r="Z48" s="1607"/>
      <c r="AA48" s="1607"/>
      <c r="AB48" s="1609"/>
      <c r="AC48" s="160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601">
        <v>0</v>
      </c>
      <c r="I53" s="691" t="s">
        <v>556</v>
      </c>
      <c r="J53" s="691" t="s">
        <v>30</v>
      </c>
      <c r="K53" s="1601"/>
      <c r="L53" s="1387" t="s">
        <v>621</v>
      </c>
      <c r="M53" s="691" t="s">
        <v>110</v>
      </c>
      <c r="N53" s="692">
        <v>88403.8</v>
      </c>
      <c r="O53" s="701" t="s">
        <v>110</v>
      </c>
      <c r="P53" s="693" t="s">
        <v>32</v>
      </c>
      <c r="Q53" s="1607">
        <v>46169</v>
      </c>
      <c r="R53" s="718"/>
      <c r="S53" s="1610"/>
      <c r="T53" s="1611"/>
      <c r="U53" s="1607"/>
      <c r="V53" s="1328">
        <v>6992</v>
      </c>
      <c r="W53" s="1225"/>
      <c r="X53" s="1604">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12"/>
      <c r="L56" s="1527">
        <v>46189</v>
      </c>
      <c r="M56" s="1529" t="s">
        <v>110</v>
      </c>
      <c r="N56" s="772">
        <v>21342.95</v>
      </c>
      <c r="O56" s="742" t="s">
        <v>110</v>
      </c>
      <c r="P56" s="943" t="s">
        <v>32</v>
      </c>
      <c r="Q56" s="1607">
        <v>46189</v>
      </c>
      <c r="R56" s="694"/>
      <c r="S56" s="1607"/>
      <c r="T56" s="1607"/>
      <c r="U56" s="1607"/>
      <c r="V56" s="1328">
        <v>1667</v>
      </c>
      <c r="W56" s="1328"/>
      <c r="X56" s="1604">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600">
        <v>61</v>
      </c>
      <c r="I60" s="372" t="s">
        <v>617</v>
      </c>
      <c r="J60" s="1058" t="s">
        <v>30</v>
      </c>
      <c r="K60" s="1601"/>
      <c r="L60" s="1386"/>
      <c r="M60" s="372" t="s">
        <v>110</v>
      </c>
      <c r="N60" s="991">
        <v>44936</v>
      </c>
      <c r="O60" s="372" t="s">
        <v>110</v>
      </c>
      <c r="P60" s="707" t="s">
        <v>35</v>
      </c>
      <c r="Q60" s="1602">
        <v>46146</v>
      </c>
      <c r="R60" s="1602"/>
      <c r="S60" s="1602"/>
      <c r="T60" s="1602"/>
      <c r="U60" s="1602"/>
      <c r="V60" s="1603">
        <v>3375</v>
      </c>
      <c r="W60" s="1604"/>
      <c r="X60" s="1604">
        <f>SUM(V60-W60)</f>
        <v>3375</v>
      </c>
      <c r="Y60" s="1241">
        <f>IFERROR($W60/$V60, 0)</f>
        <v>0</v>
      </c>
      <c r="Z60" s="1613"/>
      <c r="AA60" s="1613"/>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600">
        <v>85</v>
      </c>
      <c r="I61" s="372" t="s">
        <v>617</v>
      </c>
      <c r="J61" s="1058" t="s">
        <v>30</v>
      </c>
      <c r="K61" s="1601"/>
      <c r="L61" s="1386"/>
      <c r="M61" s="372" t="s">
        <v>110</v>
      </c>
      <c r="N61" s="991">
        <v>60062</v>
      </c>
      <c r="O61" s="372" t="s">
        <v>110</v>
      </c>
      <c r="P61" s="707" t="s">
        <v>35</v>
      </c>
      <c r="Q61" s="1602">
        <v>46174</v>
      </c>
      <c r="R61" s="1602"/>
      <c r="S61" s="1602"/>
      <c r="T61" s="1602"/>
      <c r="U61" s="1602"/>
      <c r="V61" s="1603">
        <v>4380</v>
      </c>
      <c r="W61" s="1604"/>
      <c r="X61" s="1604">
        <f>SUM(V61-W61)</f>
        <v>4380</v>
      </c>
      <c r="Y61" s="1241">
        <f>IFERROR($W61/$V61, 0)</f>
        <v>0</v>
      </c>
      <c r="Z61" s="1613"/>
      <c r="AA61" s="1613"/>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600">
        <v>86</v>
      </c>
      <c r="I62" s="372" t="s">
        <v>617</v>
      </c>
      <c r="J62" s="1058" t="s">
        <v>30</v>
      </c>
      <c r="K62" s="1601"/>
      <c r="L62" s="1386"/>
      <c r="M62" s="372" t="s">
        <v>110</v>
      </c>
      <c r="N62" s="991">
        <v>64118</v>
      </c>
      <c r="O62" s="372" t="s">
        <v>110</v>
      </c>
      <c r="P62" s="707" t="s">
        <v>35</v>
      </c>
      <c r="Q62" s="1602">
        <v>46174</v>
      </c>
      <c r="R62" s="1602"/>
      <c r="S62" s="1602"/>
      <c r="T62" s="1602"/>
      <c r="U62" s="1602"/>
      <c r="V62" s="1603">
        <v>4753</v>
      </c>
      <c r="W62" s="1604"/>
      <c r="X62" s="1604">
        <f>SUM(V62-W62)</f>
        <v>4753</v>
      </c>
      <c r="Y62" s="1241">
        <f>IFERROR($W62/$V62, 0)</f>
        <v>0</v>
      </c>
      <c r="Z62" s="1613"/>
      <c r="AA62" s="1613"/>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600">
        <v>87</v>
      </c>
      <c r="I63" s="372" t="s">
        <v>617</v>
      </c>
      <c r="J63" s="1058" t="s">
        <v>30</v>
      </c>
      <c r="K63" s="1601"/>
      <c r="L63" s="1386"/>
      <c r="M63" s="372" t="s">
        <v>110</v>
      </c>
      <c r="N63" s="991">
        <v>64040</v>
      </c>
      <c r="O63" s="372" t="s">
        <v>110</v>
      </c>
      <c r="P63" s="707" t="s">
        <v>35</v>
      </c>
      <c r="Q63" s="1602">
        <v>46174</v>
      </c>
      <c r="R63" s="1602"/>
      <c r="S63" s="1602"/>
      <c r="T63" s="1602"/>
      <c r="U63" s="1602"/>
      <c r="V63" s="1603">
        <v>4888</v>
      </c>
      <c r="W63" s="1604"/>
      <c r="X63" s="1604">
        <f>SUM(V63-W63)</f>
        <v>4888</v>
      </c>
      <c r="Y63" s="1241">
        <f>IFERROR($W63/$V63, 0)</f>
        <v>0</v>
      </c>
      <c r="Z63" s="1613"/>
      <c r="AA63" s="1613"/>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600">
        <v>82</v>
      </c>
      <c r="I64" s="372" t="s">
        <v>617</v>
      </c>
      <c r="J64" s="1058" t="s">
        <v>30</v>
      </c>
      <c r="K64" s="1601"/>
      <c r="L64" s="1386"/>
      <c r="M64" s="372" t="s">
        <v>110</v>
      </c>
      <c r="N64" s="991">
        <v>60234</v>
      </c>
      <c r="O64" s="372" t="s">
        <v>110</v>
      </c>
      <c r="P64" s="707" t="s">
        <v>35</v>
      </c>
      <c r="Q64" s="1602">
        <v>46164</v>
      </c>
      <c r="R64" s="1602"/>
      <c r="S64" s="1602"/>
      <c r="T64" s="1602"/>
      <c r="U64" s="1602"/>
      <c r="V64" s="1603">
        <v>4497</v>
      </c>
      <c r="W64" s="1604"/>
      <c r="X64" s="1604">
        <f>SUM(V64-W64)</f>
        <v>4497</v>
      </c>
      <c r="Y64" s="1241">
        <f>IFERROR($W64/$V64, 0)</f>
        <v>0</v>
      </c>
      <c r="Z64" s="1613"/>
      <c r="AA64" s="1613"/>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600">
        <v>55</v>
      </c>
      <c r="I65" s="372" t="s">
        <v>617</v>
      </c>
      <c r="J65" s="1058" t="s">
        <v>30</v>
      </c>
      <c r="K65" s="1601"/>
      <c r="L65" s="1386"/>
      <c r="M65" s="372" t="s">
        <v>110</v>
      </c>
      <c r="N65" s="991">
        <v>45757.7</v>
      </c>
      <c r="O65" s="372" t="s">
        <v>110</v>
      </c>
      <c r="P65" s="707" t="s">
        <v>35</v>
      </c>
      <c r="Q65" s="1602">
        <v>46174</v>
      </c>
      <c r="R65" s="1602"/>
      <c r="S65" s="1602"/>
      <c r="T65" s="1602"/>
      <c r="U65" s="1602"/>
      <c r="V65" s="1603">
        <v>3537</v>
      </c>
      <c r="W65" s="1604"/>
      <c r="X65" s="1604">
        <f>SUM(V65-W65)</f>
        <v>3537</v>
      </c>
      <c r="Y65" s="1241">
        <f>IFERROR($W65/$V65, 0)</f>
        <v>0</v>
      </c>
      <c r="Z65" s="1613"/>
      <c r="AA65" s="1613"/>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600">
        <v>54</v>
      </c>
      <c r="I66" s="372" t="s">
        <v>617</v>
      </c>
      <c r="J66" s="1058" t="s">
        <v>30</v>
      </c>
      <c r="K66" s="1601"/>
      <c r="L66" s="1386"/>
      <c r="M66" s="372" t="s">
        <v>110</v>
      </c>
      <c r="N66" s="991">
        <v>39903.550000000003</v>
      </c>
      <c r="O66" s="372" t="s">
        <v>110</v>
      </c>
      <c r="P66" s="707" t="s">
        <v>35</v>
      </c>
      <c r="Q66" s="1602">
        <v>46174</v>
      </c>
      <c r="R66" s="1602"/>
      <c r="S66" s="1602"/>
      <c r="T66" s="1602"/>
      <c r="U66" s="1602"/>
      <c r="V66" s="1603">
        <v>3000</v>
      </c>
      <c r="W66" s="1604"/>
      <c r="X66" s="1604">
        <f>SUM(V66-W66)</f>
        <v>3000</v>
      </c>
      <c r="Y66" s="1241">
        <f>IFERROR($W66/$V66, 0)</f>
        <v>0</v>
      </c>
      <c r="Z66" s="1613"/>
      <c r="AA66" s="1613"/>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600">
        <v>78</v>
      </c>
      <c r="I67" s="372" t="s">
        <v>617</v>
      </c>
      <c r="J67" s="1058" t="s">
        <v>30</v>
      </c>
      <c r="K67" s="1601"/>
      <c r="L67" s="1386"/>
      <c r="M67" s="372" t="s">
        <v>110</v>
      </c>
      <c r="N67" s="991">
        <v>58190</v>
      </c>
      <c r="O67" s="372" t="s">
        <v>110</v>
      </c>
      <c r="P67" s="707" t="s">
        <v>35</v>
      </c>
      <c r="Q67" s="1602">
        <v>46174</v>
      </c>
      <c r="R67" s="1602"/>
      <c r="S67" s="1602"/>
      <c r="T67" s="1602"/>
      <c r="U67" s="1602"/>
      <c r="V67" s="1603">
        <v>4283</v>
      </c>
      <c r="W67" s="1604"/>
      <c r="X67" s="1604">
        <f>SUM(V67-W67)</f>
        <v>4283</v>
      </c>
      <c r="Y67" s="1241">
        <f>IFERROR($W67/$V67, 0)</f>
        <v>0</v>
      </c>
      <c r="Z67" s="1613"/>
      <c r="AA67" s="1613"/>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600">
        <v>75</v>
      </c>
      <c r="I68" s="372" t="s">
        <v>617</v>
      </c>
      <c r="J68" s="1058" t="s">
        <v>30</v>
      </c>
      <c r="K68" s="1601"/>
      <c r="L68" s="1386"/>
      <c r="M68" s="372" t="s">
        <v>110</v>
      </c>
      <c r="N68" s="991">
        <v>61026</v>
      </c>
      <c r="O68" s="372" t="s">
        <v>110</v>
      </c>
      <c r="P68" s="707" t="s">
        <v>35</v>
      </c>
      <c r="Q68" s="1602">
        <v>46144</v>
      </c>
      <c r="R68" s="1602"/>
      <c r="S68" s="1602"/>
      <c r="T68" s="1602"/>
      <c r="U68" s="1602"/>
      <c r="V68" s="1603">
        <v>4683</v>
      </c>
      <c r="W68" s="1604">
        <v>851</v>
      </c>
      <c r="X68" s="1604">
        <f>SUM(V68-W68)</f>
        <v>3832</v>
      </c>
      <c r="Y68" s="1241">
        <f>IFERROR($W68/$V68, 0)</f>
        <v>0.18172111894084989</v>
      </c>
      <c r="Z68" s="1602">
        <v>46177</v>
      </c>
      <c r="AA68" s="1602"/>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600">
        <v>65</v>
      </c>
      <c r="I69" s="372" t="s">
        <v>556</v>
      </c>
      <c r="J69" s="1058" t="s">
        <v>30</v>
      </c>
      <c r="K69" s="1601"/>
      <c r="L69" s="1386"/>
      <c r="M69" s="372" t="s">
        <v>110</v>
      </c>
      <c r="N69" s="991">
        <v>45252</v>
      </c>
      <c r="O69" s="372" t="s">
        <v>110</v>
      </c>
      <c r="P69" s="707" t="s">
        <v>35</v>
      </c>
      <c r="Q69" s="1602">
        <v>46184</v>
      </c>
      <c r="R69" s="1602"/>
      <c r="S69" s="1602"/>
      <c r="T69" s="1602"/>
      <c r="U69" s="1602"/>
      <c r="V69" s="1603">
        <v>3360</v>
      </c>
      <c r="W69" s="1604"/>
      <c r="X69" s="1604">
        <f>SUM(V69-W69)</f>
        <v>3360</v>
      </c>
      <c r="Y69" s="1241">
        <f>IFERROR($W69/$V69, 0)</f>
        <v>0</v>
      </c>
      <c r="Z69" s="1613"/>
      <c r="AA69" s="1613"/>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600">
        <v>21</v>
      </c>
      <c r="I70" s="372" t="s">
        <v>556</v>
      </c>
      <c r="J70" s="742" t="s">
        <v>30</v>
      </c>
      <c r="K70" s="742"/>
      <c r="L70" s="1386"/>
      <c r="M70" s="372" t="s">
        <v>110</v>
      </c>
      <c r="N70" s="991">
        <v>38308</v>
      </c>
      <c r="O70" s="372" t="s">
        <v>110</v>
      </c>
      <c r="P70" s="707" t="s">
        <v>32</v>
      </c>
      <c r="Q70" s="1602"/>
      <c r="R70" s="1602"/>
      <c r="S70" s="1602"/>
      <c r="T70" s="1602"/>
      <c r="U70" s="1602"/>
      <c r="V70" s="1603">
        <v>3379</v>
      </c>
      <c r="W70" s="1604"/>
      <c r="X70" s="1604">
        <f>SUM(V70-W70)</f>
        <v>3379</v>
      </c>
      <c r="Y70" s="1241">
        <f>IFERROR($W70/$V70, 0)</f>
        <v>0</v>
      </c>
      <c r="Z70" s="1613"/>
      <c r="AA70" s="1613"/>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600">
        <v>85</v>
      </c>
      <c r="I71" s="372" t="s">
        <v>653</v>
      </c>
      <c r="J71" s="1058" t="s">
        <v>30</v>
      </c>
      <c r="K71" s="1601"/>
      <c r="L71" s="1386"/>
      <c r="M71" s="372" t="s">
        <v>110</v>
      </c>
      <c r="N71" s="991">
        <v>56492</v>
      </c>
      <c r="O71" s="372" t="s">
        <v>110</v>
      </c>
      <c r="P71" s="729" t="s">
        <v>38</v>
      </c>
      <c r="Q71" s="1602">
        <v>46170</v>
      </c>
      <c r="R71" s="1602"/>
      <c r="S71" s="1602"/>
      <c r="T71" s="1602"/>
      <c r="U71" s="1602"/>
      <c r="V71" s="1603">
        <v>4054</v>
      </c>
      <c r="W71" s="1614">
        <v>4092</v>
      </c>
      <c r="X71" s="1604">
        <f>SUM(V71-W71)</f>
        <v>-38</v>
      </c>
      <c r="Y71" s="1241">
        <f>IFERROR($W71/$V71, 0)</f>
        <v>1.0093734583127776</v>
      </c>
      <c r="Z71" s="1602">
        <v>46184</v>
      </c>
      <c r="AA71" s="1613"/>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600">
        <v>77</v>
      </c>
      <c r="I72" s="372" t="s">
        <v>556</v>
      </c>
      <c r="J72" s="1058" t="s">
        <v>30</v>
      </c>
      <c r="K72" s="1601"/>
      <c r="L72" s="1386"/>
      <c r="M72" s="372" t="s">
        <v>110</v>
      </c>
      <c r="N72" s="991">
        <v>52948</v>
      </c>
      <c r="O72" s="372" t="s">
        <v>110</v>
      </c>
      <c r="P72" s="707" t="s">
        <v>32</v>
      </c>
      <c r="Q72" s="1602"/>
      <c r="R72" s="1602"/>
      <c r="S72" s="1602"/>
      <c r="T72" s="1602"/>
      <c r="U72" s="1602"/>
      <c r="V72" s="1603">
        <v>3957</v>
      </c>
      <c r="W72" s="1604"/>
      <c r="X72" s="1604">
        <f>SUM(V72-W72)</f>
        <v>3957</v>
      </c>
      <c r="Y72" s="1241">
        <f>IFERROR($W72/$V72, 0)</f>
        <v>0</v>
      </c>
      <c r="Z72" s="1613"/>
      <c r="AA72" s="1613"/>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600">
        <v>74</v>
      </c>
      <c r="I73" s="372" t="s">
        <v>556</v>
      </c>
      <c r="J73" s="742" t="s">
        <v>30</v>
      </c>
      <c r="K73" s="742"/>
      <c r="L73" s="1386"/>
      <c r="M73" s="372" t="s">
        <v>110</v>
      </c>
      <c r="N73" s="991">
        <v>51256</v>
      </c>
      <c r="O73" s="372" t="s">
        <v>110</v>
      </c>
      <c r="P73" s="707" t="s">
        <v>32</v>
      </c>
      <c r="Q73" s="1602"/>
      <c r="R73" s="1602"/>
      <c r="S73" s="1602"/>
      <c r="T73" s="1602"/>
      <c r="U73" s="1602"/>
      <c r="V73" s="1603">
        <v>3826</v>
      </c>
      <c r="W73" s="1604"/>
      <c r="X73" s="1604">
        <f>SUM(V73-W73)</f>
        <v>3826</v>
      </c>
      <c r="Y73" s="1241">
        <f>IFERROR($W73/$V73, 0)</f>
        <v>0</v>
      </c>
      <c r="Z73" s="1613"/>
      <c r="AA73" s="1613"/>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600">
        <v>73</v>
      </c>
      <c r="I74" s="372" t="s">
        <v>556</v>
      </c>
      <c r="J74" s="1058" t="s">
        <v>30</v>
      </c>
      <c r="K74" s="1601"/>
      <c r="L74" s="1386"/>
      <c r="M74" s="372" t="s">
        <v>110</v>
      </c>
      <c r="N74" s="991">
        <v>61225.25</v>
      </c>
      <c r="O74" s="372" t="s">
        <v>110</v>
      </c>
      <c r="P74" s="707" t="s">
        <v>29</v>
      </c>
      <c r="Q74" s="1602">
        <v>46184</v>
      </c>
      <c r="R74" s="1602"/>
      <c r="S74" s="1602"/>
      <c r="T74" s="1602"/>
      <c r="U74" s="1602"/>
      <c r="V74" s="1603">
        <v>4654</v>
      </c>
      <c r="W74" s="1615">
        <v>865</v>
      </c>
      <c r="X74" s="1604">
        <f>SUM(V74-W74)</f>
        <v>3789</v>
      </c>
      <c r="Y74" s="1241">
        <f>IFERROR($W74/$V74, 0)</f>
        <v>0.18586162440911044</v>
      </c>
      <c r="Z74" s="1602">
        <v>46191</v>
      </c>
      <c r="AA74" s="1613"/>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601"/>
      <c r="L75" s="1386"/>
      <c r="M75" s="1180" t="s">
        <v>110</v>
      </c>
      <c r="N75" s="1418">
        <v>36161.25</v>
      </c>
      <c r="O75" s="1180" t="s">
        <v>110</v>
      </c>
      <c r="P75" s="1419" t="s">
        <v>35</v>
      </c>
      <c r="Q75" s="1602">
        <v>46162</v>
      </c>
      <c r="R75" s="1602"/>
      <c r="S75" s="1602"/>
      <c r="T75" s="1602"/>
      <c r="U75" s="1602"/>
      <c r="V75" s="1603">
        <v>2885</v>
      </c>
      <c r="W75" s="1604"/>
      <c r="X75" s="1604">
        <f>SUM(V75-W75)</f>
        <v>2885</v>
      </c>
      <c r="Y75" s="1241">
        <f>IFERROR($W75/$V75, 0)</f>
        <v>0</v>
      </c>
      <c r="Z75" s="1613"/>
      <c r="AA75" s="1613"/>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600">
        <v>47</v>
      </c>
      <c r="I76" s="372" t="s">
        <v>556</v>
      </c>
      <c r="J76" s="701" t="s">
        <v>30</v>
      </c>
      <c r="K76" s="1601"/>
      <c r="L76" s="1386"/>
      <c r="M76" s="701" t="s">
        <v>110</v>
      </c>
      <c r="N76" s="705">
        <v>36936</v>
      </c>
      <c r="O76" s="701" t="s">
        <v>110</v>
      </c>
      <c r="P76" s="707" t="s">
        <v>32</v>
      </c>
      <c r="Q76" s="1602"/>
      <c r="R76" s="1602"/>
      <c r="S76" s="1602"/>
      <c r="T76" s="1602"/>
      <c r="U76" s="1602"/>
      <c r="V76" s="1603">
        <v>2724</v>
      </c>
      <c r="W76" s="1604"/>
      <c r="X76" s="1604">
        <f>SUM(V76-W76)</f>
        <v>2724</v>
      </c>
      <c r="Y76" s="1241">
        <f>IFERROR($W76/$V76, 0)</f>
        <v>0</v>
      </c>
      <c r="Z76" s="1613"/>
      <c r="AA76" s="1613"/>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601"/>
      <c r="L78" s="1386"/>
      <c r="M78" s="701" t="s">
        <v>110</v>
      </c>
      <c r="N78" s="705">
        <v>3443</v>
      </c>
      <c r="O78" s="701" t="s">
        <v>110</v>
      </c>
      <c r="P78" s="693" t="s">
        <v>35</v>
      </c>
      <c r="Q78" s="1602">
        <v>46147</v>
      </c>
      <c r="R78" s="1602"/>
      <c r="S78" s="1602"/>
      <c r="T78" s="1602"/>
      <c r="U78" s="1602"/>
      <c r="V78" s="1604">
        <v>224</v>
      </c>
      <c r="W78" s="1604"/>
      <c r="X78" s="1604">
        <f>SUM(V78-W78)</f>
        <v>224</v>
      </c>
      <c r="Y78" s="1241">
        <f>IFERROR($W78/$V78, 0)</f>
        <v>0</v>
      </c>
      <c r="Z78" s="1602"/>
      <c r="AA78" s="1602"/>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600">
        <v>56</v>
      </c>
      <c r="I84" s="1261" t="s">
        <v>556</v>
      </c>
      <c r="J84" s="1263" t="s">
        <v>30</v>
      </c>
      <c r="K84" s="1601"/>
      <c r="L84" s="1386"/>
      <c r="M84" s="1180" t="s">
        <v>110</v>
      </c>
      <c r="N84" s="1616">
        <v>38720</v>
      </c>
      <c r="O84" s="1181" t="s">
        <v>110</v>
      </c>
      <c r="P84" s="1339" t="s">
        <v>32</v>
      </c>
      <c r="Q84" s="1602"/>
      <c r="R84" s="1602"/>
      <c r="S84" s="1602"/>
      <c r="T84" s="1602"/>
      <c r="U84" s="1602"/>
      <c r="V84" s="1603">
        <v>3134</v>
      </c>
      <c r="W84" s="1604"/>
      <c r="X84" s="1604">
        <f>SUM(V84-W84)</f>
        <v>3134</v>
      </c>
      <c r="Y84" s="1241">
        <f>IFERROR($W84/$V84, 0)</f>
        <v>0</v>
      </c>
      <c r="Z84" s="1617"/>
      <c r="AA84" s="1618"/>
      <c r="AB84" s="815">
        <v>0</v>
      </c>
      <c r="AC84" s="818">
        <v>0</v>
      </c>
      <c r="AD84" s="734">
        <v>0</v>
      </c>
      <c r="AE84" s="1242" t="s">
        <v>680</v>
      </c>
      <c r="AF84" s="727"/>
    </row>
    <row r="85" spans="1:32" ht="24.75" customHeight="1">
      <c r="A85" s="1384" t="s">
        <v>681</v>
      </c>
      <c r="B85" s="1182" t="s">
        <v>37</v>
      </c>
      <c r="C85" s="1387">
        <v>46229</v>
      </c>
      <c r="D85" s="1385"/>
      <c r="E85" s="1386"/>
      <c r="F85" s="1385"/>
      <c r="G85" s="1240"/>
      <c r="H85" s="1600">
        <v>80</v>
      </c>
      <c r="I85" s="1261" t="s">
        <v>556</v>
      </c>
      <c r="J85" s="1263" t="s">
        <v>30</v>
      </c>
      <c r="K85" s="1601"/>
      <c r="L85" s="1386"/>
      <c r="M85" s="1180" t="s">
        <v>110</v>
      </c>
      <c r="N85" s="1418">
        <v>77657.7</v>
      </c>
      <c r="O85" s="1181" t="s">
        <v>110</v>
      </c>
      <c r="P85" s="1339" t="s">
        <v>32</v>
      </c>
      <c r="Q85" s="1602"/>
      <c r="R85" s="1602"/>
      <c r="S85" s="1602"/>
      <c r="T85" s="1602"/>
      <c r="U85" s="1602"/>
      <c r="V85" s="1603">
        <v>6243</v>
      </c>
      <c r="W85" s="1604"/>
      <c r="X85" s="1604">
        <f>SUM(V85-W85)</f>
        <v>6243</v>
      </c>
      <c r="Y85" s="1241">
        <f>IFERROR($W85/$V85, 0)</f>
        <v>0</v>
      </c>
      <c r="Z85" s="1602"/>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600">
        <v>82</v>
      </c>
      <c r="I86" s="1261" t="s">
        <v>556</v>
      </c>
      <c r="J86" s="1263" t="s">
        <v>30</v>
      </c>
      <c r="K86" s="1601"/>
      <c r="L86" s="1386"/>
      <c r="M86" s="1180" t="s">
        <v>110</v>
      </c>
      <c r="N86" s="1418">
        <v>85513</v>
      </c>
      <c r="O86" s="1181" t="s">
        <v>110</v>
      </c>
      <c r="P86" s="1339" t="s">
        <v>32</v>
      </c>
      <c r="Q86" s="1602"/>
      <c r="R86" s="1602"/>
      <c r="S86" s="1602"/>
      <c r="T86" s="1602"/>
      <c r="U86" s="1602"/>
      <c r="V86" s="1603">
        <v>6678</v>
      </c>
      <c r="W86" s="1604"/>
      <c r="X86" s="1604">
        <f>SUM(V86-W86)</f>
        <v>6678</v>
      </c>
      <c r="Y86" s="1241">
        <f>IFERROR($W86/$V86, 0)</f>
        <v>0</v>
      </c>
      <c r="Z86" s="1602"/>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600">
        <v>0</v>
      </c>
      <c r="I87" s="1261" t="s">
        <v>556</v>
      </c>
      <c r="J87" s="1263" t="s">
        <v>30</v>
      </c>
      <c r="K87" s="1601"/>
      <c r="L87" s="1386"/>
      <c r="M87" s="1180" t="s">
        <v>110</v>
      </c>
      <c r="N87" s="1616">
        <v>25174.45</v>
      </c>
      <c r="O87" s="1181" t="s">
        <v>110</v>
      </c>
      <c r="P87" s="1339" t="s">
        <v>32</v>
      </c>
      <c r="Q87" s="1602"/>
      <c r="R87" s="1602"/>
      <c r="S87" s="1602"/>
      <c r="T87" s="1602"/>
      <c r="U87" s="1602"/>
      <c r="V87" s="1603">
        <v>2721</v>
      </c>
      <c r="W87" s="1604"/>
      <c r="X87" s="1604">
        <f>SUM(V87-W87)</f>
        <v>2721</v>
      </c>
      <c r="Y87" s="1241">
        <f>IFERROR($W87/$V87, 0)</f>
        <v>0</v>
      </c>
      <c r="Z87" s="1619"/>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600">
        <v>53</v>
      </c>
      <c r="I88" s="1261" t="s">
        <v>556</v>
      </c>
      <c r="J88" s="1263" t="s">
        <v>30</v>
      </c>
      <c r="K88" s="1365"/>
      <c r="L88" s="1239"/>
      <c r="M88" s="1180" t="s">
        <v>110</v>
      </c>
      <c r="N88" s="1366">
        <v>56455</v>
      </c>
      <c r="O88" s="1181" t="s">
        <v>110</v>
      </c>
      <c r="P88" s="1339" t="s">
        <v>35</v>
      </c>
      <c r="Q88" s="1602">
        <v>46174</v>
      </c>
      <c r="R88" s="1602"/>
      <c r="S88" s="1602"/>
      <c r="T88" s="1602"/>
      <c r="U88" s="1602"/>
      <c r="V88" s="1603">
        <v>4814</v>
      </c>
      <c r="W88" s="1604">
        <v>4321</v>
      </c>
      <c r="X88" s="1604">
        <f>SUM(V88-W88)</f>
        <v>493</v>
      </c>
      <c r="Y88" s="1241">
        <f>IFERROR($W88/$V88, 0)</f>
        <v>0.89759036144578308</v>
      </c>
      <c r="Z88" s="1602">
        <v>46184</v>
      </c>
      <c r="AA88" s="1619"/>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600">
        <v>74</v>
      </c>
      <c r="I89" s="1261" t="s">
        <v>556</v>
      </c>
      <c r="J89" s="1263" t="s">
        <v>30</v>
      </c>
      <c r="K89" s="1601"/>
      <c r="L89" s="1386"/>
      <c r="M89" s="1180" t="s">
        <v>110</v>
      </c>
      <c r="N89" s="1366">
        <v>92274</v>
      </c>
      <c r="O89" s="1181" t="s">
        <v>110</v>
      </c>
      <c r="P89" s="1339" t="s">
        <v>29</v>
      </c>
      <c r="Q89" s="1602">
        <v>46142</v>
      </c>
      <c r="R89" s="1602"/>
      <c r="S89" s="1602"/>
      <c r="T89" s="1602"/>
      <c r="U89" s="1602"/>
      <c r="V89" s="1603">
        <v>8145</v>
      </c>
      <c r="W89" s="1604">
        <v>7162</v>
      </c>
      <c r="X89" s="1604">
        <f>SUM(V89-W89)</f>
        <v>983</v>
      </c>
      <c r="Y89" s="1241">
        <f>IFERROR($W89/$V89, 0)</f>
        <v>0.87931246163290366</v>
      </c>
      <c r="Z89" s="1602">
        <v>46149</v>
      </c>
      <c r="AA89" s="1602"/>
      <c r="AB89" s="697">
        <v>0</v>
      </c>
      <c r="AC89" s="697">
        <v>0</v>
      </c>
      <c r="AD89" s="703">
        <v>0</v>
      </c>
      <c r="AE89" s="1242" t="s">
        <v>689</v>
      </c>
      <c r="AF89" s="727"/>
    </row>
    <row r="90" spans="1:32" ht="24.75" customHeight="1">
      <c r="A90" s="1384" t="s">
        <v>690</v>
      </c>
      <c r="B90" s="1390" t="s">
        <v>37</v>
      </c>
      <c r="C90" s="1387">
        <v>46215</v>
      </c>
      <c r="D90" s="1385"/>
      <c r="E90" s="1386"/>
      <c r="F90" s="1385"/>
      <c r="G90" s="1240"/>
      <c r="H90" s="1600">
        <v>48</v>
      </c>
      <c r="I90" s="1261" t="s">
        <v>556</v>
      </c>
      <c r="J90" s="1263" t="s">
        <v>30</v>
      </c>
      <c r="K90" s="1601"/>
      <c r="L90" s="1386"/>
      <c r="M90" s="1180" t="s">
        <v>110</v>
      </c>
      <c r="N90" s="1366">
        <v>50669</v>
      </c>
      <c r="O90" s="1181" t="s">
        <v>110</v>
      </c>
      <c r="P90" s="1339" t="s">
        <v>32</v>
      </c>
      <c r="Q90" s="1602"/>
      <c r="R90" s="1602"/>
      <c r="S90" s="1602"/>
      <c r="T90" s="1602"/>
      <c r="U90" s="1602"/>
      <c r="V90" s="1603">
        <v>3600</v>
      </c>
      <c r="W90" s="1604"/>
      <c r="X90" s="1604">
        <f>SUM(V90-W90)</f>
        <v>3600</v>
      </c>
      <c r="Y90" s="1241">
        <f>IFERROR($W90/$V90, 0)</f>
        <v>0</v>
      </c>
      <c r="Z90" s="1602"/>
      <c r="AA90" s="1602"/>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600">
        <v>69</v>
      </c>
      <c r="I91" s="1261" t="s">
        <v>556</v>
      </c>
      <c r="J91" s="1263" t="s">
        <v>30</v>
      </c>
      <c r="K91" s="1601"/>
      <c r="L91" s="1386"/>
      <c r="M91" s="1180" t="s">
        <v>110</v>
      </c>
      <c r="N91" s="416">
        <v>72896</v>
      </c>
      <c r="O91" s="1181" t="s">
        <v>110</v>
      </c>
      <c r="P91" s="1339" t="s">
        <v>29</v>
      </c>
      <c r="Q91" s="1602">
        <v>46157</v>
      </c>
      <c r="R91" s="1602"/>
      <c r="S91" s="1602"/>
      <c r="T91" s="1602"/>
      <c r="U91" s="1602"/>
      <c r="V91" s="1603">
        <v>6189</v>
      </c>
      <c r="W91" s="1604">
        <v>6050</v>
      </c>
      <c r="X91" s="1604">
        <f>SUM(V91-W91)</f>
        <v>139</v>
      </c>
      <c r="Y91" s="1241">
        <f>IFERROR($W91/$V91, 0)</f>
        <v>0.97754079819033768</v>
      </c>
      <c r="Z91" s="1602">
        <v>46169</v>
      </c>
      <c r="AA91" s="1602"/>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600">
        <v>60</v>
      </c>
      <c r="I92" s="1261" t="s">
        <v>556</v>
      </c>
      <c r="J92" s="1263" t="s">
        <v>30</v>
      </c>
      <c r="K92" s="1601"/>
      <c r="L92" s="1386"/>
      <c r="M92" s="1180" t="s">
        <v>110</v>
      </c>
      <c r="N92" s="416">
        <v>70151.5</v>
      </c>
      <c r="O92" s="1181" t="s">
        <v>110</v>
      </c>
      <c r="P92" s="1339" t="s">
        <v>35</v>
      </c>
      <c r="Q92" s="1602">
        <v>46170</v>
      </c>
      <c r="R92" s="1602"/>
      <c r="S92" s="1602"/>
      <c r="T92" s="1602"/>
      <c r="U92" s="1602"/>
      <c r="V92" s="1603">
        <v>5673</v>
      </c>
      <c r="W92" s="1604"/>
      <c r="X92" s="1604">
        <f>SUM(V92-W92)</f>
        <v>5673</v>
      </c>
      <c r="Y92" s="1241">
        <f>IFERROR($W92/$V92, 0)</f>
        <v>0</v>
      </c>
      <c r="Z92" s="1602"/>
      <c r="AA92" s="1602"/>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600">
        <v>70</v>
      </c>
      <c r="I93" s="1261" t="s">
        <v>556</v>
      </c>
      <c r="J93" s="1263" t="s">
        <v>30</v>
      </c>
      <c r="K93" s="1601"/>
      <c r="L93" s="1386"/>
      <c r="M93" s="1180" t="s">
        <v>110</v>
      </c>
      <c r="N93" s="416">
        <v>65362</v>
      </c>
      <c r="O93" s="1181" t="s">
        <v>110</v>
      </c>
      <c r="P93" s="1339" t="s">
        <v>29</v>
      </c>
      <c r="Q93" s="1602">
        <v>46170</v>
      </c>
      <c r="R93" s="1602"/>
      <c r="S93" s="1602"/>
      <c r="T93" s="1602"/>
      <c r="U93" s="1602"/>
      <c r="V93" s="1603">
        <v>5460</v>
      </c>
      <c r="W93" s="1615">
        <v>1729</v>
      </c>
      <c r="X93" s="1604">
        <f>SUM(V93-W93)</f>
        <v>3731</v>
      </c>
      <c r="Y93" s="1241">
        <f>IFERROR($W93/$V93, 0)</f>
        <v>0.31666666666666665</v>
      </c>
      <c r="Z93" s="1602">
        <v>46189</v>
      </c>
      <c r="AA93" s="1602"/>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600">
        <v>90</v>
      </c>
      <c r="I95" s="1261" t="s">
        <v>556</v>
      </c>
      <c r="J95" s="1263" t="s">
        <v>30</v>
      </c>
      <c r="K95" s="1601"/>
      <c r="L95" s="1386"/>
      <c r="M95" s="1180" t="s">
        <v>110</v>
      </c>
      <c r="N95" s="1366">
        <v>90888</v>
      </c>
      <c r="O95" s="1181" t="s">
        <v>110</v>
      </c>
      <c r="P95" s="1339" t="s">
        <v>32</v>
      </c>
      <c r="Q95" s="1602"/>
      <c r="R95" s="1602"/>
      <c r="S95" s="1602"/>
      <c r="T95" s="1602"/>
      <c r="U95" s="1602"/>
      <c r="V95" s="1603">
        <v>7881</v>
      </c>
      <c r="W95" s="1604"/>
      <c r="X95" s="1604">
        <f>SUM(V95-W95)</f>
        <v>7881</v>
      </c>
      <c r="Y95" s="1241">
        <f>IFERROR($W95/$V95, 0)</f>
        <v>0</v>
      </c>
      <c r="Z95" s="1602"/>
      <c r="AA95" s="1602"/>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602">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600">
        <v>56</v>
      </c>
      <c r="I98" s="1261" t="s">
        <v>556</v>
      </c>
      <c r="J98" s="1263" t="s">
        <v>30</v>
      </c>
      <c r="K98" s="1601"/>
      <c r="L98" s="1386"/>
      <c r="M98" s="1180" t="s">
        <v>110</v>
      </c>
      <c r="N98" s="416">
        <v>55504</v>
      </c>
      <c r="O98" s="1181" t="s">
        <v>110</v>
      </c>
      <c r="P98" s="1339" t="s">
        <v>35</v>
      </c>
      <c r="Q98" s="1602">
        <v>46174</v>
      </c>
      <c r="R98" s="1602"/>
      <c r="S98" s="1602"/>
      <c r="T98" s="1602"/>
      <c r="U98" s="1602"/>
      <c r="V98" s="1603">
        <v>4652</v>
      </c>
      <c r="W98" s="1225">
        <v>3879</v>
      </c>
      <c r="X98" s="1604">
        <f>SUM(V98-W98)</f>
        <v>773</v>
      </c>
      <c r="Y98" s="1241">
        <f>IFERROR($W98/$V98, 0)</f>
        <v>0.83383490971625107</v>
      </c>
      <c r="Z98" s="1602">
        <v>46189</v>
      </c>
      <c r="AA98" s="1602"/>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600">
        <v>74</v>
      </c>
      <c r="I99" s="1261" t="s">
        <v>556</v>
      </c>
      <c r="J99" s="1263" t="s">
        <v>30</v>
      </c>
      <c r="K99" s="1601"/>
      <c r="L99" s="1386"/>
      <c r="M99" s="1180" t="s">
        <v>110</v>
      </c>
      <c r="N99" s="416">
        <v>70534.5</v>
      </c>
      <c r="O99" s="1181" t="s">
        <v>110</v>
      </c>
      <c r="P99" s="1339" t="s">
        <v>29</v>
      </c>
      <c r="Q99" s="1602">
        <v>46174</v>
      </c>
      <c r="R99" s="1602"/>
      <c r="S99" s="1602"/>
      <c r="T99" s="1602"/>
      <c r="U99" s="1602"/>
      <c r="V99" s="1603">
        <v>5756</v>
      </c>
      <c r="W99" s="1615">
        <v>382</v>
      </c>
      <c r="X99" s="1604">
        <f>SUM(V99-W99)</f>
        <v>5374</v>
      </c>
      <c r="Y99" s="1241">
        <f>IFERROR($W99/$V99, 0)</f>
        <v>6.636553161917999E-2</v>
      </c>
      <c r="Z99" s="1602">
        <v>46191</v>
      </c>
      <c r="AA99" s="1602"/>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600">
        <v>28</v>
      </c>
      <c r="I100" s="1261" t="s">
        <v>556</v>
      </c>
      <c r="J100" s="1263" t="s">
        <v>30</v>
      </c>
      <c r="K100" s="1601"/>
      <c r="L100" s="1386"/>
      <c r="M100" s="1180" t="s">
        <v>110</v>
      </c>
      <c r="N100" s="416">
        <v>27694</v>
      </c>
      <c r="O100" s="1181" t="s">
        <v>110</v>
      </c>
      <c r="P100" s="1339" t="s">
        <v>29</v>
      </c>
      <c r="Q100" s="1602">
        <v>46162</v>
      </c>
      <c r="R100" s="1602"/>
      <c r="S100" s="1602"/>
      <c r="T100" s="1602"/>
      <c r="U100" s="1602"/>
      <c r="V100" s="1603">
        <v>2238</v>
      </c>
      <c r="W100" s="1615">
        <v>1149</v>
      </c>
      <c r="X100" s="1604">
        <f>SUM(V100-W100)</f>
        <v>1089</v>
      </c>
      <c r="Y100" s="1241">
        <f>IFERROR($W100/$V100, 0)</f>
        <v>0.51340482573726542</v>
      </c>
      <c r="Z100" s="1602">
        <v>46181</v>
      </c>
      <c r="AA100" s="1602"/>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600">
        <v>56</v>
      </c>
      <c r="I101" s="1261" t="s">
        <v>556</v>
      </c>
      <c r="J101" s="746" t="s">
        <v>30</v>
      </c>
      <c r="K101" s="1365"/>
      <c r="L101" s="1239"/>
      <c r="M101" s="1180" t="s">
        <v>110</v>
      </c>
      <c r="N101" s="1366">
        <v>50042</v>
      </c>
      <c r="O101" s="1181" t="s">
        <v>110</v>
      </c>
      <c r="P101" s="1339" t="s">
        <v>32</v>
      </c>
      <c r="Q101" s="1602"/>
      <c r="R101" s="1602"/>
      <c r="S101" s="1602"/>
      <c r="T101" s="1602"/>
      <c r="U101" s="1602"/>
      <c r="V101" s="1603">
        <v>4159</v>
      </c>
      <c r="W101" s="1604"/>
      <c r="X101" s="1604">
        <f>SUM(V101-W101)</f>
        <v>4159</v>
      </c>
      <c r="Y101" s="1241">
        <f>IFERROR($W101/$V101, 0)</f>
        <v>0</v>
      </c>
      <c r="Z101" s="1602"/>
      <c r="AA101" s="1602"/>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600">
        <v>62</v>
      </c>
      <c r="I102" s="1261" t="s">
        <v>556</v>
      </c>
      <c r="J102" s="746" t="s">
        <v>30</v>
      </c>
      <c r="K102" s="1365"/>
      <c r="L102" s="1239"/>
      <c r="M102" s="1180" t="s">
        <v>110</v>
      </c>
      <c r="N102" s="1366">
        <v>48766</v>
      </c>
      <c r="O102" s="1181" t="s">
        <v>110</v>
      </c>
      <c r="P102" s="1339" t="s">
        <v>32</v>
      </c>
      <c r="Q102" s="1602"/>
      <c r="R102" s="1602"/>
      <c r="S102" s="1602"/>
      <c r="T102" s="1602"/>
      <c r="U102" s="1602"/>
      <c r="V102" s="1603">
        <v>4009</v>
      </c>
      <c r="W102" s="1604"/>
      <c r="X102" s="1604">
        <f>SUM(V102-W102)</f>
        <v>4009</v>
      </c>
      <c r="Y102" s="1241">
        <f>IFERROR($W102/$V102, 0)</f>
        <v>0</v>
      </c>
      <c r="Z102" s="1602"/>
      <c r="AA102" s="1602"/>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600">
        <v>0</v>
      </c>
      <c r="I103" s="1261" t="s">
        <v>556</v>
      </c>
      <c r="J103" s="1263" t="s">
        <v>30</v>
      </c>
      <c r="K103" s="1601"/>
      <c r="L103" s="1386"/>
      <c r="M103" s="1180" t="s">
        <v>110</v>
      </c>
      <c r="N103" s="1366">
        <v>35456.550000000003</v>
      </c>
      <c r="O103" s="1181" t="s">
        <v>110</v>
      </c>
      <c r="P103" s="1339" t="s">
        <v>32</v>
      </c>
      <c r="Q103" s="1602"/>
      <c r="R103" s="1602"/>
      <c r="S103" s="1602"/>
      <c r="T103" s="1602"/>
      <c r="U103" s="1602"/>
      <c r="V103" s="1603">
        <v>2635</v>
      </c>
      <c r="W103" s="1604"/>
      <c r="X103" s="1604">
        <f>SUM(V103-W103)</f>
        <v>2635</v>
      </c>
      <c r="Y103" s="1241">
        <f>IFERROR($W103/$V103, 0)</f>
        <v>0</v>
      </c>
      <c r="Z103" s="1602"/>
      <c r="AA103" s="1602"/>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600">
        <v>0</v>
      </c>
      <c r="I104" s="1261" t="s">
        <v>556</v>
      </c>
      <c r="J104" s="1263" t="s">
        <v>30</v>
      </c>
      <c r="K104" s="1601"/>
      <c r="L104" s="1386"/>
      <c r="M104" s="1180" t="s">
        <v>110</v>
      </c>
      <c r="N104" s="1366">
        <v>72557.350000000006</v>
      </c>
      <c r="O104" s="1181" t="s">
        <v>110</v>
      </c>
      <c r="P104" s="1339" t="s">
        <v>32</v>
      </c>
      <c r="Q104" s="1602"/>
      <c r="R104" s="1602"/>
      <c r="S104" s="1602"/>
      <c r="T104" s="1602"/>
      <c r="U104" s="1602"/>
      <c r="V104" s="1603">
        <v>5666</v>
      </c>
      <c r="W104" s="1604"/>
      <c r="X104" s="1604">
        <f>SUM(V104-W104)</f>
        <v>5666</v>
      </c>
      <c r="Y104" s="1241">
        <f>IFERROR($W104/$V104, 0)</f>
        <v>0</v>
      </c>
      <c r="Z104" s="1602"/>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600">
        <v>0</v>
      </c>
      <c r="I105" s="1261" t="s">
        <v>556</v>
      </c>
      <c r="J105" s="1263" t="s">
        <v>30</v>
      </c>
      <c r="K105" s="1601"/>
      <c r="L105" s="1386"/>
      <c r="M105" s="1180" t="s">
        <v>110</v>
      </c>
      <c r="N105" s="416">
        <v>75219.199999999997</v>
      </c>
      <c r="O105" s="1181" t="s">
        <v>110</v>
      </c>
      <c r="P105" s="1339" t="s">
        <v>32</v>
      </c>
      <c r="Q105" s="1602">
        <v>46189</v>
      </c>
      <c r="R105" s="1602"/>
      <c r="S105" s="1602"/>
      <c r="T105" s="1602"/>
      <c r="U105" s="1602"/>
      <c r="V105" s="1603">
        <v>5902</v>
      </c>
      <c r="W105" s="1604"/>
      <c r="X105" s="1604">
        <f>SUM(V105-W105)</f>
        <v>5902</v>
      </c>
      <c r="Y105" s="1241">
        <f>IFERROR($W105/$V105, 0)</f>
        <v>0</v>
      </c>
      <c r="Z105" s="1602"/>
      <c r="AA105" s="1602"/>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601"/>
      <c r="L106" s="1386"/>
      <c r="M106" s="1180" t="s">
        <v>110</v>
      </c>
      <c r="N106" s="416">
        <v>31327.7</v>
      </c>
      <c r="O106" s="1181" t="s">
        <v>110</v>
      </c>
      <c r="P106" s="1339" t="s">
        <v>32</v>
      </c>
      <c r="Q106" s="1602">
        <v>46189</v>
      </c>
      <c r="R106" s="1602"/>
      <c r="S106" s="1602"/>
      <c r="T106" s="1602"/>
      <c r="U106" s="1602"/>
      <c r="V106" s="1603">
        <v>2342</v>
      </c>
      <c r="W106" s="1604"/>
      <c r="X106" s="1604">
        <f>SUM(V106-W106)</f>
        <v>2342</v>
      </c>
      <c r="Y106" s="1241">
        <f>IFERROR($W106/$V106, 0)</f>
        <v>0</v>
      </c>
      <c r="Z106" s="1602"/>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601"/>
      <c r="L107" s="1386"/>
      <c r="M107" s="1180" t="s">
        <v>110</v>
      </c>
      <c r="N107" s="416">
        <v>27837.25</v>
      </c>
      <c r="O107" s="1181" t="s">
        <v>110</v>
      </c>
      <c r="P107" s="1339" t="s">
        <v>32</v>
      </c>
      <c r="Q107" s="1602">
        <v>46189</v>
      </c>
      <c r="R107" s="1602"/>
      <c r="S107" s="1602"/>
      <c r="T107" s="1602"/>
      <c r="U107" s="1602"/>
      <c r="V107" s="1603">
        <v>2145</v>
      </c>
      <c r="W107" s="1604"/>
      <c r="X107" s="1604">
        <f>SUM(V107-W107)</f>
        <v>2145</v>
      </c>
      <c r="Y107" s="1241">
        <f>IFERROR($W107/$V107, 0)</f>
        <v>0</v>
      </c>
      <c r="Z107" s="1602"/>
      <c r="AA107" s="1602"/>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600" t="s">
        <v>36</v>
      </c>
      <c r="K108" s="1601"/>
      <c r="L108" s="1386"/>
      <c r="M108" s="1600" t="s">
        <v>238</v>
      </c>
      <c r="N108" s="1616">
        <v>60744.4</v>
      </c>
      <c r="O108" s="1181" t="s">
        <v>110</v>
      </c>
      <c r="P108" s="1339" t="s">
        <v>32</v>
      </c>
      <c r="Q108" s="1602"/>
      <c r="R108" s="1602"/>
      <c r="S108" s="1602"/>
      <c r="T108" s="1602"/>
      <c r="U108" s="1602"/>
      <c r="V108" s="1603">
        <v>5950</v>
      </c>
      <c r="W108" s="1604"/>
      <c r="X108" s="1604">
        <f>SUM(V108-W108)</f>
        <v>5950</v>
      </c>
      <c r="Y108" s="1241">
        <f>IFERROR($W108/$V108, 0)</f>
        <v>0</v>
      </c>
      <c r="Z108" s="1602"/>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600">
        <v>88</v>
      </c>
      <c r="I109" s="1261" t="s">
        <v>556</v>
      </c>
      <c r="J109" s="1180" t="s">
        <v>36</v>
      </c>
      <c r="K109" s="1601"/>
      <c r="L109" s="1386"/>
      <c r="M109" s="1180" t="s">
        <v>238</v>
      </c>
      <c r="N109" s="1418"/>
      <c r="O109" s="1181" t="s">
        <v>110</v>
      </c>
      <c r="P109" s="1339" t="s">
        <v>32</v>
      </c>
      <c r="Q109" s="1602"/>
      <c r="R109" s="1602"/>
      <c r="S109" s="1602"/>
      <c r="T109" s="1602"/>
      <c r="U109" s="1602"/>
      <c r="V109" s="1603">
        <v>12305</v>
      </c>
      <c r="W109" s="1604"/>
      <c r="X109" s="1604">
        <f>SUM(V109-W109)</f>
        <v>12305</v>
      </c>
      <c r="Y109" s="1241">
        <f>IFERROR($W109/$V109, 0)</f>
        <v>0</v>
      </c>
      <c r="Z109" s="1602"/>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60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6">
        <v>62074</v>
      </c>
      <c r="O111" s="746" t="s">
        <v>110</v>
      </c>
      <c r="P111" s="737" t="s">
        <v>32</v>
      </c>
      <c r="Q111" s="1602"/>
      <c r="R111" s="1602"/>
      <c r="S111" s="1602"/>
      <c r="T111" s="1602"/>
      <c r="U111" s="1602"/>
      <c r="V111" s="1603">
        <v>5246</v>
      </c>
      <c r="W111" s="1604"/>
      <c r="X111" s="1604">
        <f>SUM(V111-W111)</f>
        <v>5246</v>
      </c>
      <c r="Y111" s="1241">
        <f>IFERROR($W111/$V111, 0)</f>
        <v>0</v>
      </c>
      <c r="Z111" s="1602"/>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600">
        <v>79</v>
      </c>
      <c r="I113" s="1261" t="s">
        <v>556</v>
      </c>
      <c r="J113" s="746" t="s">
        <v>33</v>
      </c>
      <c r="K113" s="691" t="s">
        <v>535</v>
      </c>
      <c r="L113" s="1386"/>
      <c r="M113" s="1180" t="s">
        <v>110</v>
      </c>
      <c r="N113" s="1616"/>
      <c r="O113" s="746" t="s">
        <v>238</v>
      </c>
      <c r="P113" s="737" t="s">
        <v>32</v>
      </c>
      <c r="Q113" s="1602"/>
      <c r="R113" s="1602"/>
      <c r="S113" s="1602"/>
      <c r="T113" s="1602"/>
      <c r="U113" s="1602"/>
      <c r="V113" s="1603">
        <v>5953</v>
      </c>
      <c r="W113" s="1604"/>
      <c r="X113" s="1604">
        <f>SUM(V113-W113)</f>
        <v>5953</v>
      </c>
      <c r="Y113" s="1241">
        <f>IFERROR($W113/$V113, 0)</f>
        <v>0</v>
      </c>
      <c r="Z113" s="1602"/>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600">
        <v>78</v>
      </c>
      <c r="I114" s="1261" t="s">
        <v>556</v>
      </c>
      <c r="J114" s="746" t="s">
        <v>33</v>
      </c>
      <c r="K114" s="691" t="s">
        <v>535</v>
      </c>
      <c r="L114" s="1386"/>
      <c r="M114" s="1180" t="s">
        <v>110</v>
      </c>
      <c r="N114" s="1616"/>
      <c r="O114" s="746" t="s">
        <v>238</v>
      </c>
      <c r="P114" s="737" t="s">
        <v>32</v>
      </c>
      <c r="Q114" s="1602"/>
      <c r="R114" s="1602"/>
      <c r="S114" s="1602"/>
      <c r="T114" s="1602"/>
      <c r="U114" s="1602"/>
      <c r="V114" s="1603">
        <v>5890</v>
      </c>
      <c r="W114" s="1604"/>
      <c r="X114" s="1604">
        <f>SUM(V114-W114)</f>
        <v>5890</v>
      </c>
      <c r="Y114" s="1241">
        <f>IFERROR($W114/$V114, 0)</f>
        <v>0</v>
      </c>
      <c r="Z114" s="1602"/>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600">
        <v>49</v>
      </c>
      <c r="I115" s="1261" t="s">
        <v>556</v>
      </c>
      <c r="J115" s="746" t="s">
        <v>33</v>
      </c>
      <c r="K115" s="691" t="s">
        <v>535</v>
      </c>
      <c r="L115" s="1386"/>
      <c r="M115" s="1180" t="s">
        <v>110</v>
      </c>
      <c r="N115" s="1616"/>
      <c r="O115" s="746" t="s">
        <v>238</v>
      </c>
      <c r="P115" s="737" t="s">
        <v>32</v>
      </c>
      <c r="Q115" s="1602"/>
      <c r="R115" s="1602"/>
      <c r="S115" s="1602"/>
      <c r="T115" s="1602"/>
      <c r="U115" s="1602"/>
      <c r="V115" s="1603">
        <v>4709</v>
      </c>
      <c r="W115" s="1604"/>
      <c r="X115" s="1604">
        <f>SUM(V115-W115)</f>
        <v>4709</v>
      </c>
      <c r="Y115" s="1241">
        <f>IFERROR($W115/$V115, 0)</f>
        <v>0</v>
      </c>
      <c r="Z115" s="1602"/>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1593">
        <v>6999</v>
      </c>
      <c r="X186" s="1370">
        <f t="shared" si="15"/>
        <v>243</v>
      </c>
      <c r="Y186" s="29">
        <f t="shared" si="16"/>
        <v>0.96644573322286664</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1593">
        <v>3520</v>
      </c>
      <c r="X187" s="1370">
        <f t="shared" si="15"/>
        <v>4140</v>
      </c>
      <c r="Y187" s="29">
        <f t="shared" si="16"/>
        <v>0.45953002610966059</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S13" activePane="topRight" state="frozen"/>
      <selection pane="topRight" activeCell="Y21" sqref="Y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600">
        <v>58</v>
      </c>
      <c r="I10" s="372" t="s">
        <v>653</v>
      </c>
      <c r="J10" s="1058" t="s">
        <v>30</v>
      </c>
      <c r="K10" s="691"/>
      <c r="L10" s="360" t="s">
        <v>621</v>
      </c>
      <c r="M10" s="372" t="s">
        <v>110</v>
      </c>
      <c r="N10" s="991">
        <v>56668.15</v>
      </c>
      <c r="O10" s="372" t="s">
        <v>110</v>
      </c>
      <c r="P10" s="729" t="s">
        <v>38</v>
      </c>
      <c r="Q10" s="1602">
        <v>46144</v>
      </c>
      <c r="R10" s="702" t="s">
        <v>238</v>
      </c>
      <c r="S10" s="363">
        <v>46190</v>
      </c>
      <c r="T10" s="373" t="s">
        <v>817</v>
      </c>
      <c r="U10" s="373" t="s">
        <v>817</v>
      </c>
      <c r="V10" s="1604">
        <v>4061</v>
      </c>
      <c r="W10" s="1614">
        <v>4061</v>
      </c>
      <c r="X10" s="1604">
        <f>SUM(V10-W10)</f>
        <v>0</v>
      </c>
      <c r="Y10" s="1241">
        <f>IFERROR($W10/$V10, 0)</f>
        <v>1</v>
      </c>
      <c r="Z10" s="1602">
        <v>46153</v>
      </c>
      <c r="AA10" s="1602">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600">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600">
        <v>87</v>
      </c>
      <c r="I12" s="372" t="s">
        <v>653</v>
      </c>
      <c r="J12" s="1058" t="s">
        <v>30</v>
      </c>
      <c r="K12" s="691"/>
      <c r="L12" s="360" t="s">
        <v>621</v>
      </c>
      <c r="M12" s="372" t="s">
        <v>110</v>
      </c>
      <c r="N12" s="991">
        <v>59286</v>
      </c>
      <c r="O12" s="372" t="s">
        <v>110</v>
      </c>
      <c r="P12" s="729" t="s">
        <v>38</v>
      </c>
      <c r="Q12" s="1602">
        <v>46170</v>
      </c>
      <c r="R12" s="702" t="s">
        <v>238</v>
      </c>
      <c r="S12" s="363" t="s">
        <v>843</v>
      </c>
      <c r="T12" s="373" t="s">
        <v>817</v>
      </c>
      <c r="U12" s="373" t="s">
        <v>817</v>
      </c>
      <c r="V12" s="1603">
        <v>4413</v>
      </c>
      <c r="W12" s="1614">
        <v>4477</v>
      </c>
      <c r="X12" s="1604">
        <f>SUM(V12-W12)</f>
        <v>-64</v>
      </c>
      <c r="Y12" s="1241">
        <f>IFERROR($W12/$V12, 0)</f>
        <v>1.0145026059370044</v>
      </c>
      <c r="Z12" s="1602">
        <v>46184</v>
      </c>
      <c r="AA12" s="1602">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600">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600">
        <v>56</v>
      </c>
      <c r="I14" s="1055" t="s">
        <v>653</v>
      </c>
      <c r="J14" s="1058" t="s">
        <v>30</v>
      </c>
      <c r="K14" s="691"/>
      <c r="L14" s="360" t="s">
        <v>621</v>
      </c>
      <c r="M14" s="372" t="s">
        <v>110</v>
      </c>
      <c r="N14" s="991">
        <v>42220</v>
      </c>
      <c r="O14" s="372" t="s">
        <v>110</v>
      </c>
      <c r="P14" s="1554" t="s">
        <v>38</v>
      </c>
      <c r="Q14" s="1602">
        <v>46170</v>
      </c>
      <c r="R14" s="702" t="s">
        <v>238</v>
      </c>
      <c r="S14" s="363">
        <v>46190</v>
      </c>
      <c r="T14" s="373" t="s">
        <v>817</v>
      </c>
      <c r="U14" s="373" t="s">
        <v>817</v>
      </c>
      <c r="V14" s="1603">
        <v>3090</v>
      </c>
      <c r="W14" s="1620">
        <v>2998</v>
      </c>
      <c r="X14" s="1604">
        <f>SUM(V14-W14)</f>
        <v>92</v>
      </c>
      <c r="Y14" s="1241">
        <f>IFERROR($W14/$V14, 0)</f>
        <v>0.9702265372168285</v>
      </c>
      <c r="Z14" s="1602">
        <v>46183</v>
      </c>
      <c r="AA14" s="1602">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602">
        <v>46147</v>
      </c>
      <c r="R15" s="702" t="s">
        <v>110</v>
      </c>
      <c r="S15" s="363">
        <v>46161</v>
      </c>
      <c r="T15" s="373" t="s">
        <v>817</v>
      </c>
      <c r="U15" s="373" t="s">
        <v>817</v>
      </c>
      <c r="V15" s="1603">
        <v>466</v>
      </c>
      <c r="W15" s="1614">
        <v>625</v>
      </c>
      <c r="X15" s="1604">
        <f>SUM(V15-W15)</f>
        <v>-159</v>
      </c>
      <c r="Y15" s="1241">
        <f>IFERROR($W15/$V15, 0)</f>
        <v>1.3412017167381973</v>
      </c>
      <c r="Z15" s="1602">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600">
        <v>21</v>
      </c>
      <c r="I20" s="372" t="s">
        <v>653</v>
      </c>
      <c r="J20" s="1058" t="s">
        <v>30</v>
      </c>
      <c r="K20" s="691"/>
      <c r="L20" s="1386">
        <v>46147</v>
      </c>
      <c r="M20" s="372" t="s">
        <v>110</v>
      </c>
      <c r="N20" s="991">
        <v>81882</v>
      </c>
      <c r="O20" s="372" t="s">
        <v>110</v>
      </c>
      <c r="P20" s="729" t="s">
        <v>38</v>
      </c>
      <c r="Q20" s="1602">
        <v>46146</v>
      </c>
      <c r="R20" s="992" t="s">
        <v>110</v>
      </c>
      <c r="S20" s="363">
        <v>46182</v>
      </c>
      <c r="T20" s="373" t="s">
        <v>817</v>
      </c>
      <c r="U20" s="373" t="s">
        <v>817</v>
      </c>
      <c r="V20" s="1603">
        <v>6481</v>
      </c>
      <c r="W20" s="1487">
        <v>6586</v>
      </c>
      <c r="X20" s="1604">
        <f>SUM(V20-W20)</f>
        <v>-105</v>
      </c>
      <c r="Y20" s="1241">
        <f>IFERROR($W20/$V20, 0)</f>
        <v>1.0162012035179757</v>
      </c>
      <c r="Z20" s="1602">
        <v>46154</v>
      </c>
      <c r="AA20" s="1518">
        <v>46177</v>
      </c>
      <c r="AB20" s="1496">
        <v>0</v>
      </c>
      <c r="AC20" s="697">
        <v>0</v>
      </c>
      <c r="AD20" s="1056">
        <v>0</v>
      </c>
      <c r="AE20" s="1043" t="s">
        <v>861</v>
      </c>
    </row>
    <row r="21" spans="1:31" ht="39.75" customHeight="1">
      <c r="A21" s="1595" t="s">
        <v>862</v>
      </c>
      <c r="B21" s="1252" t="s">
        <v>553</v>
      </c>
      <c r="C21" s="1387">
        <v>46199</v>
      </c>
      <c r="D21" s="1387" t="s">
        <v>56</v>
      </c>
      <c r="E21" s="1386">
        <v>46170</v>
      </c>
      <c r="F21" s="1385" t="s">
        <v>61</v>
      </c>
      <c r="G21" s="1275"/>
      <c r="H21" s="1600">
        <v>65</v>
      </c>
      <c r="I21" s="372" t="s">
        <v>653</v>
      </c>
      <c r="J21" s="1058" t="s">
        <v>30</v>
      </c>
      <c r="K21" s="691"/>
      <c r="L21" s="1386">
        <v>46175</v>
      </c>
      <c r="M21" s="372" t="s">
        <v>110</v>
      </c>
      <c r="N21" s="991">
        <v>97544</v>
      </c>
      <c r="O21" s="372" t="s">
        <v>110</v>
      </c>
      <c r="P21" s="1554" t="s">
        <v>38</v>
      </c>
      <c r="Q21" s="1602">
        <v>46171</v>
      </c>
      <c r="R21" s="702" t="s">
        <v>110</v>
      </c>
      <c r="S21" s="363">
        <v>46190</v>
      </c>
      <c r="T21" s="373" t="s">
        <v>817</v>
      </c>
      <c r="U21" s="373" t="s">
        <v>817</v>
      </c>
      <c r="V21" s="1603">
        <v>7771</v>
      </c>
      <c r="W21" s="1552">
        <v>7623</v>
      </c>
      <c r="X21" s="1604">
        <f>SUM(V21-W21)</f>
        <v>148</v>
      </c>
      <c r="Y21" s="1241">
        <f>IFERROR($W21/$V21, 0)</f>
        <v>0.98095483206794487</v>
      </c>
      <c r="Z21" s="1602">
        <v>46178</v>
      </c>
      <c r="AA21" s="1618">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600">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600">
        <v>51</v>
      </c>
      <c r="I23" s="372" t="s">
        <v>653</v>
      </c>
      <c r="J23" s="1058" t="s">
        <v>30</v>
      </c>
      <c r="K23" s="691"/>
      <c r="L23" s="1386">
        <v>46174</v>
      </c>
      <c r="M23" s="372" t="s">
        <v>110</v>
      </c>
      <c r="N23" s="991">
        <v>97514.75</v>
      </c>
      <c r="O23" s="372" t="s">
        <v>110</v>
      </c>
      <c r="P23" s="729" t="s">
        <v>38</v>
      </c>
      <c r="Q23" s="1602">
        <v>46174</v>
      </c>
      <c r="R23" s="702" t="s">
        <v>238</v>
      </c>
      <c r="S23" s="363" t="s">
        <v>843</v>
      </c>
      <c r="T23" s="373" t="s">
        <v>817</v>
      </c>
      <c r="U23" s="373" t="s">
        <v>817</v>
      </c>
      <c r="V23" s="1603">
        <v>7958</v>
      </c>
      <c r="W23" s="1487">
        <v>8116</v>
      </c>
      <c r="X23" s="1604">
        <f>SUM(V23-W23)</f>
        <v>-158</v>
      </c>
      <c r="Y23" s="1241">
        <f>IFERROR($W23/$V23, 0)</f>
        <v>1.0198542347323447</v>
      </c>
      <c r="Z23" s="1602">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600">
        <v>63</v>
      </c>
      <c r="I24" s="372" t="s">
        <v>653</v>
      </c>
      <c r="J24" s="1058" t="s">
        <v>30</v>
      </c>
      <c r="K24" s="691"/>
      <c r="L24" s="1386">
        <v>46174</v>
      </c>
      <c r="M24" s="372" t="s">
        <v>110</v>
      </c>
      <c r="N24" s="991">
        <v>54827.5</v>
      </c>
      <c r="O24" s="372" t="s">
        <v>110</v>
      </c>
      <c r="P24" s="729" t="s">
        <v>38</v>
      </c>
      <c r="Q24" s="1602">
        <v>46183</v>
      </c>
      <c r="R24" s="702" t="s">
        <v>238</v>
      </c>
      <c r="S24" s="363" t="s">
        <v>843</v>
      </c>
      <c r="T24" s="373" t="s">
        <v>817</v>
      </c>
      <c r="U24" s="373" t="s">
        <v>817</v>
      </c>
      <c r="V24" s="1603">
        <v>4414</v>
      </c>
      <c r="W24" s="1487">
        <v>4493</v>
      </c>
      <c r="X24" s="1604">
        <f>SUM(V24-W24)</f>
        <v>-79</v>
      </c>
      <c r="Y24" s="1241">
        <f>IFERROR($W24/$V24, 0)</f>
        <v>1.017897598550068</v>
      </c>
      <c r="Z24" s="1602">
        <v>46185</v>
      </c>
      <c r="AA24" s="1618">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600">
        <v>0</v>
      </c>
      <c r="I25" s="1055" t="s">
        <v>653</v>
      </c>
      <c r="J25" s="1058" t="s">
        <v>30</v>
      </c>
      <c r="K25" s="691"/>
      <c r="L25" s="1386">
        <v>46176</v>
      </c>
      <c r="M25" s="372" t="s">
        <v>110</v>
      </c>
      <c r="N25" s="991">
        <v>10128.049999999999</v>
      </c>
      <c r="O25" s="372" t="s">
        <v>110</v>
      </c>
      <c r="P25" s="729" t="s">
        <v>38</v>
      </c>
      <c r="Q25" s="1602">
        <v>46176</v>
      </c>
      <c r="R25" s="702" t="s">
        <v>238</v>
      </c>
      <c r="S25" s="363" t="s">
        <v>843</v>
      </c>
      <c r="T25" s="373" t="s">
        <v>817</v>
      </c>
      <c r="U25" s="373" t="s">
        <v>817</v>
      </c>
      <c r="V25" s="1603">
        <v>813</v>
      </c>
      <c r="W25" s="1487">
        <v>800</v>
      </c>
      <c r="X25" s="1604">
        <f>SUM(V25-W25)</f>
        <v>13</v>
      </c>
      <c r="Y25" s="1241">
        <f>IFERROR($W25/$V25, 0)</f>
        <v>0.98400984009840098</v>
      </c>
      <c r="Z25" s="1602">
        <v>46184</v>
      </c>
      <c r="AA25" s="1618">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600">
        <v>79</v>
      </c>
      <c r="I40" s="304" t="s">
        <v>653</v>
      </c>
      <c r="J40" s="746" t="s">
        <v>30</v>
      </c>
      <c r="K40" s="691"/>
      <c r="L40" s="360" t="s">
        <v>621</v>
      </c>
      <c r="M40" s="1180" t="s">
        <v>110</v>
      </c>
      <c r="N40" s="1366">
        <v>73533</v>
      </c>
      <c r="O40" s="1181" t="s">
        <v>110</v>
      </c>
      <c r="P40" s="1414" t="s">
        <v>38</v>
      </c>
      <c r="Q40" s="1602">
        <v>46147</v>
      </c>
      <c r="R40" s="702" t="s">
        <v>238</v>
      </c>
      <c r="S40" s="363">
        <v>46190</v>
      </c>
      <c r="T40" s="373" t="s">
        <v>904</v>
      </c>
      <c r="U40" s="373" t="s">
        <v>904</v>
      </c>
      <c r="V40" s="1603">
        <v>5974</v>
      </c>
      <c r="W40" s="1614">
        <v>5911</v>
      </c>
      <c r="X40" s="1604">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15"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600">
        <v>58</v>
      </c>
      <c r="I303" s="372" t="s">
        <v>653</v>
      </c>
      <c r="J303" s="1058" t="s">
        <v>30</v>
      </c>
      <c r="K303" s="360" t="s">
        <v>621</v>
      </c>
      <c r="L303" s="372" t="s">
        <v>110</v>
      </c>
      <c r="M303" s="1243">
        <v>56668.15</v>
      </c>
      <c r="N303" s="920"/>
      <c r="O303" s="1356"/>
      <c r="P303" s="1243">
        <v>56668.15</v>
      </c>
      <c r="Q303" s="372" t="s">
        <v>110</v>
      </c>
      <c r="R303" s="1504" t="s">
        <v>38</v>
      </c>
      <c r="S303" s="1602">
        <v>46144</v>
      </c>
      <c r="T303" s="1604">
        <v>4061</v>
      </c>
      <c r="U303" s="1621">
        <v>4061</v>
      </c>
      <c r="V303" s="3">
        <f>IFERROR(Table5[[#This Row],[Actual Redline Completed Footage UG]]/Table5[[#This Row],[Footage UG]], 0)</f>
        <v>1</v>
      </c>
      <c r="W303" s="1619">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v>65</v>
      </c>
      <c r="F1681" s="1594">
        <v>156</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v>3</v>
      </c>
      <c r="F1688" s="1594">
        <v>3</v>
      </c>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v>661</v>
      </c>
      <c r="F1692" s="1594">
        <v>2468</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v>225</v>
      </c>
      <c r="F1709" s="1594">
        <v>225</v>
      </c>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21515</v>
      </c>
      <c r="F1714" s="159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38"/>
      <c r="F3351" s="11" t="s">
        <v>2735</v>
      </c>
      <c r="G3351" t="s">
        <v>2000</v>
      </c>
    </row>
    <row r="3352" spans="1:7">
      <c r="A3352" s="1217" t="s">
        <v>578</v>
      </c>
      <c r="B3352" s="1217" t="s">
        <v>56</v>
      </c>
      <c r="C3352" s="23">
        <v>46191</v>
      </c>
      <c r="D3352" s="89">
        <v>1289</v>
      </c>
      <c r="F3352" s="11" t="s">
        <v>2736</v>
      </c>
      <c r="G3352" t="s">
        <v>2000</v>
      </c>
    </row>
    <row r="3353" spans="1:7">
      <c r="A3353" s="1217" t="s">
        <v>580</v>
      </c>
      <c r="B3353" s="1217" t="s">
        <v>56</v>
      </c>
      <c r="C3353" s="23">
        <v>46191</v>
      </c>
      <c r="D3353" s="38">
        <v>225</v>
      </c>
      <c r="F3353" s="11" t="s">
        <v>2116</v>
      </c>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2737</v>
      </c>
      <c r="C3358" s="23">
        <v>46191</v>
      </c>
      <c r="D3358" s="89">
        <v>1218</v>
      </c>
      <c r="G3358" t="s">
        <v>2000</v>
      </c>
    </row>
    <row r="3359" spans="1:7">
      <c r="A3359" s="1217" t="s">
        <v>607</v>
      </c>
      <c r="B3359" s="1217" t="s">
        <v>1558</v>
      </c>
      <c r="C3359" s="23">
        <v>46191</v>
      </c>
      <c r="F3359" s="1221" t="s">
        <v>2738</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2739</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2740</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38">
        <v>3</v>
      </c>
      <c r="F3368" s="11" t="s">
        <v>2741</v>
      </c>
      <c r="G3368" t="s">
        <v>2000</v>
      </c>
    </row>
    <row r="3369" spans="1:7">
      <c r="A3369" s="1434" t="s">
        <v>801</v>
      </c>
      <c r="B3369" s="240" t="s">
        <v>2630</v>
      </c>
      <c r="C3369" s="23">
        <v>46191</v>
      </c>
      <c r="D3369" s="38">
        <v>65</v>
      </c>
      <c r="G3369" t="s">
        <v>2000</v>
      </c>
    </row>
    <row r="3370" spans="1:7">
      <c r="A3370" s="1218" t="s">
        <v>802</v>
      </c>
      <c r="B3370" s="244" t="s">
        <v>2630</v>
      </c>
      <c r="C3370" s="23">
        <v>46191</v>
      </c>
      <c r="D3370" s="38">
        <v>661</v>
      </c>
      <c r="F3370" s="11" t="s">
        <v>2742</v>
      </c>
      <c r="G3370" t="s">
        <v>2000</v>
      </c>
    </row>
    <row r="3371" spans="1:7">
      <c r="A3371" s="1596" t="s">
        <v>647</v>
      </c>
      <c r="B3371" s="1216" t="s">
        <v>54</v>
      </c>
      <c r="C3371" s="23">
        <v>46192</v>
      </c>
      <c r="G3371" t="s">
        <v>2000</v>
      </c>
    </row>
    <row r="3372" spans="1:7">
      <c r="A3372" s="1430" t="s">
        <v>656</v>
      </c>
      <c r="B3372" s="1217" t="s">
        <v>54</v>
      </c>
      <c r="C3372" s="23">
        <v>46192</v>
      </c>
      <c r="G3372" t="s">
        <v>2000</v>
      </c>
    </row>
    <row r="3373" spans="1:7">
      <c r="A3373" s="1217" t="s">
        <v>699</v>
      </c>
      <c r="B3373" s="1217" t="s">
        <v>2641</v>
      </c>
      <c r="C3373" s="23">
        <v>46192</v>
      </c>
      <c r="D3373" s="38"/>
      <c r="G3373" t="s">
        <v>2000</v>
      </c>
    </row>
    <row r="3374" spans="1:7">
      <c r="A3374" s="1217" t="s">
        <v>700</v>
      </c>
      <c r="B3374" s="1217" t="s">
        <v>2641</v>
      </c>
      <c r="C3374" s="23">
        <v>46192</v>
      </c>
      <c r="G3374" t="s">
        <v>2000</v>
      </c>
    </row>
    <row r="3375" spans="1:7">
      <c r="A3375" s="1218" t="s">
        <v>701</v>
      </c>
      <c r="B3375" s="1218" t="s">
        <v>2641</v>
      </c>
      <c r="C3375" s="23">
        <v>46192</v>
      </c>
      <c r="G3375" t="s">
        <v>2000</v>
      </c>
    </row>
    <row r="3376" spans="1:7">
      <c r="A3376" s="1431" t="s">
        <v>702</v>
      </c>
      <c r="B3376" s="1431" t="s">
        <v>2641</v>
      </c>
      <c r="C3376" s="23">
        <v>46192</v>
      </c>
      <c r="G3376" t="s">
        <v>2000</v>
      </c>
    </row>
    <row r="3377" spans="1:7">
      <c r="A3377" s="1218" t="s">
        <v>703</v>
      </c>
      <c r="B3377" s="1218" t="s">
        <v>1558</v>
      </c>
      <c r="C3377" s="23">
        <v>46192</v>
      </c>
      <c r="G3377" t="s">
        <v>2000</v>
      </c>
    </row>
    <row r="3378" spans="1:7">
      <c r="A3378" s="1434" t="s">
        <v>801</v>
      </c>
      <c r="B3378" s="1597" t="s">
        <v>2630</v>
      </c>
      <c r="C3378" s="23">
        <v>46192</v>
      </c>
      <c r="G3378" t="s">
        <v>2000</v>
      </c>
    </row>
    <row r="3379" spans="1:7">
      <c r="A3379" s="1218" t="s">
        <v>802</v>
      </c>
      <c r="B3379" s="1598"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89E5D0B-40AD-4E6E-ABB1-905335DF16F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2026-06-19T15:02:32Z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