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95" documentId="8_{DCF85A03-1EEC-410A-B6A1-333228F65FDB}" xr6:coauthVersionLast="47" xr6:coauthVersionMax="47" xr10:uidLastSave="{AFD1DDE5-F9F0-463D-B9B5-A69B4740F58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 r:id="rId12"/>
    <pivotCache cacheId="70" r:id="rId13"/>
    <pivotCache cacheId="71" r:id="rId14"/>
    <pivotCache cacheId="72" r:id="rId15"/>
    <pivotCache cacheId="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331" i="30"/>
  <c r="V186" i="30"/>
  <c r="V30" i="30"/>
  <c r="V184" i="30"/>
  <c r="V35" i="30"/>
  <c r="V5" i="30"/>
  <c r="V38" i="30"/>
  <c r="V191" i="30"/>
  <c r="V158" i="30"/>
  <c r="V190" i="30"/>
  <c r="V157" i="30"/>
  <c r="V327" i="30"/>
  <c r="V192" i="30"/>
  <c r="V195" i="30"/>
  <c r="V8" i="30"/>
  <c r="V36" i="30"/>
  <c r="V11" i="30"/>
  <c r="V193" i="30"/>
  <c r="V353" i="30"/>
  <c r="V189" i="30"/>
  <c r="V24" i="30"/>
  <c r="V31" i="30"/>
  <c r="V34" i="30"/>
  <c r="V37" i="30"/>
  <c r="V319" i="30"/>
  <c r="V329" i="30"/>
  <c r="V196" i="30"/>
  <c r="V27" i="30"/>
  <c r="V32" i="30"/>
  <c r="V12" i="30"/>
  <c r="V6" i="30"/>
  <c r="V182" i="30"/>
  <c r="V318" i="30"/>
  <c r="V25"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<sst xmlns="http://schemas.openxmlformats.org/spreadsheetml/2006/main" count="24312" uniqueCount="2912">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</sst>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25</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5" t="s">
        <v>0</v>
      </c>
      <c r="B1" s="1645"/>
      <c r="C1" s="1645"/>
      <c r="D1" s="1645"/>
      <c r="E1" s="1645"/>
      <c r="F1" s="1645"/>
      <c r="G1" s="1645"/>
      <c r="H1" s="1645"/>
      <c r="I1" s="1645"/>
      <c r="J1" s="1645"/>
      <c r="K1" s="1645"/>
      <c r="L1" s="1645"/>
      <c r="M1" s="1645"/>
      <c r="N1" s="1645"/>
      <c r="O1" s="1645"/>
      <c r="P1" s="1645"/>
      <c r="Q1" s="1005"/>
      <c r="S1" s="1570"/>
      <c r="T1" s="1570"/>
      <c r="U1" s="1570"/>
      <c r="V1" s="1570"/>
      <c r="W1" s="1005"/>
      <c r="X1" s="1005"/>
      <c r="Y1" s="1005"/>
      <c r="Z1" s="1005"/>
    </row>
    <row r="2" spans="1:26" ht="24.95" customHeight="1">
      <c r="A2" s="1646" t="str">
        <f ca="1">"Last Updated: "&amp;TEXT(NOW(),"MM/DD/YYYY  h:mm AM/PM")</f>
        <v>Last Updated: 07/24/2026  6:57 AM</v>
      </c>
      <c r="B2" s="1646"/>
      <c r="C2" s="1646"/>
      <c r="D2" s="1646"/>
      <c r="E2" s="1646"/>
      <c r="F2" s="1646"/>
      <c r="G2" s="1646"/>
      <c r="H2" s="1646"/>
      <c r="I2" s="1646"/>
      <c r="J2" s="1646"/>
      <c r="K2" s="1646"/>
      <c r="L2" s="1646"/>
      <c r="M2" s="1646"/>
      <c r="N2" s="1646"/>
      <c r="O2" s="1646"/>
      <c r="P2" s="164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3" t="s">
        <v>1</v>
      </c>
      <c r="B4" s="1643"/>
      <c r="C4" s="1643"/>
      <c r="D4" s="1643"/>
      <c r="E4" s="1643"/>
      <c r="F4" s="1643"/>
      <c r="G4" s="1643"/>
      <c r="H4" s="1643"/>
      <c r="I4" s="1643"/>
      <c r="J4" s="1643"/>
      <c r="K4" s="1643"/>
      <c r="L4" s="1643"/>
      <c r="M4" s="1643"/>
      <c r="N4" s="1643"/>
      <c r="O4" s="1643"/>
      <c r="P4" s="1643"/>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7" t="s">
        <v>7</v>
      </c>
      <c r="B7" s="1647"/>
      <c r="C7" s="1647"/>
      <c r="D7" s="1647"/>
      <c r="E7" s="1647"/>
      <c r="F7" s="1647"/>
      <c r="G7" s="1647"/>
      <c r="H7" s="1647"/>
      <c r="I7" s="1647"/>
      <c r="J7" s="1647"/>
      <c r="K7" s="1647"/>
      <c r="L7" s="1647"/>
      <c r="M7" s="1647"/>
      <c r="N7" s="1647"/>
      <c r="O7" s="1647"/>
      <c r="P7" s="164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8" t="s">
        <v>8</v>
      </c>
      <c r="B9" s="1648"/>
      <c r="C9" s="1005"/>
      <c r="D9" s="1636" t="s">
        <v>9</v>
      </c>
      <c r="E9" s="1636"/>
      <c r="F9" s="1636"/>
      <c r="G9" s="1005"/>
      <c r="H9" s="1636" t="s">
        <v>10</v>
      </c>
      <c r="I9" s="1636"/>
      <c r="J9" s="1636"/>
      <c r="K9" s="1005"/>
      <c r="L9" s="1636" t="s">
        <v>11</v>
      </c>
      <c r="M9" s="1636"/>
      <c r="N9" s="1636"/>
      <c r="O9" s="1005"/>
      <c r="P9" s="1005"/>
      <c r="Q9" s="1005"/>
      <c r="R9" s="1570"/>
      <c r="S9" s="1570"/>
      <c r="T9" s="1570"/>
      <c r="U9" s="1570"/>
      <c r="V9" s="1570"/>
      <c r="W9" s="1005"/>
      <c r="X9" s="1005"/>
      <c r="Y9" s="1005"/>
      <c r="Z9" s="1005"/>
    </row>
    <row r="10" spans="1:26" ht="50.1" customHeight="1">
      <c r="A10" s="1638"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38"/>
      <c r="C10" s="1005"/>
      <c r="D10" s="1638"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38"/>
      <c r="F10" s="1638"/>
      <c r="G10" s="1005"/>
      <c r="H10" s="1649"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49"/>
      <c r="J10" s="1649"/>
      <c r="K10" s="1005"/>
      <c r="L10" s="1650"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50"/>
      <c r="N10" s="1650"/>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6" t="s">
        <v>12</v>
      </c>
      <c r="B12" s="1636"/>
      <c r="C12" s="1005"/>
      <c r="D12" s="1636" t="s">
        <v>13</v>
      </c>
      <c r="E12" s="1636"/>
      <c r="F12" s="1636"/>
      <c r="G12" s="1005"/>
      <c r="H12" s="1636" t="s">
        <v>14</v>
      </c>
      <c r="I12" s="1636"/>
      <c r="J12" s="1636"/>
      <c r="K12" s="1005"/>
      <c r="L12" s="1636" t="s">
        <v>15</v>
      </c>
      <c r="M12" s="1636"/>
      <c r="N12" s="1636"/>
      <c r="O12" s="1005"/>
      <c r="P12" s="1005"/>
      <c r="Q12" s="1005"/>
      <c r="R12" s="1570"/>
      <c r="S12" s="1570"/>
      <c r="T12" s="1570"/>
      <c r="U12" s="1570"/>
      <c r="V12" s="1570"/>
      <c r="W12" s="1005"/>
      <c r="X12" s="1005"/>
      <c r="Y12" s="1005"/>
      <c r="Z12" s="1005"/>
    </row>
    <row r="13" spans="1:26" ht="50.1" customHeight="1">
      <c r="A13" s="1651">
        <f>IFERROR(H10/D10,0)</f>
        <v>0.20406397933241249</v>
      </c>
      <c r="B13" s="1651"/>
      <c r="C13" s="1005"/>
      <c r="D13" s="1637"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37"/>
      <c r="F13" s="1637"/>
      <c r="G13" s="1005"/>
      <c r="H13" s="1638"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8"/>
      <c r="J13" s="1638"/>
      <c r="K13" s="1005"/>
      <c r="L13" s="1644">
        <f>COUNTA('Pending Resto-COP Packages'!A20:A84)</f>
        <v>53</v>
      </c>
      <c r="M13" s="1644"/>
      <c r="N13" s="164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25</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151514</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1880688.2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9" t="s">
        <v>45</v>
      </c>
      <c r="B28" s="1639"/>
      <c r="C28" s="1639"/>
      <c r="D28" s="1639"/>
      <c r="F28" s="1640" t="s">
        <v>46</v>
      </c>
      <c r="G28" s="1640"/>
      <c r="H28" s="1640"/>
      <c r="I28" s="1640"/>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2" t="s">
        <v>459</v>
      </c>
      <c r="C1" s="1652"/>
      <c r="D1" s="426"/>
      <c r="E1" s="1652" t="s">
        <v>460</v>
      </c>
      <c r="F1" s="165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3"/>
      <c r="B1" s="1653"/>
      <c r="C1" s="1653"/>
      <c r="D1" s="1653"/>
      <c r="E1" s="1653"/>
      <c r="F1" s="1653"/>
      <c r="G1" s="1653"/>
      <c r="H1" s="1654" t="s">
        <v>504</v>
      </c>
      <c r="I1" s="1654"/>
      <c r="J1" s="1654"/>
      <c r="K1" s="1654"/>
      <c r="L1" s="1654"/>
      <c r="M1" s="1654"/>
      <c r="N1" s="1654"/>
      <c r="O1" s="1654"/>
      <c r="P1" s="188"/>
      <c r="Q1" s="1655" t="s">
        <v>115</v>
      </c>
      <c r="R1" s="1655"/>
      <c r="S1" s="1656"/>
      <c r="T1" s="1655"/>
      <c r="U1" s="1655"/>
      <c r="V1" s="1655"/>
      <c r="W1" s="1655"/>
      <c r="X1" s="165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80" activePane="topRight" state="frozen"/>
      <selection pane="topRight" activeCell="AA86" sqref="AA8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7">
        <v>94</v>
      </c>
      <c r="I2" s="371" t="s">
        <v>569</v>
      </c>
      <c r="J2" s="1055" t="s">
        <v>30</v>
      </c>
      <c r="K2" s="1658"/>
      <c r="L2" s="1376"/>
      <c r="M2" s="371" t="s">
        <v>128</v>
      </c>
      <c r="N2" s="989">
        <v>94021.5</v>
      </c>
      <c r="O2" s="371" t="s">
        <v>128</v>
      </c>
      <c r="P2" s="705" t="s">
        <v>35</v>
      </c>
      <c r="Q2" s="1659">
        <v>46162</v>
      </c>
      <c r="R2" s="700"/>
      <c r="S2" s="1659"/>
      <c r="T2" s="1659"/>
      <c r="U2" s="1659"/>
      <c r="V2" s="1660">
        <v>7741</v>
      </c>
      <c r="W2" s="1220"/>
      <c r="X2" s="1661">
        <f>SUM(V2-W2)</f>
        <v>7741</v>
      </c>
      <c r="Y2" s="1236">
        <f>IFERROR($W2/$V2, 0)</f>
        <v>0</v>
      </c>
      <c r="Z2" s="1659"/>
      <c r="AA2" s="1659"/>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7">
        <v>110</v>
      </c>
      <c r="I3" s="371" t="s">
        <v>569</v>
      </c>
      <c r="J3" s="1055" t="s">
        <v>30</v>
      </c>
      <c r="K3" s="1658"/>
      <c r="L3" s="1376"/>
      <c r="M3" s="371" t="s">
        <v>128</v>
      </c>
      <c r="N3" s="989">
        <v>101920.5</v>
      </c>
      <c r="O3" s="371" t="s">
        <v>128</v>
      </c>
      <c r="P3" s="705" t="s">
        <v>29</v>
      </c>
      <c r="Q3" s="1659">
        <v>46162</v>
      </c>
      <c r="R3" s="700"/>
      <c r="S3" s="1659"/>
      <c r="T3" s="1659"/>
      <c r="U3" s="1659"/>
      <c r="V3" s="1660">
        <v>8444</v>
      </c>
      <c r="W3" s="1321">
        <v>6013</v>
      </c>
      <c r="X3" s="1661">
        <f>SUM(V3-W3)</f>
        <v>2431</v>
      </c>
      <c r="Y3" s="1236">
        <f>IFERROR($W3/$V3, 0)</f>
        <v>0.71210326859308382</v>
      </c>
      <c r="Z3" s="1659">
        <v>46174</v>
      </c>
      <c r="AA3" s="1659"/>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7">
        <v>88</v>
      </c>
      <c r="I4" s="371" t="s">
        <v>569</v>
      </c>
      <c r="J4" s="1055" t="s">
        <v>30</v>
      </c>
      <c r="K4" s="1658"/>
      <c r="L4" s="1376">
        <v>46188</v>
      </c>
      <c r="M4" s="371" t="s">
        <v>128</v>
      </c>
      <c r="N4" s="989">
        <v>96607</v>
      </c>
      <c r="O4" s="371" t="s">
        <v>128</v>
      </c>
      <c r="P4" s="705" t="s">
        <v>29</v>
      </c>
      <c r="Q4" s="1659">
        <v>46176</v>
      </c>
      <c r="R4" s="700"/>
      <c r="S4" s="1659"/>
      <c r="T4" s="1659"/>
      <c r="U4" s="1659"/>
      <c r="V4" s="1660">
        <v>7623</v>
      </c>
      <c r="W4" s="1220">
        <v>7341</v>
      </c>
      <c r="X4" s="1661">
        <f>SUM(V4-W4)</f>
        <v>282</v>
      </c>
      <c r="Y4" s="1236">
        <f>IFERROR($W4/$V4, 0)</f>
        <v>0.96300669027941754</v>
      </c>
      <c r="Z4" s="1659">
        <v>46195</v>
      </c>
      <c r="AA4" s="1659"/>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7">
        <v>75</v>
      </c>
      <c r="I5" s="371" t="s">
        <v>569</v>
      </c>
      <c r="J5" s="1055" t="s">
        <v>30</v>
      </c>
      <c r="K5" s="1658"/>
      <c r="L5" s="1376"/>
      <c r="M5" s="371" t="s">
        <v>128</v>
      </c>
      <c r="N5" s="989">
        <v>95477</v>
      </c>
      <c r="O5" s="371" t="s">
        <v>128</v>
      </c>
      <c r="P5" s="705" t="s">
        <v>35</v>
      </c>
      <c r="Q5" s="1659">
        <v>46198</v>
      </c>
      <c r="R5" s="700"/>
      <c r="S5" s="1659"/>
      <c r="T5" s="1659"/>
      <c r="U5" s="1659"/>
      <c r="V5" s="1660">
        <v>7966</v>
      </c>
      <c r="W5" s="1220">
        <v>5984</v>
      </c>
      <c r="X5" s="1661">
        <f>SUM(V5-W5)</f>
        <v>1982</v>
      </c>
      <c r="Y5" s="1236">
        <f>IFERROR($W5/$V5, 0)</f>
        <v>0.75119256841576698</v>
      </c>
      <c r="Z5" s="1659">
        <v>46213</v>
      </c>
      <c r="AA5" s="1659"/>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7">
        <v>97</v>
      </c>
      <c r="I6" s="371" t="s">
        <v>569</v>
      </c>
      <c r="J6" s="1055" t="s">
        <v>30</v>
      </c>
      <c r="K6" s="1658"/>
      <c r="L6" s="1376"/>
      <c r="M6" s="371" t="s">
        <v>128</v>
      </c>
      <c r="N6" s="989">
        <v>94688.5</v>
      </c>
      <c r="O6" s="371" t="s">
        <v>128</v>
      </c>
      <c r="P6" s="705" t="s">
        <v>29</v>
      </c>
      <c r="Q6" s="1659">
        <v>46176</v>
      </c>
      <c r="R6" s="700"/>
      <c r="S6" s="1659"/>
      <c r="T6" s="1659"/>
      <c r="U6" s="1659"/>
      <c r="V6" s="1660">
        <v>7856</v>
      </c>
      <c r="W6" s="1220">
        <v>3008</v>
      </c>
      <c r="X6" s="1661">
        <f>SUM(V6-W6)</f>
        <v>4848</v>
      </c>
      <c r="Y6" s="1236">
        <f>IFERROR($W6/$V6, 0)</f>
        <v>0.38289205702647655</v>
      </c>
      <c r="Z6" s="1659">
        <v>46190</v>
      </c>
      <c r="AA6" s="1659"/>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7">
        <v>65</v>
      </c>
      <c r="I7" s="371" t="s">
        <v>569</v>
      </c>
      <c r="J7" s="1055" t="s">
        <v>30</v>
      </c>
      <c r="K7" s="1658"/>
      <c r="L7" s="1376"/>
      <c r="M7" s="371" t="s">
        <v>128</v>
      </c>
      <c r="N7" s="989">
        <v>97700</v>
      </c>
      <c r="O7" s="371" t="s">
        <v>128</v>
      </c>
      <c r="P7" s="705" t="s">
        <v>29</v>
      </c>
      <c r="Q7" s="1659">
        <v>46198</v>
      </c>
      <c r="R7" s="700"/>
      <c r="S7" s="1659"/>
      <c r="T7" s="1659"/>
      <c r="U7" s="1659"/>
      <c r="V7" s="1660">
        <v>8047</v>
      </c>
      <c r="W7" s="1220">
        <v>7881</v>
      </c>
      <c r="X7" s="1661">
        <f>SUM(V7-W7)</f>
        <v>166</v>
      </c>
      <c r="Y7" s="1236">
        <f>IFERROR($W7/$V7, 0)</f>
        <v>0.97937119423387597</v>
      </c>
      <c r="Z7" s="1659">
        <v>46212</v>
      </c>
      <c r="AA7" s="1659"/>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7">
        <v>51</v>
      </c>
      <c r="I8" s="371" t="s">
        <v>569</v>
      </c>
      <c r="J8" s="1055" t="s">
        <v>30</v>
      </c>
      <c r="K8" s="1658"/>
      <c r="L8" s="1376"/>
      <c r="M8" s="371" t="s">
        <v>128</v>
      </c>
      <c r="N8" s="989">
        <v>91700</v>
      </c>
      <c r="O8" s="371" t="s">
        <v>128</v>
      </c>
      <c r="P8" s="705" t="s">
        <v>29</v>
      </c>
      <c r="Q8" s="1659">
        <v>46176</v>
      </c>
      <c r="R8" s="700"/>
      <c r="S8" s="1659"/>
      <c r="T8" s="1659"/>
      <c r="U8" s="1659"/>
      <c r="V8" s="1660">
        <v>7529</v>
      </c>
      <c r="W8" s="1220">
        <v>7126</v>
      </c>
      <c r="X8" s="1661">
        <f>SUM(V8-W8)</f>
        <v>403</v>
      </c>
      <c r="Y8" s="1236">
        <f>IFERROR($W8/$V8, 0)</f>
        <v>0.94647363527692918</v>
      </c>
      <c r="Z8" s="1659">
        <v>46191</v>
      </c>
      <c r="AA8" s="1659"/>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7">
        <v>67</v>
      </c>
      <c r="I9" s="371" t="s">
        <v>569</v>
      </c>
      <c r="J9" s="1055" t="s">
        <v>30</v>
      </c>
      <c r="K9" s="1658"/>
      <c r="L9" s="1376"/>
      <c r="M9" s="371" t="s">
        <v>128</v>
      </c>
      <c r="N9" s="989">
        <v>100866</v>
      </c>
      <c r="O9" s="371" t="s">
        <v>128</v>
      </c>
      <c r="P9" s="705" t="s">
        <v>29</v>
      </c>
      <c r="Q9" s="1659">
        <v>46175</v>
      </c>
      <c r="R9" s="700"/>
      <c r="S9" s="1659"/>
      <c r="T9" s="1659"/>
      <c r="U9" s="1659"/>
      <c r="V9" s="1660">
        <v>9021</v>
      </c>
      <c r="W9" s="1631">
        <v>6012</v>
      </c>
      <c r="X9" s="1661">
        <f>SUM(V9-W9)</f>
        <v>3009</v>
      </c>
      <c r="Y9" s="1236">
        <f>IFERROR($W9/$V9, 0)</f>
        <v>0.66644496175590284</v>
      </c>
      <c r="Z9" s="1659">
        <v>46195</v>
      </c>
      <c r="AA9" s="1659"/>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7">
        <v>93</v>
      </c>
      <c r="I10" s="371" t="s">
        <v>569</v>
      </c>
      <c r="J10" s="1055" t="s">
        <v>30</v>
      </c>
      <c r="K10" s="1658"/>
      <c r="L10" s="1376"/>
      <c r="M10" s="371" t="s">
        <v>128</v>
      </c>
      <c r="N10" s="989">
        <v>104934</v>
      </c>
      <c r="O10" s="371" t="s">
        <v>128</v>
      </c>
      <c r="P10" s="705" t="s">
        <v>29</v>
      </c>
      <c r="Q10" s="1659">
        <v>46176</v>
      </c>
      <c r="R10" s="700"/>
      <c r="S10" s="1659"/>
      <c r="T10" s="1659"/>
      <c r="U10" s="1659"/>
      <c r="V10" s="1660">
        <v>8701</v>
      </c>
      <c r="W10" s="1220">
        <v>5746</v>
      </c>
      <c r="X10" s="1661">
        <f>SUM(V10-W10)</f>
        <v>2955</v>
      </c>
      <c r="Y10" s="1236">
        <f>IFERROR($W10/$V10, 0)</f>
        <v>0.66038386392368698</v>
      </c>
      <c r="Z10" s="1659">
        <v>46191</v>
      </c>
      <c r="AA10" s="1659"/>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7">
        <v>70</v>
      </c>
      <c r="I11" s="371" t="s">
        <v>569</v>
      </c>
      <c r="J11" s="1055" t="s">
        <v>30</v>
      </c>
      <c r="K11" s="1658"/>
      <c r="L11" s="1376"/>
      <c r="M11" s="371" t="s">
        <v>128</v>
      </c>
      <c r="N11" s="989">
        <v>99590</v>
      </c>
      <c r="O11" s="371" t="s">
        <v>128</v>
      </c>
      <c r="P11" s="705" t="s">
        <v>29</v>
      </c>
      <c r="Q11" s="1659">
        <v>46177</v>
      </c>
      <c r="R11" s="700"/>
      <c r="S11" s="1659"/>
      <c r="T11" s="1659"/>
      <c r="U11" s="1659"/>
      <c r="V11" s="1660">
        <v>8201</v>
      </c>
      <c r="W11" s="1220">
        <v>7374</v>
      </c>
      <c r="X11" s="1661">
        <f>SUM(V11-W11)</f>
        <v>827</v>
      </c>
      <c r="Y11" s="1236">
        <f>IFERROR($W11/$V11, 0)</f>
        <v>0.89915863919034267</v>
      </c>
      <c r="Z11" s="1659">
        <v>46195</v>
      </c>
      <c r="AA11" s="1659"/>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7">
        <v>91</v>
      </c>
      <c r="I12" s="371" t="s">
        <v>569</v>
      </c>
      <c r="J12" s="1055" t="s">
        <v>30</v>
      </c>
      <c r="K12" s="1658"/>
      <c r="L12" s="1376"/>
      <c r="M12" s="371" t="s">
        <v>128</v>
      </c>
      <c r="N12" s="989">
        <v>103644.5</v>
      </c>
      <c r="O12" s="371" t="s">
        <v>128</v>
      </c>
      <c r="P12" s="705" t="s">
        <v>29</v>
      </c>
      <c r="Q12" s="1659">
        <v>46183</v>
      </c>
      <c r="R12" s="700"/>
      <c r="S12" s="1659"/>
      <c r="T12" s="1659"/>
      <c r="U12" s="1659"/>
      <c r="V12" s="1660">
        <v>8384</v>
      </c>
      <c r="W12" s="1631">
        <v>3964</v>
      </c>
      <c r="X12" s="1661">
        <f>SUM(V12-W12)</f>
        <v>4420</v>
      </c>
      <c r="Y12" s="1236">
        <f>IFERROR($W12/$V12, 0)</f>
        <v>0.47280534351145037</v>
      </c>
      <c r="Z12" s="1659">
        <v>46224</v>
      </c>
      <c r="AA12" s="1659"/>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7">
        <v>57</v>
      </c>
      <c r="I13" s="371" t="s">
        <v>569</v>
      </c>
      <c r="J13" s="1055" t="s">
        <v>30</v>
      </c>
      <c r="K13" s="1658"/>
      <c r="L13" s="1376"/>
      <c r="M13" s="371" t="s">
        <v>128</v>
      </c>
      <c r="N13" s="989">
        <v>106431.5</v>
      </c>
      <c r="O13" s="371" t="s">
        <v>128</v>
      </c>
      <c r="P13" s="705" t="s">
        <v>29</v>
      </c>
      <c r="Q13" s="1659">
        <v>46183</v>
      </c>
      <c r="R13" s="700"/>
      <c r="S13" s="1659"/>
      <c r="T13" s="1659"/>
      <c r="U13" s="1659"/>
      <c r="V13" s="1660">
        <v>8751</v>
      </c>
      <c r="W13" s="1220">
        <v>7047</v>
      </c>
      <c r="X13" s="1661">
        <f>SUM(V13-W13)</f>
        <v>1704</v>
      </c>
      <c r="Y13" s="1236">
        <f>IFERROR($W13/$V13, 0)</f>
        <v>0.80527939664038395</v>
      </c>
      <c r="Z13" s="1659">
        <v>46216</v>
      </c>
      <c r="AA13" s="1659"/>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7">
        <v>86</v>
      </c>
      <c r="I14" s="371" t="s">
        <v>569</v>
      </c>
      <c r="J14" s="1055" t="s">
        <v>30</v>
      </c>
      <c r="K14" s="1658"/>
      <c r="L14" s="1376"/>
      <c r="M14" s="371" t="s">
        <v>128</v>
      </c>
      <c r="N14" s="989">
        <v>97386.5</v>
      </c>
      <c r="O14" s="371" t="s">
        <v>128</v>
      </c>
      <c r="P14" s="705" t="s">
        <v>35</v>
      </c>
      <c r="Q14" s="1659">
        <v>46188</v>
      </c>
      <c r="R14" s="700"/>
      <c r="S14" s="1659"/>
      <c r="T14" s="1659"/>
      <c r="U14" s="1659"/>
      <c r="V14" s="1660">
        <v>7996</v>
      </c>
      <c r="W14" s="1220">
        <v>7365</v>
      </c>
      <c r="X14" s="1661">
        <f>SUM(V14-W14)</f>
        <v>631</v>
      </c>
      <c r="Y14" s="1236">
        <f>IFERROR($W14/$V14, 0)</f>
        <v>0.92108554277138566</v>
      </c>
      <c r="Z14" s="1659">
        <v>46219</v>
      </c>
      <c r="AA14" s="1659"/>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7">
        <v>40</v>
      </c>
      <c r="I15" s="371" t="s">
        <v>569</v>
      </c>
      <c r="J15" s="1055" t="s">
        <v>30</v>
      </c>
      <c r="K15" s="1658"/>
      <c r="L15" s="1376">
        <v>46182</v>
      </c>
      <c r="M15" s="371" t="s">
        <v>128</v>
      </c>
      <c r="N15" s="989">
        <v>91774</v>
      </c>
      <c r="O15" s="371" t="s">
        <v>128</v>
      </c>
      <c r="P15" s="705" t="s">
        <v>29</v>
      </c>
      <c r="Q15" s="1659">
        <v>46171</v>
      </c>
      <c r="R15" s="700"/>
      <c r="S15" s="1659"/>
      <c r="T15" s="1659"/>
      <c r="U15" s="1659"/>
      <c r="V15" s="1660">
        <v>7530</v>
      </c>
      <c r="W15" s="1631">
        <v>1071</v>
      </c>
      <c r="X15" s="1661">
        <f>SUM(V15-W15)</f>
        <v>6459</v>
      </c>
      <c r="Y15" s="1236">
        <f>IFERROR($W15/$V15, 0)</f>
        <v>0.14223107569721116</v>
      </c>
      <c r="Z15" s="1659">
        <v>46217</v>
      </c>
      <c r="AA15" s="1659"/>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7">
        <v>88</v>
      </c>
      <c r="I16" s="371" t="s">
        <v>569</v>
      </c>
      <c r="J16" s="1055" t="s">
        <v>30</v>
      </c>
      <c r="K16" s="1658"/>
      <c r="L16" s="1376">
        <v>46181</v>
      </c>
      <c r="M16" s="371" t="s">
        <v>128</v>
      </c>
      <c r="N16" s="989">
        <v>81059.5</v>
      </c>
      <c r="O16" s="371" t="s">
        <v>128</v>
      </c>
      <c r="P16" s="705" t="s">
        <v>29</v>
      </c>
      <c r="Q16" s="1659">
        <v>46174</v>
      </c>
      <c r="R16" s="700"/>
      <c r="S16" s="1659"/>
      <c r="T16" s="1659"/>
      <c r="U16" s="1659"/>
      <c r="V16" s="1660">
        <v>6647</v>
      </c>
      <c r="W16" s="1220">
        <v>2447</v>
      </c>
      <c r="X16" s="1661">
        <f>SUM(V16-W16)</f>
        <v>4200</v>
      </c>
      <c r="Y16" s="1236">
        <f>IFERROR($W16/$V16, 0)</f>
        <v>0.3681360012035505</v>
      </c>
      <c r="Z16" s="1659">
        <v>46188</v>
      </c>
      <c r="AA16" s="1659"/>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7">
        <v>88</v>
      </c>
      <c r="I17" s="371" t="s">
        <v>569</v>
      </c>
      <c r="J17" s="1055" t="s">
        <v>30</v>
      </c>
      <c r="K17" s="1658"/>
      <c r="L17" s="1376"/>
      <c r="M17" s="371" t="s">
        <v>128</v>
      </c>
      <c r="N17" s="989">
        <v>106600</v>
      </c>
      <c r="O17" s="371" t="s">
        <v>128</v>
      </c>
      <c r="P17" s="705" t="s">
        <v>29</v>
      </c>
      <c r="Q17" s="1659">
        <v>46180</v>
      </c>
      <c r="R17" s="700"/>
      <c r="S17" s="1659"/>
      <c r="T17" s="1659"/>
      <c r="U17" s="1659"/>
      <c r="V17" s="1660">
        <v>8787</v>
      </c>
      <c r="W17" s="1220">
        <v>7726</v>
      </c>
      <c r="X17" s="1661">
        <f>SUM(V17-W17)</f>
        <v>1061</v>
      </c>
      <c r="Y17" s="1236">
        <f>IFERROR($W17/$V17, 0)</f>
        <v>0.87925344258563787</v>
      </c>
      <c r="Z17" s="1659">
        <v>46209</v>
      </c>
      <c r="AA17" s="1659"/>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7">
        <v>0</v>
      </c>
      <c r="I18" s="371" t="s">
        <v>569</v>
      </c>
      <c r="J18" s="1055" t="s">
        <v>30</v>
      </c>
      <c r="K18" s="1658"/>
      <c r="L18" s="1376">
        <v>46154</v>
      </c>
      <c r="M18" s="371" t="s">
        <v>128</v>
      </c>
      <c r="N18" s="989">
        <v>65477.3</v>
      </c>
      <c r="O18" s="371" t="s">
        <v>128</v>
      </c>
      <c r="P18" s="705" t="s">
        <v>35</v>
      </c>
      <c r="Q18" s="1659">
        <v>46157</v>
      </c>
      <c r="R18" s="700"/>
      <c r="S18" s="1659"/>
      <c r="T18" s="1659"/>
      <c r="U18" s="1659"/>
      <c r="V18" s="1660">
        <v>5318</v>
      </c>
      <c r="W18" s="1220"/>
      <c r="X18" s="1661">
        <f>SUM(V18-W18)</f>
        <v>5318</v>
      </c>
      <c r="Y18" s="1236">
        <f>IFERROR($W18/$V18, 0)</f>
        <v>0</v>
      </c>
      <c r="Z18" s="1659"/>
      <c r="AA18" s="1659"/>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8">
        <v>35</v>
      </c>
      <c r="I23" s="1228" t="s">
        <v>569</v>
      </c>
      <c r="J23" s="1217" t="s">
        <v>30</v>
      </c>
      <c r="K23" s="1662"/>
      <c r="L23" s="1377">
        <v>46183</v>
      </c>
      <c r="M23" s="1217" t="s">
        <v>128</v>
      </c>
      <c r="N23" s="1663">
        <v>98498</v>
      </c>
      <c r="O23" s="1217" t="s">
        <v>128</v>
      </c>
      <c r="P23" s="705" t="s">
        <v>29</v>
      </c>
      <c r="Q23" s="1664">
        <v>46183</v>
      </c>
      <c r="R23" s="692"/>
      <c r="S23" s="1664"/>
      <c r="T23" s="1664"/>
      <c r="U23" s="1664"/>
      <c r="V23" s="1661">
        <v>7699</v>
      </c>
      <c r="W23" s="1630">
        <v>7231</v>
      </c>
      <c r="X23" s="1221">
        <f t="shared" ref="X23:X26" si="0">SUM(V23-W23)</f>
        <v>468</v>
      </c>
      <c r="Y23" s="1236">
        <f t="shared" ref="Y23:Y40" si="1">IFERROR($W23/$V23, 0)</f>
        <v>0.93921288479023246</v>
      </c>
      <c r="Z23" s="1659">
        <v>46195</v>
      </c>
      <c r="AA23" s="1659"/>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8">
        <v>87</v>
      </c>
      <c r="I24" s="1228" t="s">
        <v>569</v>
      </c>
      <c r="J24" s="1217" t="s">
        <v>30</v>
      </c>
      <c r="K24" s="1662"/>
      <c r="L24" s="1377">
        <v>46178</v>
      </c>
      <c r="M24" s="1217" t="s">
        <v>128</v>
      </c>
      <c r="N24" s="1390">
        <v>77365.5</v>
      </c>
      <c r="O24" s="1217" t="s">
        <v>128</v>
      </c>
      <c r="P24" s="1407" t="s">
        <v>29</v>
      </c>
      <c r="Q24" s="1664">
        <v>46178</v>
      </c>
      <c r="R24" s="692"/>
      <c r="S24" s="1664"/>
      <c r="T24" s="1664"/>
      <c r="U24" s="1664"/>
      <c r="V24" s="1661">
        <v>6321</v>
      </c>
      <c r="W24" s="1535">
        <v>4392</v>
      </c>
      <c r="X24" s="1221">
        <f t="shared" si="0"/>
        <v>1929</v>
      </c>
      <c r="Y24" s="1271">
        <f>IFERROR($W24/$V24, 0)</f>
        <v>0.69482676791646891</v>
      </c>
      <c r="Z24" s="1664">
        <v>46191</v>
      </c>
      <c r="AA24" s="1664"/>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8">
        <v>85</v>
      </c>
      <c r="I25" s="1228" t="s">
        <v>569</v>
      </c>
      <c r="J25" s="1217" t="s">
        <v>30</v>
      </c>
      <c r="K25" s="1662"/>
      <c r="L25" s="1377">
        <v>46181</v>
      </c>
      <c r="M25" s="1217" t="s">
        <v>128</v>
      </c>
      <c r="N25" s="1663">
        <v>62709</v>
      </c>
      <c r="O25" s="1217" t="s">
        <v>128</v>
      </c>
      <c r="P25" s="705" t="s">
        <v>29</v>
      </c>
      <c r="Q25" s="1664">
        <v>46178</v>
      </c>
      <c r="R25" s="692"/>
      <c r="S25" s="1664"/>
      <c r="T25" s="1664"/>
      <c r="U25" s="1664"/>
      <c r="V25" s="1661">
        <v>5055</v>
      </c>
      <c r="W25" s="1630">
        <v>5090</v>
      </c>
      <c r="X25" s="1221">
        <f t="shared" si="0"/>
        <v>-35</v>
      </c>
      <c r="Y25" s="1236">
        <f t="shared" si="1"/>
        <v>1.0069238377843719</v>
      </c>
      <c r="Z25" s="1664">
        <v>46188</v>
      </c>
      <c r="AA25" s="1659"/>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8">
        <v>69</v>
      </c>
      <c r="I26" s="1228" t="s">
        <v>569</v>
      </c>
      <c r="J26" s="1217" t="s">
        <v>30</v>
      </c>
      <c r="K26" s="1662"/>
      <c r="L26" s="1377">
        <v>46198</v>
      </c>
      <c r="M26" s="1217" t="s">
        <v>128</v>
      </c>
      <c r="N26" s="1663">
        <v>99986.2</v>
      </c>
      <c r="O26" s="1217" t="s">
        <v>128</v>
      </c>
      <c r="P26" s="705" t="s">
        <v>35</v>
      </c>
      <c r="Q26" s="1664">
        <v>46198</v>
      </c>
      <c r="R26" s="692"/>
      <c r="S26" s="1664"/>
      <c r="T26" s="1664"/>
      <c r="U26" s="1664"/>
      <c r="V26" s="1661">
        <v>8137</v>
      </c>
      <c r="W26" s="1535"/>
      <c r="X26" s="1221">
        <f t="shared" si="0"/>
        <v>8137</v>
      </c>
      <c r="Y26" s="1271">
        <f t="shared" si="1"/>
        <v>0</v>
      </c>
      <c r="Z26" s="1664"/>
      <c r="AA26" s="1664"/>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8">
        <v>41</v>
      </c>
      <c r="I27" s="1228" t="s">
        <v>569</v>
      </c>
      <c r="J27" s="1217" t="s">
        <v>30</v>
      </c>
      <c r="K27" s="1662"/>
      <c r="L27" s="1377">
        <v>46225</v>
      </c>
      <c r="M27" s="1217" t="s">
        <v>128</v>
      </c>
      <c r="N27" s="989">
        <v>78963.5</v>
      </c>
      <c r="O27" s="371" t="s">
        <v>128</v>
      </c>
      <c r="P27" s="705" t="s">
        <v>35</v>
      </c>
      <c r="Q27" s="1664">
        <v>46225</v>
      </c>
      <c r="R27" s="692"/>
      <c r="S27" s="1664"/>
      <c r="T27" s="1664"/>
      <c r="U27" s="1664"/>
      <c r="V27" s="1661">
        <v>5973</v>
      </c>
      <c r="W27" s="1597"/>
      <c r="X27" s="1661">
        <v>7950</v>
      </c>
      <c r="Y27" s="1236">
        <f t="shared" si="1"/>
        <v>0</v>
      </c>
      <c r="Z27" s="1659"/>
      <c r="AA27" s="1659"/>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8">
        <v>83</v>
      </c>
      <c r="I28" s="1228" t="s">
        <v>569</v>
      </c>
      <c r="J28" s="1217" t="s">
        <v>30</v>
      </c>
      <c r="K28" s="1662"/>
      <c r="L28" s="1377"/>
      <c r="M28" s="1217" t="s">
        <v>128</v>
      </c>
      <c r="N28" s="989">
        <v>63582</v>
      </c>
      <c r="O28" s="371" t="s">
        <v>128</v>
      </c>
      <c r="P28" s="705" t="s">
        <v>32</v>
      </c>
      <c r="Q28" s="1664"/>
      <c r="R28" s="692"/>
      <c r="S28" s="1664"/>
      <c r="T28" s="1664"/>
      <c r="U28" s="1664"/>
      <c r="V28" s="1661">
        <v>5259</v>
      </c>
      <c r="W28" s="1448"/>
      <c r="X28" s="1661">
        <v>5259</v>
      </c>
      <c r="Y28" s="1271">
        <f>IFERROR($W28/$V28, 0)</f>
        <v>0</v>
      </c>
      <c r="Z28" s="1664"/>
      <c r="AA28" s="1664"/>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8">
        <v>63</v>
      </c>
      <c r="I29" s="1228" t="s">
        <v>569</v>
      </c>
      <c r="J29" s="1217" t="s">
        <v>30</v>
      </c>
      <c r="K29" s="1662"/>
      <c r="L29" s="1377">
        <v>46224</v>
      </c>
      <c r="M29" s="1217" t="s">
        <v>128</v>
      </c>
      <c r="N29" s="989">
        <v>78078</v>
      </c>
      <c r="O29" s="371" t="s">
        <v>128</v>
      </c>
      <c r="P29" s="705" t="s">
        <v>32</v>
      </c>
      <c r="Q29" s="1664"/>
      <c r="R29" s="692"/>
      <c r="S29" s="1664"/>
      <c r="T29" s="1664"/>
      <c r="U29" s="1664"/>
      <c r="V29" s="1661">
        <v>6335</v>
      </c>
      <c r="W29" s="1597"/>
      <c r="X29" s="1661">
        <v>4241</v>
      </c>
      <c r="Y29" s="1236">
        <f t="shared" si="1"/>
        <v>0</v>
      </c>
      <c r="Z29" s="1664"/>
      <c r="AA29" s="1664"/>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8">
        <v>69</v>
      </c>
      <c r="I30" s="1228" t="s">
        <v>569</v>
      </c>
      <c r="J30" s="1217" t="s">
        <v>30</v>
      </c>
      <c r="K30" s="1662"/>
      <c r="L30" s="1377"/>
      <c r="M30" s="1217" t="s">
        <v>128</v>
      </c>
      <c r="N30" s="989">
        <v>84458.5</v>
      </c>
      <c r="O30" s="371" t="s">
        <v>128</v>
      </c>
      <c r="P30" s="705" t="s">
        <v>32</v>
      </c>
      <c r="Q30" s="1664"/>
      <c r="R30" s="692"/>
      <c r="S30" s="1664"/>
      <c r="T30" s="1664"/>
      <c r="U30" s="1664"/>
      <c r="V30" s="1661">
        <v>6831</v>
      </c>
      <c r="W30" s="1597"/>
      <c r="X30" s="1661">
        <v>5374</v>
      </c>
      <c r="Y30" s="1236">
        <f t="shared" si="1"/>
        <v>0</v>
      </c>
      <c r="Z30" s="1664"/>
      <c r="AA30" s="1664"/>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8">
        <v>102</v>
      </c>
      <c r="I31" s="1228" t="s">
        <v>569</v>
      </c>
      <c r="J31" s="1217" t="s">
        <v>30</v>
      </c>
      <c r="K31" s="1662"/>
      <c r="L31" s="1377">
        <v>46224</v>
      </c>
      <c r="M31" s="371" t="s">
        <v>128</v>
      </c>
      <c r="N31" s="989">
        <v>59181</v>
      </c>
      <c r="O31" s="371" t="s">
        <v>128</v>
      </c>
      <c r="P31" s="705" t="s">
        <v>32</v>
      </c>
      <c r="Q31" s="1664"/>
      <c r="R31" s="692"/>
      <c r="S31" s="1664"/>
      <c r="T31" s="1664"/>
      <c r="U31" s="1664"/>
      <c r="V31" s="1661">
        <v>4718</v>
      </c>
      <c r="W31" s="1597"/>
      <c r="X31" s="1661">
        <v>8078</v>
      </c>
      <c r="Y31" s="1236">
        <f t="shared" si="1"/>
        <v>0</v>
      </c>
      <c r="Z31" s="1664"/>
      <c r="AA31" s="1664"/>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8">
        <v>93</v>
      </c>
      <c r="I32" s="1228" t="s">
        <v>569</v>
      </c>
      <c r="J32" s="1217" t="s">
        <v>30</v>
      </c>
      <c r="K32" s="1662"/>
      <c r="L32" s="1377">
        <v>46224</v>
      </c>
      <c r="M32" s="371" t="s">
        <v>128</v>
      </c>
      <c r="N32" s="989">
        <v>72479.5</v>
      </c>
      <c r="O32" s="371" t="s">
        <v>128</v>
      </c>
      <c r="P32" s="705" t="s">
        <v>32</v>
      </c>
      <c r="Q32" s="1664"/>
      <c r="R32" s="692"/>
      <c r="S32" s="1664"/>
      <c r="T32" s="1664"/>
      <c r="U32" s="1664"/>
      <c r="V32" s="1661">
        <v>5861</v>
      </c>
      <c r="W32" s="1597"/>
      <c r="X32" s="1661">
        <v>7140</v>
      </c>
      <c r="Y32" s="1236">
        <f t="shared" si="1"/>
        <v>0</v>
      </c>
      <c r="Z32" s="1664"/>
      <c r="AA32" s="1664"/>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8">
        <v>67</v>
      </c>
      <c r="I33" s="1228" t="s">
        <v>569</v>
      </c>
      <c r="J33" s="1217" t="s">
        <v>30</v>
      </c>
      <c r="K33" s="1662"/>
      <c r="L33" s="1377"/>
      <c r="M33" s="371" t="s">
        <v>128</v>
      </c>
      <c r="N33" s="989">
        <v>86106.8</v>
      </c>
      <c r="O33" s="371" t="s">
        <v>128</v>
      </c>
      <c r="P33" s="705" t="s">
        <v>32</v>
      </c>
      <c r="Q33" s="1664"/>
      <c r="R33" s="692"/>
      <c r="S33" s="1664"/>
      <c r="T33" s="1664"/>
      <c r="U33" s="1664"/>
      <c r="V33" s="1661">
        <v>7115</v>
      </c>
      <c r="W33" s="1448"/>
      <c r="X33" s="1661">
        <v>7115</v>
      </c>
      <c r="Y33" s="1236">
        <f t="shared" si="1"/>
        <v>0</v>
      </c>
      <c r="Z33" s="1664"/>
      <c r="AA33" s="1664"/>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8">
        <v>91</v>
      </c>
      <c r="I34" s="1228" t="s">
        <v>569</v>
      </c>
      <c r="J34" s="1217" t="s">
        <v>30</v>
      </c>
      <c r="K34" s="1662"/>
      <c r="L34" s="1377"/>
      <c r="M34" s="371" t="s">
        <v>128</v>
      </c>
      <c r="N34" s="989">
        <v>79458</v>
      </c>
      <c r="O34" s="371" t="s">
        <v>128</v>
      </c>
      <c r="P34" s="705" t="s">
        <v>32</v>
      </c>
      <c r="Q34" s="1664"/>
      <c r="R34" s="692"/>
      <c r="S34" s="1664"/>
      <c r="T34" s="1664"/>
      <c r="U34" s="1664"/>
      <c r="V34" s="1661">
        <v>6519</v>
      </c>
      <c r="W34" s="1597"/>
      <c r="X34" s="1661">
        <v>5454</v>
      </c>
      <c r="Y34" s="1236">
        <f t="shared" si="1"/>
        <v>0</v>
      </c>
      <c r="Z34" s="1664"/>
      <c r="AA34" s="1664"/>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8">
        <v>83</v>
      </c>
      <c r="I35" s="1228" t="s">
        <v>569</v>
      </c>
      <c r="J35" s="1217" t="s">
        <v>30</v>
      </c>
      <c r="K35" s="1662"/>
      <c r="L35" s="1377">
        <v>46223</v>
      </c>
      <c r="M35" s="371" t="s">
        <v>128</v>
      </c>
      <c r="N35" s="989">
        <v>87651</v>
      </c>
      <c r="O35" s="371" t="s">
        <v>128</v>
      </c>
      <c r="P35" s="705" t="s">
        <v>35</v>
      </c>
      <c r="Q35" s="1664">
        <v>46223</v>
      </c>
      <c r="R35" s="692"/>
      <c r="S35" s="1664"/>
      <c r="T35" s="1664"/>
      <c r="U35" s="1664"/>
      <c r="V35" s="1661">
        <v>7199</v>
      </c>
      <c r="W35" s="1597"/>
      <c r="X35" s="1661">
        <v>8272</v>
      </c>
      <c r="Y35" s="1236">
        <f t="shared" si="1"/>
        <v>0</v>
      </c>
      <c r="Z35" s="1664"/>
      <c r="AA35" s="1664"/>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8">
        <v>83</v>
      </c>
      <c r="I36" s="1228" t="s">
        <v>569</v>
      </c>
      <c r="J36" s="1217" t="s">
        <v>30</v>
      </c>
      <c r="K36" s="1662"/>
      <c r="L36" s="1377"/>
      <c r="M36" s="371" t="s">
        <v>128</v>
      </c>
      <c r="N36" s="989">
        <v>79947</v>
      </c>
      <c r="O36" s="371" t="s">
        <v>128</v>
      </c>
      <c r="P36" s="705" t="s">
        <v>32</v>
      </c>
      <c r="Q36" s="1664"/>
      <c r="R36" s="692"/>
      <c r="S36" s="1664"/>
      <c r="T36" s="1664"/>
      <c r="U36" s="1664"/>
      <c r="V36" s="1661">
        <v>6058</v>
      </c>
      <c r="W36" s="1448"/>
      <c r="X36" s="1661">
        <v>6058</v>
      </c>
      <c r="Y36" s="1236">
        <f t="shared" si="1"/>
        <v>0</v>
      </c>
      <c r="Z36" s="1664"/>
      <c r="AA36" s="1664"/>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8">
        <v>93</v>
      </c>
      <c r="I37" s="1228" t="s">
        <v>569</v>
      </c>
      <c r="J37" s="1217" t="s">
        <v>30</v>
      </c>
      <c r="K37" s="1662"/>
      <c r="L37" s="1377"/>
      <c r="M37" s="371" t="s">
        <v>128</v>
      </c>
      <c r="N37" s="989">
        <v>74446.5</v>
      </c>
      <c r="O37" s="371" t="s">
        <v>128</v>
      </c>
      <c r="P37" s="705" t="s">
        <v>32</v>
      </c>
      <c r="Q37" s="1664"/>
      <c r="R37" s="692"/>
      <c r="S37" s="1664"/>
      <c r="T37" s="1664"/>
      <c r="U37" s="1664"/>
      <c r="V37" s="1661">
        <v>5775</v>
      </c>
      <c r="W37" s="1448"/>
      <c r="X37" s="1661">
        <v>5775</v>
      </c>
      <c r="Y37" s="1236">
        <f t="shared" si="1"/>
        <v>0</v>
      </c>
      <c r="Z37" s="1664"/>
      <c r="AA37" s="1664"/>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8">
        <v>0</v>
      </c>
      <c r="I38" s="1228" t="s">
        <v>569</v>
      </c>
      <c r="J38" s="1217" t="s">
        <v>30</v>
      </c>
      <c r="K38" s="1662"/>
      <c r="L38" s="1377">
        <v>46181</v>
      </c>
      <c r="M38" s="1217" t="s">
        <v>128</v>
      </c>
      <c r="N38" s="1663">
        <v>419</v>
      </c>
      <c r="O38" s="1217" t="s">
        <v>128</v>
      </c>
      <c r="P38" s="705" t="s">
        <v>35</v>
      </c>
      <c r="Q38" s="1664">
        <v>46178</v>
      </c>
      <c r="R38" s="692"/>
      <c r="S38" s="1664"/>
      <c r="T38" s="1664"/>
      <c r="U38" s="1664"/>
      <c r="V38" s="1661">
        <v>72</v>
      </c>
      <c r="W38" s="1597"/>
      <c r="X38" s="1221">
        <f t="shared" ref="X38" si="2">SUM(V38-W38)</f>
        <v>72</v>
      </c>
      <c r="Y38" s="1236">
        <f t="shared" si="1"/>
        <v>0</v>
      </c>
      <c r="Z38" s="1659"/>
      <c r="AA38" s="1659"/>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8">
        <v>0</v>
      </c>
      <c r="I39" s="1228" t="s">
        <v>569</v>
      </c>
      <c r="J39" s="1217" t="s">
        <v>30</v>
      </c>
      <c r="K39" s="1662"/>
      <c r="L39" s="1377"/>
      <c r="M39" s="371" t="s">
        <v>128</v>
      </c>
      <c r="N39" s="989">
        <v>71505.7</v>
      </c>
      <c r="O39" s="371" t="s">
        <v>128</v>
      </c>
      <c r="P39" s="705" t="s">
        <v>32</v>
      </c>
      <c r="Q39" s="1664"/>
      <c r="R39" s="692"/>
      <c r="S39" s="1664"/>
      <c r="T39" s="1664"/>
      <c r="U39" s="1664"/>
      <c r="V39" s="1661">
        <v>5642</v>
      </c>
      <c r="W39" s="1597"/>
      <c r="X39" s="1661">
        <v>2879</v>
      </c>
      <c r="Y39" s="1236">
        <f t="shared" si="1"/>
        <v>0</v>
      </c>
      <c r="Z39" s="1664"/>
      <c r="AA39" s="1664"/>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8">
        <v>0</v>
      </c>
      <c r="I40" s="1228" t="s">
        <v>569</v>
      </c>
      <c r="J40" s="1217" t="s">
        <v>30</v>
      </c>
      <c r="K40" s="1662"/>
      <c r="L40" s="1377"/>
      <c r="M40" s="371" t="s">
        <v>128</v>
      </c>
      <c r="N40" s="989">
        <v>25127.05</v>
      </c>
      <c r="O40" s="371" t="s">
        <v>128</v>
      </c>
      <c r="P40" s="705" t="s">
        <v>32</v>
      </c>
      <c r="Q40" s="1664"/>
      <c r="R40" s="692"/>
      <c r="S40" s="1664"/>
      <c r="T40" s="1664"/>
      <c r="U40" s="1664"/>
      <c r="V40" s="1661">
        <v>2013</v>
      </c>
      <c r="W40" s="1448"/>
      <c r="X40" s="1661">
        <v>2013</v>
      </c>
      <c r="Y40" s="1236">
        <f t="shared" si="1"/>
        <v>0</v>
      </c>
      <c r="Z40" s="1664"/>
      <c r="AA40" s="1664"/>
      <c r="AB40" s="695">
        <v>0</v>
      </c>
      <c r="AC40" s="695">
        <v>0</v>
      </c>
      <c r="AD40" s="1053">
        <v>0</v>
      </c>
      <c r="AE40" s="1190" t="s">
        <v>615</v>
      </c>
      <c r="AF40" s="712"/>
    </row>
    <row r="41" spans="1:116" s="713" customFormat="1" ht="24.75" customHeight="1">
      <c r="A41" s="1374"/>
      <c r="B41" s="1447"/>
      <c r="C41" s="1377"/>
      <c r="D41" s="1377"/>
      <c r="E41" s="1377"/>
      <c r="F41" s="1445"/>
      <c r="G41" s="1269"/>
      <c r="H41" s="1658"/>
      <c r="I41" s="1228"/>
      <c r="J41" s="1658"/>
      <c r="K41" s="1662"/>
      <c r="L41" s="1377"/>
      <c r="M41" s="1658"/>
      <c r="N41" s="1663"/>
      <c r="O41" s="1658"/>
      <c r="P41" s="1665"/>
      <c r="Q41" s="1664"/>
      <c r="R41" s="692"/>
      <c r="S41" s="1664"/>
      <c r="T41" s="1664"/>
      <c r="U41" s="1664"/>
      <c r="V41" s="1661"/>
      <c r="W41" s="1448"/>
      <c r="X41" s="1661"/>
      <c r="Y41" s="1271"/>
      <c r="Z41" s="1664"/>
      <c r="AA41" s="1664"/>
      <c r="AB41" s="1666"/>
      <c r="AC41" s="1666"/>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8">
        <v>0</v>
      </c>
      <c r="I46" s="689" t="s">
        <v>569</v>
      </c>
      <c r="J46" s="689" t="s">
        <v>30</v>
      </c>
      <c r="K46" s="1658"/>
      <c r="L46" s="1377" t="s">
        <v>636</v>
      </c>
      <c r="M46" s="689" t="s">
        <v>128</v>
      </c>
      <c r="N46" s="690">
        <v>88403.8</v>
      </c>
      <c r="O46" s="699" t="s">
        <v>128</v>
      </c>
      <c r="P46" s="691" t="s">
        <v>29</v>
      </c>
      <c r="Q46" s="1664">
        <v>46169</v>
      </c>
      <c r="R46" s="716"/>
      <c r="S46" s="1667"/>
      <c r="T46" s="1668"/>
      <c r="U46" s="1664"/>
      <c r="V46" s="1321">
        <v>6992</v>
      </c>
      <c r="W46" s="1220">
        <v>6595</v>
      </c>
      <c r="X46" s="1661">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7">
        <v>61</v>
      </c>
      <c r="I52" s="371" t="s">
        <v>569</v>
      </c>
      <c r="J52" s="1055" t="s">
        <v>30</v>
      </c>
      <c r="K52" s="1658"/>
      <c r="L52" s="1376"/>
      <c r="M52" s="371" t="s">
        <v>128</v>
      </c>
      <c r="N52" s="989">
        <v>44936</v>
      </c>
      <c r="O52" s="371" t="s">
        <v>128</v>
      </c>
      <c r="P52" s="705" t="s">
        <v>35</v>
      </c>
      <c r="Q52" s="1659">
        <v>46146</v>
      </c>
      <c r="R52" s="1659"/>
      <c r="S52" s="1659"/>
      <c r="T52" s="1659"/>
      <c r="U52" s="1659"/>
      <c r="V52" s="1660">
        <v>3375</v>
      </c>
      <c r="W52" s="1661"/>
      <c r="X52" s="1661">
        <f>SUM(V52-W52)</f>
        <v>3375</v>
      </c>
      <c r="Y52" s="1236">
        <f>IFERROR($W52/$V52, 0)</f>
        <v>0</v>
      </c>
      <c r="Z52" s="1669"/>
      <c r="AA52" s="1669"/>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7">
        <v>85</v>
      </c>
      <c r="I53" s="371" t="s">
        <v>569</v>
      </c>
      <c r="J53" s="1055" t="s">
        <v>30</v>
      </c>
      <c r="K53" s="1658"/>
      <c r="L53" s="1376"/>
      <c r="M53" s="371" t="s">
        <v>128</v>
      </c>
      <c r="N53" s="989">
        <v>60062</v>
      </c>
      <c r="O53" s="371" t="s">
        <v>128</v>
      </c>
      <c r="P53" s="705" t="s">
        <v>35</v>
      </c>
      <c r="Q53" s="1659">
        <v>46174</v>
      </c>
      <c r="R53" s="1659"/>
      <c r="S53" s="1659"/>
      <c r="T53" s="1659"/>
      <c r="U53" s="1659"/>
      <c r="V53" s="1660">
        <v>4380</v>
      </c>
      <c r="W53" s="1661"/>
      <c r="X53" s="1661">
        <f>SUM(V53-W53)</f>
        <v>4380</v>
      </c>
      <c r="Y53" s="1236">
        <f>IFERROR($W53/$V53, 0)</f>
        <v>0</v>
      </c>
      <c r="Z53" s="1669"/>
      <c r="AA53" s="1669"/>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7">
        <v>86</v>
      </c>
      <c r="I54" s="371" t="s">
        <v>569</v>
      </c>
      <c r="J54" s="1055" t="s">
        <v>30</v>
      </c>
      <c r="K54" s="1658"/>
      <c r="L54" s="1376"/>
      <c r="M54" s="371" t="s">
        <v>128</v>
      </c>
      <c r="N54" s="989">
        <v>64118</v>
      </c>
      <c r="O54" s="371" t="s">
        <v>128</v>
      </c>
      <c r="P54" s="705" t="s">
        <v>35</v>
      </c>
      <c r="Q54" s="1659">
        <v>46174</v>
      </c>
      <c r="R54" s="1659"/>
      <c r="S54" s="1659"/>
      <c r="T54" s="1659"/>
      <c r="U54" s="1659"/>
      <c r="V54" s="1660">
        <v>4753</v>
      </c>
      <c r="W54" s="1661"/>
      <c r="X54" s="1661">
        <f>SUM(V54-W54)</f>
        <v>4753</v>
      </c>
      <c r="Y54" s="1236">
        <f>IFERROR($W54/$V54, 0)</f>
        <v>0</v>
      </c>
      <c r="Z54" s="1669"/>
      <c r="AA54" s="1669"/>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7">
        <v>87</v>
      </c>
      <c r="I55" s="371" t="s">
        <v>569</v>
      </c>
      <c r="J55" s="1055" t="s">
        <v>30</v>
      </c>
      <c r="K55" s="1658"/>
      <c r="L55" s="1376"/>
      <c r="M55" s="371" t="s">
        <v>128</v>
      </c>
      <c r="N55" s="989">
        <v>64040</v>
      </c>
      <c r="O55" s="371" t="s">
        <v>128</v>
      </c>
      <c r="P55" s="705" t="s">
        <v>35</v>
      </c>
      <c r="Q55" s="1659">
        <v>46174</v>
      </c>
      <c r="R55" s="1659"/>
      <c r="S55" s="1659"/>
      <c r="T55" s="1659"/>
      <c r="U55" s="1659"/>
      <c r="V55" s="1660">
        <v>4888</v>
      </c>
      <c r="W55" s="1661"/>
      <c r="X55" s="1661">
        <f>SUM(V55-W55)</f>
        <v>4888</v>
      </c>
      <c r="Y55" s="1236">
        <f>IFERROR($W55/$V55, 0)</f>
        <v>0</v>
      </c>
      <c r="Z55" s="1669"/>
      <c r="AA55" s="1669"/>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7">
        <v>55</v>
      </c>
      <c r="I56" s="371" t="s">
        <v>569</v>
      </c>
      <c r="J56" s="1055" t="s">
        <v>30</v>
      </c>
      <c r="K56" s="1658"/>
      <c r="L56" s="1376"/>
      <c r="M56" s="371" t="s">
        <v>128</v>
      </c>
      <c r="N56" s="989">
        <v>45757.7</v>
      </c>
      <c r="O56" s="371" t="s">
        <v>128</v>
      </c>
      <c r="P56" s="705" t="s">
        <v>29</v>
      </c>
      <c r="Q56" s="1659">
        <v>46174</v>
      </c>
      <c r="R56" s="1659"/>
      <c r="S56" s="1659"/>
      <c r="T56" s="1659"/>
      <c r="U56" s="1659"/>
      <c r="V56" s="1660">
        <v>3537</v>
      </c>
      <c r="W56" s="1670">
        <v>2718</v>
      </c>
      <c r="X56" s="1661">
        <f>SUM(V56-W56)</f>
        <v>819</v>
      </c>
      <c r="Y56" s="1236">
        <f>IFERROR($W56/$V56, 0)</f>
        <v>0.76844783715012721</v>
      </c>
      <c r="Z56" s="1659">
        <v>46225</v>
      </c>
      <c r="AA56" s="1669"/>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7">
        <v>78</v>
      </c>
      <c r="I57" s="371" t="s">
        <v>569</v>
      </c>
      <c r="J57" s="1055" t="s">
        <v>30</v>
      </c>
      <c r="K57" s="1658"/>
      <c r="L57" s="1376"/>
      <c r="M57" s="371" t="s">
        <v>128</v>
      </c>
      <c r="N57" s="989">
        <v>58190</v>
      </c>
      <c r="O57" s="371" t="s">
        <v>128</v>
      </c>
      <c r="P57" s="705" t="s">
        <v>35</v>
      </c>
      <c r="Q57" s="1659">
        <v>46174</v>
      </c>
      <c r="R57" s="1659"/>
      <c r="S57" s="1659"/>
      <c r="T57" s="1659"/>
      <c r="U57" s="1659"/>
      <c r="V57" s="1660">
        <v>4283</v>
      </c>
      <c r="W57" s="1661"/>
      <c r="X57" s="1661">
        <f>SUM(V57-W57)</f>
        <v>4283</v>
      </c>
      <c r="Y57" s="1236">
        <f>IFERROR($W57/$V57, 0)</f>
        <v>0</v>
      </c>
      <c r="Z57" s="1669"/>
      <c r="AA57" s="1669"/>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8"/>
      <c r="L58" s="1376"/>
      <c r="M58" s="699" t="s">
        <v>128</v>
      </c>
      <c r="N58" s="1671">
        <v>36166.65</v>
      </c>
      <c r="O58" s="1177" t="s">
        <v>128</v>
      </c>
      <c r="P58" s="735" t="s">
        <v>35</v>
      </c>
      <c r="Q58" s="990">
        <v>46226</v>
      </c>
      <c r="R58" s="1659"/>
      <c r="S58" s="1659"/>
      <c r="T58" s="1659"/>
      <c r="U58" s="1659"/>
      <c r="V58" s="1660">
        <v>3036</v>
      </c>
      <c r="W58" s="1661"/>
      <c r="X58" s="1661">
        <f>SUM(V58-W58)</f>
        <v>3036</v>
      </c>
      <c r="Y58" s="1236">
        <f>IFERROR($W58/$V58, 0)</f>
        <v>0</v>
      </c>
      <c r="Z58" s="1669"/>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8"/>
      <c r="L60" s="1376"/>
      <c r="M60" s="699" t="s">
        <v>128</v>
      </c>
      <c r="N60" s="703">
        <v>3443</v>
      </c>
      <c r="O60" s="699" t="s">
        <v>128</v>
      </c>
      <c r="P60" s="691" t="s">
        <v>35</v>
      </c>
      <c r="Q60" s="1659">
        <v>46147</v>
      </c>
      <c r="R60" s="1659"/>
      <c r="S60" s="1659"/>
      <c r="T60" s="1659"/>
      <c r="U60" s="1659"/>
      <c r="V60" s="1661">
        <v>224</v>
      </c>
      <c r="W60" s="1661"/>
      <c r="X60" s="1661">
        <f>SUM(V60-W60)</f>
        <v>224</v>
      </c>
      <c r="Y60" s="1236">
        <f>IFERROR($W60/$V60, 0)</f>
        <v>0</v>
      </c>
      <c r="Z60" s="1659"/>
      <c r="AA60" s="1659"/>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7">
        <v>77</v>
      </c>
      <c r="I67" s="1256" t="s">
        <v>569</v>
      </c>
      <c r="J67" s="1257" t="s">
        <v>30</v>
      </c>
      <c r="K67" s="1658"/>
      <c r="L67" s="1376"/>
      <c r="M67" s="1176" t="s">
        <v>128</v>
      </c>
      <c r="N67" s="1671">
        <v>70699.5</v>
      </c>
      <c r="O67" s="1177" t="s">
        <v>128</v>
      </c>
      <c r="P67" s="1332" t="s">
        <v>32</v>
      </c>
      <c r="Q67" s="1659"/>
      <c r="R67" s="1659"/>
      <c r="S67" s="1659"/>
      <c r="T67" s="1659"/>
      <c r="U67" s="1659"/>
      <c r="V67" s="1660">
        <v>5471</v>
      </c>
      <c r="W67" s="1661"/>
      <c r="X67" s="1661">
        <f>SUM(V67-W67)</f>
        <v>5471</v>
      </c>
      <c r="Y67" s="1236">
        <f>IFERROR($W67/$V67, 0)</f>
        <v>0</v>
      </c>
      <c r="Z67" s="1659"/>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7">
        <v>56</v>
      </c>
      <c r="I68" s="1256" t="s">
        <v>569</v>
      </c>
      <c r="J68" s="1257" t="s">
        <v>30</v>
      </c>
      <c r="K68" s="1658"/>
      <c r="L68" s="1376"/>
      <c r="M68" s="1176" t="s">
        <v>128</v>
      </c>
      <c r="N68" s="1671">
        <v>38720</v>
      </c>
      <c r="O68" s="1177" t="s">
        <v>128</v>
      </c>
      <c r="P68" s="1332" t="s">
        <v>32</v>
      </c>
      <c r="Q68" s="1659"/>
      <c r="R68" s="1659"/>
      <c r="S68" s="1659"/>
      <c r="T68" s="1659"/>
      <c r="U68" s="1659"/>
      <c r="V68" s="1660">
        <v>3134</v>
      </c>
      <c r="W68" s="1661"/>
      <c r="X68" s="1661">
        <f>SUM(V68-W68)</f>
        <v>3134</v>
      </c>
      <c r="Y68" s="1236">
        <f>IFERROR($W68/$V68, 0)</f>
        <v>0</v>
      </c>
      <c r="Z68" s="1672"/>
      <c r="AA68" s="1673"/>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7">
        <v>80</v>
      </c>
      <c r="I69" s="1256" t="s">
        <v>569</v>
      </c>
      <c r="J69" s="1257" t="s">
        <v>30</v>
      </c>
      <c r="K69" s="1658"/>
      <c r="L69" s="1376"/>
      <c r="M69" s="1176" t="s">
        <v>128</v>
      </c>
      <c r="N69" s="1406">
        <v>77657.7</v>
      </c>
      <c r="O69" s="1177" t="s">
        <v>128</v>
      </c>
      <c r="P69" s="1332" t="s">
        <v>32</v>
      </c>
      <c r="Q69" s="1659"/>
      <c r="R69" s="1659"/>
      <c r="S69" s="1659"/>
      <c r="T69" s="1659"/>
      <c r="U69" s="1659"/>
      <c r="V69" s="1660">
        <v>6243</v>
      </c>
      <c r="W69" s="1661"/>
      <c r="X69" s="1661">
        <f>SUM(V69-W69)</f>
        <v>6243</v>
      </c>
      <c r="Y69" s="1236">
        <f>IFERROR($W69/$V69, 0)</f>
        <v>0</v>
      </c>
      <c r="Z69" s="1659"/>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7">
        <v>82</v>
      </c>
      <c r="I70" s="1256" t="s">
        <v>569</v>
      </c>
      <c r="J70" s="1257" t="s">
        <v>30</v>
      </c>
      <c r="K70" s="1658"/>
      <c r="L70" s="1376"/>
      <c r="M70" s="1176" t="s">
        <v>128</v>
      </c>
      <c r="N70" s="1406">
        <v>85513</v>
      </c>
      <c r="O70" s="1177" t="s">
        <v>128</v>
      </c>
      <c r="P70" s="1332" t="s">
        <v>32</v>
      </c>
      <c r="Q70" s="1659"/>
      <c r="R70" s="1659"/>
      <c r="S70" s="1659"/>
      <c r="T70" s="1659"/>
      <c r="U70" s="1659"/>
      <c r="V70" s="1660">
        <v>6678</v>
      </c>
      <c r="W70" s="1661"/>
      <c r="X70" s="1661">
        <f>SUM(V70-W70)</f>
        <v>6678</v>
      </c>
      <c r="Y70" s="1210">
        <f>IFERROR($W70/$V70, 0)</f>
        <v>0</v>
      </c>
      <c r="Z70" s="1673"/>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7">
        <v>0</v>
      </c>
      <c r="I71" s="1256" t="s">
        <v>569</v>
      </c>
      <c r="J71" s="1257" t="s">
        <v>30</v>
      </c>
      <c r="K71" s="1658"/>
      <c r="L71" s="1376"/>
      <c r="M71" s="1176" t="s">
        <v>128</v>
      </c>
      <c r="N71" s="1671">
        <v>25174.45</v>
      </c>
      <c r="O71" s="1177" t="s">
        <v>128</v>
      </c>
      <c r="P71" s="1332" t="s">
        <v>32</v>
      </c>
      <c r="Q71" s="1659"/>
      <c r="R71" s="1659"/>
      <c r="S71" s="1659"/>
      <c r="T71" s="1659"/>
      <c r="U71" s="1659"/>
      <c r="V71" s="1660">
        <v>2721</v>
      </c>
      <c r="W71" s="1661"/>
      <c r="X71" s="1661">
        <f>SUM(V71-W71)</f>
        <v>2721</v>
      </c>
      <c r="Y71" s="1210">
        <f>IFERROR($W71/$V71, 0)</f>
        <v>0</v>
      </c>
      <c r="Z71" s="1673"/>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7">
        <v>53</v>
      </c>
      <c r="I72" s="1256" t="s">
        <v>690</v>
      </c>
      <c r="J72" s="1257" t="s">
        <v>30</v>
      </c>
      <c r="K72" s="1356"/>
      <c r="L72" s="1234"/>
      <c r="M72" s="1176" t="s">
        <v>128</v>
      </c>
      <c r="N72" s="1357">
        <v>56455</v>
      </c>
      <c r="O72" s="1177" t="s">
        <v>128</v>
      </c>
      <c r="P72" s="1549" t="s">
        <v>38</v>
      </c>
      <c r="Q72" s="1659">
        <v>46174</v>
      </c>
      <c r="R72" s="1659"/>
      <c r="S72" s="1659"/>
      <c r="T72" s="1659"/>
      <c r="U72" s="1659"/>
      <c r="V72" s="1660">
        <v>4814</v>
      </c>
      <c r="W72" s="1661">
        <v>4660</v>
      </c>
      <c r="X72" s="1661">
        <f>SUM(V72-W72)</f>
        <v>154</v>
      </c>
      <c r="Y72" s="1466">
        <f>IFERROR($W72/$V72, 0)</f>
        <v>0.96800997091815533</v>
      </c>
      <c r="Z72" s="1674">
        <v>46184</v>
      </c>
      <c r="AA72" s="1674">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7">
        <v>77</v>
      </c>
      <c r="I73" s="1256" t="s">
        <v>569</v>
      </c>
      <c r="J73" s="1257" t="s">
        <v>30</v>
      </c>
      <c r="K73" s="1658"/>
      <c r="L73" s="1376"/>
      <c r="M73" s="1176" t="s">
        <v>128</v>
      </c>
      <c r="N73" s="1671">
        <v>68598</v>
      </c>
      <c r="O73" s="1177" t="s">
        <v>128</v>
      </c>
      <c r="P73" s="1332" t="s">
        <v>32</v>
      </c>
      <c r="Q73" s="1659"/>
      <c r="R73" s="1659"/>
      <c r="S73" s="1659"/>
      <c r="T73" s="1659"/>
      <c r="U73" s="1659"/>
      <c r="V73" s="1660">
        <v>5803</v>
      </c>
      <c r="W73" s="1661"/>
      <c r="X73" s="1661">
        <f>SUM(V73-W73)</f>
        <v>5803</v>
      </c>
      <c r="Y73" s="1236">
        <f>IFERROR($W73/$V73, 0)</f>
        <v>0</v>
      </c>
      <c r="Z73" s="1659"/>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7">
        <v>74</v>
      </c>
      <c r="I74" s="1256" t="s">
        <v>569</v>
      </c>
      <c r="J74" s="1257" t="s">
        <v>30</v>
      </c>
      <c r="K74" s="1658"/>
      <c r="L74" s="1376"/>
      <c r="M74" s="1176" t="s">
        <v>128</v>
      </c>
      <c r="N74" s="1357">
        <v>92274</v>
      </c>
      <c r="O74" s="1177" t="s">
        <v>128</v>
      </c>
      <c r="P74" s="1332" t="s">
        <v>29</v>
      </c>
      <c r="Q74" s="1659">
        <v>46142</v>
      </c>
      <c r="R74" s="1659"/>
      <c r="S74" s="1659"/>
      <c r="T74" s="1659"/>
      <c r="U74" s="1659"/>
      <c r="V74" s="1660">
        <v>8145</v>
      </c>
      <c r="W74" s="1661">
        <v>7162</v>
      </c>
      <c r="X74" s="1661">
        <f>SUM(V74-W74)</f>
        <v>983</v>
      </c>
      <c r="Y74" s="1236">
        <f>IFERROR($W74/$V74, 0)</f>
        <v>0.87931246163290366</v>
      </c>
      <c r="Z74" s="1659">
        <v>46149</v>
      </c>
      <c r="AA74" s="1659"/>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7">
        <v>56</v>
      </c>
      <c r="I75" s="1256" t="s">
        <v>569</v>
      </c>
      <c r="J75" s="1257" t="s">
        <v>30</v>
      </c>
      <c r="K75" s="1658"/>
      <c r="L75" s="1376"/>
      <c r="M75" s="1657" t="s">
        <v>128</v>
      </c>
      <c r="N75" s="1671">
        <v>55008</v>
      </c>
      <c r="O75" s="1177" t="s">
        <v>128</v>
      </c>
      <c r="P75" s="1332" t="s">
        <v>32</v>
      </c>
      <c r="Q75" s="1659"/>
      <c r="R75" s="1659"/>
      <c r="S75" s="1659"/>
      <c r="T75" s="1659"/>
      <c r="U75" s="1659"/>
      <c r="V75" s="1660">
        <v>4625</v>
      </c>
      <c r="W75" s="1661"/>
      <c r="X75" s="1661">
        <f>SUM(V75-W75)</f>
        <v>4625</v>
      </c>
      <c r="Y75" s="1236">
        <f>IFERROR($W75/$V75, 0)</f>
        <v>0</v>
      </c>
      <c r="Z75" s="1659"/>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7">
        <v>48</v>
      </c>
      <c r="I76" s="1256" t="s">
        <v>569</v>
      </c>
      <c r="J76" s="1257" t="s">
        <v>30</v>
      </c>
      <c r="K76" s="1658"/>
      <c r="L76" s="1376"/>
      <c r="M76" s="1176" t="s">
        <v>128</v>
      </c>
      <c r="N76" s="1357">
        <v>50669</v>
      </c>
      <c r="O76" s="1177" t="s">
        <v>128</v>
      </c>
      <c r="P76" s="1332" t="s">
        <v>29</v>
      </c>
      <c r="Q76" s="1659"/>
      <c r="R76" s="1659"/>
      <c r="S76" s="1659"/>
      <c r="T76" s="1659"/>
      <c r="U76" s="1659"/>
      <c r="V76" s="1660">
        <v>3600</v>
      </c>
      <c r="W76" s="1670">
        <v>1144</v>
      </c>
      <c r="X76" s="1661">
        <f>SUM(V76-W76)</f>
        <v>2456</v>
      </c>
      <c r="Y76" s="1236">
        <f>IFERROR($W76/$V76, 0)</f>
        <v>0.31777777777777777</v>
      </c>
      <c r="Z76" s="1659"/>
      <c r="AA76" s="1659"/>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7">
        <v>70</v>
      </c>
      <c r="I77" s="1256" t="s">
        <v>569</v>
      </c>
      <c r="J77" s="1257" t="s">
        <v>30</v>
      </c>
      <c r="K77" s="1658"/>
      <c r="L77" s="1376"/>
      <c r="M77" s="1176" t="s">
        <v>128</v>
      </c>
      <c r="N77" s="415">
        <v>65362</v>
      </c>
      <c r="O77" s="1177" t="s">
        <v>128</v>
      </c>
      <c r="P77" s="1332" t="s">
        <v>29</v>
      </c>
      <c r="Q77" s="1659">
        <v>46170</v>
      </c>
      <c r="R77" s="1659"/>
      <c r="S77" s="1659"/>
      <c r="T77" s="1659"/>
      <c r="U77" s="1659"/>
      <c r="V77" s="1660">
        <v>5460</v>
      </c>
      <c r="W77" s="1661">
        <v>5097</v>
      </c>
      <c r="X77" s="1661">
        <f>SUM(V77-W77)</f>
        <v>363</v>
      </c>
      <c r="Y77" s="1236">
        <f>IFERROR($W77/$V77, 0)</f>
        <v>0.93351648351648353</v>
      </c>
      <c r="Z77" s="1659">
        <v>46189</v>
      </c>
      <c r="AA77" s="1659"/>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7">
        <v>90</v>
      </c>
      <c r="I79" s="1256" t="s">
        <v>569</v>
      </c>
      <c r="J79" s="1257" t="s">
        <v>30</v>
      </c>
      <c r="K79" s="1658"/>
      <c r="L79" s="1376"/>
      <c r="M79" s="1176" t="s">
        <v>128</v>
      </c>
      <c r="N79" s="1357">
        <v>90888</v>
      </c>
      <c r="O79" s="1177" t="s">
        <v>128</v>
      </c>
      <c r="P79" s="1332" t="s">
        <v>32</v>
      </c>
      <c r="Q79" s="1659"/>
      <c r="R79" s="1659"/>
      <c r="S79" s="1659"/>
      <c r="T79" s="1659"/>
      <c r="U79" s="1659"/>
      <c r="V79" s="1660">
        <v>7881</v>
      </c>
      <c r="W79" s="1661"/>
      <c r="X79" s="1661">
        <f>SUM(V79-W79)</f>
        <v>7881</v>
      </c>
      <c r="Y79" s="1236">
        <f>IFERROR($W79/$V79, 0)</f>
        <v>0</v>
      </c>
      <c r="Z79" s="1659"/>
      <c r="AA79" s="1659"/>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7">
        <v>74</v>
      </c>
      <c r="I81" s="1256" t="s">
        <v>569</v>
      </c>
      <c r="J81" s="1257" t="s">
        <v>30</v>
      </c>
      <c r="K81" s="1658"/>
      <c r="L81" s="1376"/>
      <c r="M81" s="1176" t="s">
        <v>128</v>
      </c>
      <c r="N81" s="415">
        <v>70534.5</v>
      </c>
      <c r="O81" s="1177" t="s">
        <v>128</v>
      </c>
      <c r="P81" s="1332" t="s">
        <v>29</v>
      </c>
      <c r="Q81" s="1659">
        <v>46174</v>
      </c>
      <c r="R81" s="1659"/>
      <c r="S81" s="1659"/>
      <c r="T81" s="1659"/>
      <c r="U81" s="1659"/>
      <c r="V81" s="1660">
        <v>5756</v>
      </c>
      <c r="W81" s="1661">
        <v>5394</v>
      </c>
      <c r="X81" s="1661">
        <f>SUM(V81-W81)</f>
        <v>362</v>
      </c>
      <c r="Y81" s="1236">
        <f>IFERROR($W81/$V81, 0)</f>
        <v>0.93710910354412791</v>
      </c>
      <c r="Z81" s="1659">
        <v>46191</v>
      </c>
      <c r="AA81" s="1659"/>
      <c r="AB81" s="1188">
        <v>0</v>
      </c>
      <c r="AC81" s="1188">
        <v>0</v>
      </c>
      <c r="AD81" s="1221">
        <v>0</v>
      </c>
      <c r="AE81" s="1237" t="s">
        <v>703</v>
      </c>
      <c r="AF81" s="725"/>
    </row>
    <row r="82" spans="1:32" ht="24.75" customHeight="1">
      <c r="A82" s="1374" t="s">
        <v>710</v>
      </c>
      <c r="B82" s="1380" t="s">
        <v>37</v>
      </c>
      <c r="C82" s="697">
        <v>46203</v>
      </c>
      <c r="D82" s="1375"/>
      <c r="E82" s="1376"/>
      <c r="F82" s="1375"/>
      <c r="G82" s="1235"/>
      <c r="H82" s="1657">
        <v>56</v>
      </c>
      <c r="I82" s="1256" t="s">
        <v>569</v>
      </c>
      <c r="J82" s="744" t="s">
        <v>30</v>
      </c>
      <c r="K82" s="1356"/>
      <c r="L82" s="1234"/>
      <c r="M82" s="1176" t="s">
        <v>128</v>
      </c>
      <c r="N82" s="1357">
        <v>50042</v>
      </c>
      <c r="O82" s="1177" t="s">
        <v>128</v>
      </c>
      <c r="P82" s="1332" t="s">
        <v>32</v>
      </c>
      <c r="Q82" s="1659"/>
      <c r="R82" s="1659"/>
      <c r="S82" s="1659"/>
      <c r="T82" s="1659"/>
      <c r="U82" s="1659"/>
      <c r="V82" s="1660">
        <v>4159</v>
      </c>
      <c r="W82" s="1661"/>
      <c r="X82" s="1661">
        <f>SUM(V82-W82)</f>
        <v>4159</v>
      </c>
      <c r="Y82" s="1236">
        <f>IFERROR($W82/$V82, 0)</f>
        <v>0</v>
      </c>
      <c r="Z82" s="1659"/>
      <c r="AA82" s="1659"/>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7">
        <v>62</v>
      </c>
      <c r="I83" s="1256" t="s">
        <v>569</v>
      </c>
      <c r="J83" s="744" t="s">
        <v>30</v>
      </c>
      <c r="K83" s="1356"/>
      <c r="L83" s="1234"/>
      <c r="M83" s="1176" t="s">
        <v>128</v>
      </c>
      <c r="N83" s="1357">
        <v>48766</v>
      </c>
      <c r="O83" s="1177" t="s">
        <v>128</v>
      </c>
      <c r="P83" s="1332" t="s">
        <v>35</v>
      </c>
      <c r="Q83" s="1659">
        <v>46185</v>
      </c>
      <c r="R83" s="1659"/>
      <c r="S83" s="1659"/>
      <c r="T83" s="1659"/>
      <c r="U83" s="1659"/>
      <c r="V83" s="1660">
        <v>4009</v>
      </c>
      <c r="W83" s="1661"/>
      <c r="X83" s="1661">
        <f>SUM(V83-W83)</f>
        <v>4009</v>
      </c>
      <c r="Y83" s="1236">
        <f>IFERROR($W83/$V83, 0)</f>
        <v>0</v>
      </c>
      <c r="Z83" s="1659"/>
      <c r="AA83" s="1659"/>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57">
        <v>0</v>
      </c>
      <c r="I84" s="1256" t="s">
        <v>690</v>
      </c>
      <c r="J84" s="1257" t="s">
        <v>30</v>
      </c>
      <c r="K84" s="1658"/>
      <c r="L84" s="1376"/>
      <c r="M84" s="1176" t="s">
        <v>128</v>
      </c>
      <c r="N84" s="1357">
        <v>35456.550000000003</v>
      </c>
      <c r="O84" s="1177" t="s">
        <v>128</v>
      </c>
      <c r="P84" s="1403" t="s">
        <v>38</v>
      </c>
      <c r="Q84" s="1659">
        <v>46185</v>
      </c>
      <c r="R84" s="1659"/>
      <c r="S84" s="1659"/>
      <c r="T84" s="1659"/>
      <c r="U84" s="1659"/>
      <c r="V84" s="1660">
        <v>2635</v>
      </c>
      <c r="W84" s="1675">
        <v>2631</v>
      </c>
      <c r="X84" s="1661">
        <f>SUM(V84-W84)</f>
        <v>4</v>
      </c>
      <c r="Y84" s="1236">
        <f>IFERROR($W84/$V84, 0)</f>
        <v>0.99848197343453515</v>
      </c>
      <c r="Z84" s="1659">
        <v>46198</v>
      </c>
      <c r="AA84" s="1659">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7">
        <v>0</v>
      </c>
      <c r="I85" s="1256" t="s">
        <v>569</v>
      </c>
      <c r="J85" s="1257" t="s">
        <v>30</v>
      </c>
      <c r="K85" s="1658"/>
      <c r="L85" s="1376"/>
      <c r="M85" s="1176" t="s">
        <v>128</v>
      </c>
      <c r="N85" s="1357">
        <v>72557.350000000006</v>
      </c>
      <c r="O85" s="1177" t="s">
        <v>128</v>
      </c>
      <c r="P85" s="1332" t="s">
        <v>32</v>
      </c>
      <c r="Q85" s="1659"/>
      <c r="R85" s="1659"/>
      <c r="S85" s="1659"/>
      <c r="T85" s="1659"/>
      <c r="U85" s="1659"/>
      <c r="V85" s="1660">
        <v>5666</v>
      </c>
      <c r="W85" s="1661"/>
      <c r="X85" s="1661">
        <f>SUM(V85-W85)</f>
        <v>5666</v>
      </c>
      <c r="Y85" s="1236">
        <f>IFERROR($W85/$V85, 0)</f>
        <v>0</v>
      </c>
      <c r="Z85" s="1659"/>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7">
        <v>0</v>
      </c>
      <c r="I86" s="1256" t="s">
        <v>569</v>
      </c>
      <c r="J86" s="1257" t="s">
        <v>30</v>
      </c>
      <c r="K86" s="1658"/>
      <c r="L86" s="1376"/>
      <c r="M86" s="1176" t="s">
        <v>128</v>
      </c>
      <c r="N86" s="415">
        <v>75219.199999999997</v>
      </c>
      <c r="O86" s="1177" t="s">
        <v>128</v>
      </c>
      <c r="P86" s="1332" t="s">
        <v>29</v>
      </c>
      <c r="Q86" s="1659">
        <v>46189</v>
      </c>
      <c r="R86" s="1659"/>
      <c r="S86" s="1659"/>
      <c r="T86" s="1659"/>
      <c r="U86" s="1659"/>
      <c r="V86" s="1660">
        <v>5902</v>
      </c>
      <c r="W86" s="1661">
        <v>737</v>
      </c>
      <c r="X86" s="1661">
        <f>SUM(V86-W86)</f>
        <v>5165</v>
      </c>
      <c r="Y86" s="1236">
        <f>IFERROR($W86/$V86, 0)</f>
        <v>0.1248729244323958</v>
      </c>
      <c r="Z86" s="1659">
        <v>46210</v>
      </c>
      <c r="AA86" s="1659"/>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8"/>
      <c r="L87" s="1376"/>
      <c r="M87" s="1176" t="s">
        <v>128</v>
      </c>
      <c r="N87" s="415">
        <v>21849.3</v>
      </c>
      <c r="O87" s="1177" t="s">
        <v>128</v>
      </c>
      <c r="P87" s="1332" t="s">
        <v>35</v>
      </c>
      <c r="Q87" s="1659">
        <v>46218</v>
      </c>
      <c r="R87" s="1659"/>
      <c r="S87" s="1659"/>
      <c r="T87" s="1659"/>
      <c r="U87" s="1659"/>
      <c r="V87" s="1660">
        <v>1618</v>
      </c>
      <c r="W87" s="1670">
        <v>1113</v>
      </c>
      <c r="X87" s="1661">
        <f>SUM(V87-W87)</f>
        <v>505</v>
      </c>
      <c r="Y87" s="1236">
        <f>IFERROR($W87/$V87, 0)</f>
        <v>0.68788627935723112</v>
      </c>
      <c r="Z87" s="1659">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7" t="s">
        <v>36</v>
      </c>
      <c r="K88" s="1658"/>
      <c r="L88" s="1376"/>
      <c r="M88" s="1657" t="s">
        <v>256</v>
      </c>
      <c r="N88" s="1671">
        <v>60744.4</v>
      </c>
      <c r="O88" s="1177" t="s">
        <v>128</v>
      </c>
      <c r="P88" s="1332" t="s">
        <v>35</v>
      </c>
      <c r="Q88" s="1659">
        <v>46197</v>
      </c>
      <c r="R88" s="1659"/>
      <c r="S88" s="1659"/>
      <c r="T88" s="1659"/>
      <c r="U88" s="1659"/>
      <c r="V88" s="1660">
        <v>5950</v>
      </c>
      <c r="W88" s="1670">
        <v>5070</v>
      </c>
      <c r="X88" s="1661">
        <f>SUM(V88-W88)</f>
        <v>880</v>
      </c>
      <c r="Y88" s="1236">
        <f>IFERROR($W88/$V88, 0)</f>
        <v>0.85210084033613442</v>
      </c>
      <c r="Z88" s="1659">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7"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1">
        <v>62074</v>
      </c>
      <c r="O90" s="744" t="s">
        <v>128</v>
      </c>
      <c r="P90" s="735" t="s">
        <v>29</v>
      </c>
      <c r="Q90" s="1659"/>
      <c r="R90" s="1659"/>
      <c r="S90" s="1659"/>
      <c r="T90" s="1659"/>
      <c r="U90" s="1659"/>
      <c r="V90" s="1660">
        <v>5246</v>
      </c>
      <c r="W90" s="1670">
        <v>3163</v>
      </c>
      <c r="X90" s="1661">
        <f>SUM(V90-W90)</f>
        <v>2083</v>
      </c>
      <c r="Y90" s="1236">
        <f>IFERROR($W90/$V90, 0)</f>
        <v>0.6029355699580633</v>
      </c>
      <c r="Z90" s="1659">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7">
        <v>79</v>
      </c>
      <c r="I92" s="1256" t="s">
        <v>569</v>
      </c>
      <c r="J92" s="744" t="s">
        <v>33</v>
      </c>
      <c r="K92" s="689" t="s">
        <v>549</v>
      </c>
      <c r="L92" s="1376"/>
      <c r="M92" s="1176" t="s">
        <v>128</v>
      </c>
      <c r="N92" s="1671"/>
      <c r="O92" s="744" t="s">
        <v>256</v>
      </c>
      <c r="P92" s="735" t="s">
        <v>32</v>
      </c>
      <c r="Q92" s="1659"/>
      <c r="R92" s="1659"/>
      <c r="S92" s="1659"/>
      <c r="T92" s="1659"/>
      <c r="U92" s="1659"/>
      <c r="V92" s="1660">
        <v>5953</v>
      </c>
      <c r="W92" s="1661"/>
      <c r="X92" s="1661">
        <f>SUM(V92-W92)</f>
        <v>5953</v>
      </c>
      <c r="Y92" s="1236">
        <f>IFERROR($W92/$V92, 0)</f>
        <v>0</v>
      </c>
      <c r="Z92" s="1659"/>
      <c r="AA92" s="1359"/>
      <c r="AB92" s="695">
        <v>0</v>
      </c>
      <c r="AC92" s="733">
        <v>0</v>
      </c>
      <c r="AD92" s="732">
        <v>0</v>
      </c>
      <c r="AE92" s="1297" t="s">
        <v>732</v>
      </c>
      <c r="AF92" s="725"/>
    </row>
    <row r="93" spans="1:32" ht="24.75" customHeight="1">
      <c r="A93" s="1486" t="s">
        <v>733</v>
      </c>
      <c r="B93" s="1058" t="s">
        <v>40</v>
      </c>
      <c r="C93" s="1377"/>
      <c r="D93" s="1375"/>
      <c r="E93" s="1376"/>
      <c r="F93" s="1375"/>
      <c r="G93" s="1235"/>
      <c r="H93" s="1657">
        <v>78</v>
      </c>
      <c r="I93" s="1256" t="s">
        <v>569</v>
      </c>
      <c r="J93" s="744" t="s">
        <v>33</v>
      </c>
      <c r="K93" s="689" t="s">
        <v>549</v>
      </c>
      <c r="L93" s="1376"/>
      <c r="M93" s="1176" t="s">
        <v>128</v>
      </c>
      <c r="N93" s="1671"/>
      <c r="O93" s="744" t="s">
        <v>256</v>
      </c>
      <c r="P93" s="735" t="s">
        <v>32</v>
      </c>
      <c r="Q93" s="1659"/>
      <c r="R93" s="1659"/>
      <c r="S93" s="1659"/>
      <c r="T93" s="1659"/>
      <c r="U93" s="1659"/>
      <c r="V93" s="1660">
        <v>5890</v>
      </c>
      <c r="W93" s="1661"/>
      <c r="X93" s="1661">
        <f>SUM(V93-W93)</f>
        <v>5890</v>
      </c>
      <c r="Y93" s="1236">
        <f>IFERROR($W93/$V93, 0)</f>
        <v>0</v>
      </c>
      <c r="Z93" s="1659"/>
      <c r="AA93" s="1359"/>
      <c r="AB93" s="695">
        <v>0</v>
      </c>
      <c r="AC93" s="733">
        <v>0</v>
      </c>
      <c r="AD93" s="732">
        <v>0</v>
      </c>
      <c r="AE93" s="1297" t="s">
        <v>732</v>
      </c>
      <c r="AF93" s="725"/>
    </row>
    <row r="94" spans="1:32" ht="24.75" customHeight="1">
      <c r="A94" s="1486" t="s">
        <v>734</v>
      </c>
      <c r="B94" s="1058" t="s">
        <v>40</v>
      </c>
      <c r="C94" s="1377"/>
      <c r="D94" s="1375"/>
      <c r="E94" s="1376"/>
      <c r="F94" s="1375"/>
      <c r="G94" s="1235"/>
      <c r="H94" s="1657">
        <v>49</v>
      </c>
      <c r="I94" s="1256" t="s">
        <v>569</v>
      </c>
      <c r="J94" s="744" t="s">
        <v>33</v>
      </c>
      <c r="K94" s="689" t="s">
        <v>549</v>
      </c>
      <c r="L94" s="1376"/>
      <c r="M94" s="1176" t="s">
        <v>128</v>
      </c>
      <c r="N94" s="1671"/>
      <c r="O94" s="744" t="s">
        <v>256</v>
      </c>
      <c r="P94" s="735" t="s">
        <v>32</v>
      </c>
      <c r="Q94" s="1659"/>
      <c r="R94" s="1659"/>
      <c r="S94" s="1659"/>
      <c r="T94" s="1659"/>
      <c r="U94" s="1659"/>
      <c r="V94" s="1660">
        <v>4709</v>
      </c>
      <c r="W94" s="1661"/>
      <c r="X94" s="1661">
        <f>SUM(V94-W94)</f>
        <v>4709</v>
      </c>
      <c r="Y94" s="1236">
        <f>IFERROR($W94/$V94, 0)</f>
        <v>0</v>
      </c>
      <c r="Z94" s="1659"/>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7">
        <v>58</v>
      </c>
      <c r="I7" s="371" t="s">
        <v>690</v>
      </c>
      <c r="J7" s="1055" t="s">
        <v>30</v>
      </c>
      <c r="K7" s="689"/>
      <c r="L7" s="359" t="s">
        <v>636</v>
      </c>
      <c r="M7" s="371" t="s">
        <v>128</v>
      </c>
      <c r="N7" s="989">
        <v>56668.15</v>
      </c>
      <c r="O7" s="371" t="s">
        <v>128</v>
      </c>
      <c r="P7" s="727" t="s">
        <v>38</v>
      </c>
      <c r="Q7" s="1659">
        <v>46144</v>
      </c>
      <c r="R7" s="700" t="s">
        <v>128</v>
      </c>
      <c r="S7" s="362">
        <v>46190</v>
      </c>
      <c r="T7" s="362">
        <v>46217</v>
      </c>
      <c r="U7" s="362">
        <v>46217</v>
      </c>
      <c r="V7" s="1661">
        <v>4061</v>
      </c>
      <c r="W7" s="1675">
        <v>4061</v>
      </c>
      <c r="X7" s="1661">
        <f>SUM(V7-W7)</f>
        <v>0</v>
      </c>
      <c r="Y7" s="1236">
        <f>IFERROR($W7/$V7, 0)</f>
        <v>1</v>
      </c>
      <c r="Z7" s="1659">
        <v>46153</v>
      </c>
      <c r="AA7" s="1659">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7">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7">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7">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7">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7">
        <v>65</v>
      </c>
      <c r="I12" s="371" t="s">
        <v>690</v>
      </c>
      <c r="J12" s="1055" t="s">
        <v>30</v>
      </c>
      <c r="K12" s="689"/>
      <c r="L12" s="359" t="s">
        <v>636</v>
      </c>
      <c r="M12" s="371" t="s">
        <v>128</v>
      </c>
      <c r="N12" s="989">
        <v>45252</v>
      </c>
      <c r="O12" s="371" t="s">
        <v>128</v>
      </c>
      <c r="P12" s="727" t="s">
        <v>38</v>
      </c>
      <c r="Q12" s="1659">
        <v>46184</v>
      </c>
      <c r="R12" s="700" t="s">
        <v>256</v>
      </c>
      <c r="S12" s="362" t="s">
        <v>840</v>
      </c>
      <c r="T12" s="372" t="s">
        <v>823</v>
      </c>
      <c r="U12" s="372" t="s">
        <v>823</v>
      </c>
      <c r="V12" s="1660">
        <v>3360</v>
      </c>
      <c r="W12" s="1675">
        <v>3403</v>
      </c>
      <c r="X12" s="1661">
        <f>SUM(V12-W12)</f>
        <v>-43</v>
      </c>
      <c r="Y12" s="1236">
        <f>IFERROR($W12/$V12, 0)</f>
        <v>1.0127976190476191</v>
      </c>
      <c r="Z12" s="1659">
        <v>46192</v>
      </c>
      <c r="AA12" s="1659">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7">
        <v>21</v>
      </c>
      <c r="I13" s="371" t="s">
        <v>690</v>
      </c>
      <c r="J13" s="740" t="s">
        <v>30</v>
      </c>
      <c r="K13" s="689"/>
      <c r="L13" s="359" t="s">
        <v>636</v>
      </c>
      <c r="M13" s="371" t="s">
        <v>128</v>
      </c>
      <c r="N13" s="989">
        <v>38308</v>
      </c>
      <c r="O13" s="371" t="s">
        <v>128</v>
      </c>
      <c r="P13" s="727" t="s">
        <v>38</v>
      </c>
      <c r="Q13" s="1659">
        <v>46185</v>
      </c>
      <c r="R13" s="700" t="s">
        <v>256</v>
      </c>
      <c r="S13" s="362" t="s">
        <v>840</v>
      </c>
      <c r="T13" s="372" t="s">
        <v>823</v>
      </c>
      <c r="U13" s="372" t="s">
        <v>823</v>
      </c>
      <c r="V13" s="1660">
        <v>3379</v>
      </c>
      <c r="W13" s="1675">
        <v>3340</v>
      </c>
      <c r="X13" s="1661">
        <f>SUM(V13-W13)</f>
        <v>39</v>
      </c>
      <c r="Y13" s="1236">
        <f>IFERROR($W13/$V13, 0)</f>
        <v>0.98845812370523822</v>
      </c>
      <c r="Z13" s="1659">
        <v>46198</v>
      </c>
      <c r="AA13" s="1659">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7">
        <v>85</v>
      </c>
      <c r="I14" s="371" t="s">
        <v>690</v>
      </c>
      <c r="J14" s="1055" t="s">
        <v>30</v>
      </c>
      <c r="K14" s="689"/>
      <c r="L14" s="359" t="s">
        <v>636</v>
      </c>
      <c r="M14" s="371" t="s">
        <v>128</v>
      </c>
      <c r="N14" s="989">
        <v>56492</v>
      </c>
      <c r="O14" s="371" t="s">
        <v>128</v>
      </c>
      <c r="P14" s="727" t="s">
        <v>38</v>
      </c>
      <c r="Q14" s="1659">
        <v>46170</v>
      </c>
      <c r="R14" s="700" t="s">
        <v>256</v>
      </c>
      <c r="S14" s="362" t="s">
        <v>840</v>
      </c>
      <c r="T14" s="372" t="s">
        <v>823</v>
      </c>
      <c r="U14" s="372" t="s">
        <v>823</v>
      </c>
      <c r="V14" s="1660">
        <v>4054</v>
      </c>
      <c r="W14" s="1675">
        <v>4092</v>
      </c>
      <c r="X14" s="1661">
        <f>SUM(V14-W14)</f>
        <v>-38</v>
      </c>
      <c r="Y14" s="1236">
        <f>IFERROR($W14/$V14, 0)</f>
        <v>1.0093734583127776</v>
      </c>
      <c r="Z14" s="1659">
        <v>46184</v>
      </c>
      <c r="AA14" s="1659">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7">
        <v>87</v>
      </c>
      <c r="I15" s="371" t="s">
        <v>690</v>
      </c>
      <c r="J15" s="1055" t="s">
        <v>30</v>
      </c>
      <c r="K15" s="689"/>
      <c r="L15" s="359" t="s">
        <v>636</v>
      </c>
      <c r="M15" s="371" t="s">
        <v>128</v>
      </c>
      <c r="N15" s="989">
        <v>59286</v>
      </c>
      <c r="O15" s="371" t="s">
        <v>128</v>
      </c>
      <c r="P15" s="727" t="s">
        <v>38</v>
      </c>
      <c r="Q15" s="1659">
        <v>46170</v>
      </c>
      <c r="R15" s="700" t="s">
        <v>256</v>
      </c>
      <c r="S15" s="362" t="s">
        <v>840</v>
      </c>
      <c r="T15" s="372" t="s">
        <v>823</v>
      </c>
      <c r="U15" s="372" t="s">
        <v>823</v>
      </c>
      <c r="V15" s="1660">
        <v>4413</v>
      </c>
      <c r="W15" s="1675">
        <v>4477</v>
      </c>
      <c r="X15" s="1661">
        <f>SUM(V15-W15)</f>
        <v>-64</v>
      </c>
      <c r="Y15" s="1236">
        <f>IFERROR($W15/$V15, 0)</f>
        <v>1.0145026059370044</v>
      </c>
      <c r="Z15" s="1659">
        <v>46184</v>
      </c>
      <c r="AA15" s="1659">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7">
        <v>77</v>
      </c>
      <c r="I16" s="371" t="s">
        <v>690</v>
      </c>
      <c r="J16" s="1055" t="s">
        <v>30</v>
      </c>
      <c r="K16" s="689"/>
      <c r="L16" s="359" t="s">
        <v>636</v>
      </c>
      <c r="M16" s="371" t="s">
        <v>128</v>
      </c>
      <c r="N16" s="989">
        <v>52948</v>
      </c>
      <c r="O16" s="371" t="s">
        <v>128</v>
      </c>
      <c r="P16" s="727" t="s">
        <v>38</v>
      </c>
      <c r="Q16" s="1659">
        <v>46185</v>
      </c>
      <c r="R16" s="700" t="s">
        <v>256</v>
      </c>
      <c r="S16" s="362" t="s">
        <v>840</v>
      </c>
      <c r="T16" s="372" t="s">
        <v>823</v>
      </c>
      <c r="U16" s="372" t="s">
        <v>823</v>
      </c>
      <c r="V16" s="1660">
        <v>3957</v>
      </c>
      <c r="W16" s="1675">
        <v>3858</v>
      </c>
      <c r="X16" s="1661">
        <f>SUM(V16-W16)</f>
        <v>99</v>
      </c>
      <c r="Y16" s="1236">
        <f>IFERROR($W16/$V16, 0)</f>
        <v>0.97498104624715698</v>
      </c>
      <c r="Z16" s="1659">
        <v>46203</v>
      </c>
      <c r="AA16" s="1659">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7">
        <v>74</v>
      </c>
      <c r="I17" s="371" t="s">
        <v>690</v>
      </c>
      <c r="J17" s="740" t="s">
        <v>30</v>
      </c>
      <c r="K17" s="689"/>
      <c r="L17" s="359" t="s">
        <v>636</v>
      </c>
      <c r="M17" s="371" t="s">
        <v>128</v>
      </c>
      <c r="N17" s="989">
        <v>51256</v>
      </c>
      <c r="O17" s="371" t="s">
        <v>128</v>
      </c>
      <c r="P17" s="727" t="s">
        <v>38</v>
      </c>
      <c r="Q17" s="1659">
        <v>46185</v>
      </c>
      <c r="R17" s="700" t="s">
        <v>256</v>
      </c>
      <c r="S17" s="362" t="s">
        <v>840</v>
      </c>
      <c r="T17" s="372" t="s">
        <v>823</v>
      </c>
      <c r="U17" s="372" t="s">
        <v>823</v>
      </c>
      <c r="V17" s="1660">
        <v>3826</v>
      </c>
      <c r="W17" s="1675">
        <v>3853</v>
      </c>
      <c r="X17" s="1661">
        <f>SUM(V17-W17)</f>
        <v>-27</v>
      </c>
      <c r="Y17" s="1236">
        <f>IFERROR($W17/$V17, 0)</f>
        <v>1.0070569785676948</v>
      </c>
      <c r="Z17" s="1659">
        <v>46203</v>
      </c>
      <c r="AA17" s="1659">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7">
        <v>73</v>
      </c>
      <c r="I18" s="371" t="s">
        <v>690</v>
      </c>
      <c r="J18" s="1055" t="s">
        <v>30</v>
      </c>
      <c r="K18" s="689"/>
      <c r="L18" s="359" t="s">
        <v>636</v>
      </c>
      <c r="M18" s="371" t="s">
        <v>128</v>
      </c>
      <c r="N18" s="989">
        <v>61225.25</v>
      </c>
      <c r="O18" s="371" t="s">
        <v>128</v>
      </c>
      <c r="P18" s="727" t="s">
        <v>38</v>
      </c>
      <c r="Q18" s="1659">
        <v>46184</v>
      </c>
      <c r="R18" s="700" t="s">
        <v>256</v>
      </c>
      <c r="S18" s="362" t="s">
        <v>840</v>
      </c>
      <c r="T18" s="372" t="s">
        <v>823</v>
      </c>
      <c r="U18" s="372" t="s">
        <v>823</v>
      </c>
      <c r="V18" s="1660">
        <v>4654</v>
      </c>
      <c r="W18" s="1675">
        <v>4748</v>
      </c>
      <c r="X18" s="1661">
        <f>SUM(V18-W18)</f>
        <v>-94</v>
      </c>
      <c r="Y18" s="1236">
        <f>IFERROR($W18/$V18, 0)</f>
        <v>1.0201976794155565</v>
      </c>
      <c r="Z18" s="1659">
        <v>46191</v>
      </c>
      <c r="AA18" s="1659">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7">
        <v>47</v>
      </c>
      <c r="I19" s="371" t="s">
        <v>38</v>
      </c>
      <c r="J19" s="699" t="s">
        <v>30</v>
      </c>
      <c r="K19" s="689"/>
      <c r="L19" s="359" t="s">
        <v>636</v>
      </c>
      <c r="M19" s="699" t="s">
        <v>128</v>
      </c>
      <c r="N19" s="703">
        <v>36936</v>
      </c>
      <c r="O19" s="699" t="s">
        <v>128</v>
      </c>
      <c r="P19" s="727" t="s">
        <v>38</v>
      </c>
      <c r="Q19" s="1659">
        <v>46196</v>
      </c>
      <c r="R19" s="700" t="s">
        <v>256</v>
      </c>
      <c r="S19" s="362" t="s">
        <v>840</v>
      </c>
      <c r="T19" s="372" t="s">
        <v>823</v>
      </c>
      <c r="U19" s="372" t="s">
        <v>823</v>
      </c>
      <c r="V19" s="1660">
        <v>2724</v>
      </c>
      <c r="W19" s="1675">
        <v>2653</v>
      </c>
      <c r="X19" s="1661">
        <f>SUM(V19-W19)</f>
        <v>71</v>
      </c>
      <c r="Y19" s="1236">
        <f>IFERROR($W19/$V19, 0)</f>
        <v>0.97393538913362698</v>
      </c>
      <c r="Z19" s="1659">
        <v>46210</v>
      </c>
      <c r="AA19" s="1659">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59">
        <v>46147</v>
      </c>
      <c r="R20" s="700" t="s">
        <v>128</v>
      </c>
      <c r="S20" s="362">
        <v>46161</v>
      </c>
      <c r="T20" s="362">
        <v>46168</v>
      </c>
      <c r="U20" s="372" t="s">
        <v>823</v>
      </c>
      <c r="V20" s="1660">
        <v>466</v>
      </c>
      <c r="W20" s="1676">
        <v>665</v>
      </c>
      <c r="X20" s="1661">
        <f>SUM(V20-W20)</f>
        <v>-199</v>
      </c>
      <c r="Y20" s="1236">
        <f>IFERROR($W20/$V20, 0)</f>
        <v>1.4270386266094421</v>
      </c>
      <c r="Z20" s="1659">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7">
        <v>21</v>
      </c>
      <c r="I26" s="371" t="s">
        <v>690</v>
      </c>
      <c r="J26" s="1055" t="s">
        <v>30</v>
      </c>
      <c r="K26" s="689"/>
      <c r="L26" s="1376">
        <v>46147</v>
      </c>
      <c r="M26" s="371" t="s">
        <v>128</v>
      </c>
      <c r="N26" s="989">
        <v>81882</v>
      </c>
      <c r="O26" s="371" t="s">
        <v>128</v>
      </c>
      <c r="P26" s="1532" t="s">
        <v>38</v>
      </c>
      <c r="Q26" s="1659">
        <v>46146</v>
      </c>
      <c r="R26" s="990" t="s">
        <v>128</v>
      </c>
      <c r="S26" s="362">
        <v>46182</v>
      </c>
      <c r="T26" s="362">
        <v>46218</v>
      </c>
      <c r="U26" s="372" t="s">
        <v>823</v>
      </c>
      <c r="V26" s="1660">
        <v>6481</v>
      </c>
      <c r="W26" s="1531">
        <v>6750</v>
      </c>
      <c r="X26" s="1661">
        <f>SUM(V26-W26)</f>
        <v>-269</v>
      </c>
      <c r="Y26" s="1236">
        <f>IFERROR($W26/$V26, 0)</f>
        <v>1.0415059404412899</v>
      </c>
      <c r="Z26" s="1659">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7">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7">
        <v>65</v>
      </c>
      <c r="I28" s="371" t="s">
        <v>690</v>
      </c>
      <c r="J28" s="1055" t="s">
        <v>30</v>
      </c>
      <c r="K28" s="689"/>
      <c r="L28" s="1376">
        <v>46175</v>
      </c>
      <c r="M28" s="371" t="s">
        <v>128</v>
      </c>
      <c r="N28" s="989">
        <v>97544</v>
      </c>
      <c r="O28" s="371" t="s">
        <v>128</v>
      </c>
      <c r="P28" s="1532" t="s">
        <v>38</v>
      </c>
      <c r="Q28" s="1659">
        <v>46171</v>
      </c>
      <c r="R28" s="700" t="s">
        <v>128</v>
      </c>
      <c r="S28" s="362">
        <v>46190</v>
      </c>
      <c r="T28" s="362">
        <v>46218</v>
      </c>
      <c r="U28" s="362">
        <v>46218</v>
      </c>
      <c r="V28" s="1660">
        <v>7771</v>
      </c>
      <c r="W28" s="1531">
        <v>7623</v>
      </c>
      <c r="X28" s="1661">
        <f>SUM(V28-W28)</f>
        <v>148</v>
      </c>
      <c r="Y28" s="1236">
        <f>IFERROR($W28/$V28, 0)</f>
        <v>0.98095483206794487</v>
      </c>
      <c r="Z28" s="1659">
        <v>46178</v>
      </c>
      <c r="AA28" s="1673">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7">
        <v>31</v>
      </c>
      <c r="I29" s="371" t="s">
        <v>690</v>
      </c>
      <c r="J29" s="1055" t="s">
        <v>30</v>
      </c>
      <c r="K29" s="689"/>
      <c r="L29" s="1376">
        <v>45795</v>
      </c>
      <c r="M29" s="371" t="s">
        <v>128</v>
      </c>
      <c r="N29" s="989">
        <v>73945</v>
      </c>
      <c r="O29" s="371" t="s">
        <v>128</v>
      </c>
      <c r="P29" s="727" t="s">
        <v>38</v>
      </c>
      <c r="Q29" s="1659">
        <v>46160</v>
      </c>
      <c r="R29" s="700" t="s">
        <v>256</v>
      </c>
      <c r="S29" s="362" t="s">
        <v>840</v>
      </c>
      <c r="T29" s="372" t="s">
        <v>823</v>
      </c>
      <c r="U29" s="372" t="s">
        <v>823</v>
      </c>
      <c r="V29" s="1660">
        <v>5923</v>
      </c>
      <c r="W29" s="1473">
        <v>6113</v>
      </c>
      <c r="X29" s="1661">
        <f>SUM(V29-W29)</f>
        <v>-190</v>
      </c>
      <c r="Y29" s="1236">
        <f>IFERROR($W29/$V29, 0)</f>
        <v>1.0320783386797232</v>
      </c>
      <c r="Z29" s="1659">
        <v>46188</v>
      </c>
      <c r="AA29" s="1659">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7">
        <v>93</v>
      </c>
      <c r="I30" s="371" t="s">
        <v>690</v>
      </c>
      <c r="J30" s="1055" t="s">
        <v>30</v>
      </c>
      <c r="K30" s="689"/>
      <c r="L30" s="1376">
        <v>46175</v>
      </c>
      <c r="M30" s="371" t="s">
        <v>128</v>
      </c>
      <c r="N30" s="989">
        <v>111096</v>
      </c>
      <c r="O30" s="371" t="s">
        <v>128</v>
      </c>
      <c r="P30" s="727" t="s">
        <v>38</v>
      </c>
      <c r="Q30" s="1659">
        <v>46171</v>
      </c>
      <c r="R30" s="700" t="s">
        <v>128</v>
      </c>
      <c r="S30" s="362">
        <v>46203</v>
      </c>
      <c r="T30" s="362">
        <v>46213</v>
      </c>
      <c r="U30" s="362">
        <v>46213</v>
      </c>
      <c r="V30" s="1660">
        <v>9483</v>
      </c>
      <c r="W30" s="1473">
        <v>9171</v>
      </c>
      <c r="X30" s="1661">
        <f>SUM(V30-W30)</f>
        <v>312</v>
      </c>
      <c r="Y30" s="1236">
        <f>IFERROR($W30/$V30, 0)</f>
        <v>0.9670990192976906</v>
      </c>
      <c r="Z30" s="1659">
        <v>46188</v>
      </c>
      <c r="AA30" s="1659">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7">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7">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7">
        <v>91</v>
      </c>
      <c r="I33" s="371" t="s">
        <v>690</v>
      </c>
      <c r="J33" s="1055" t="s">
        <v>30</v>
      </c>
      <c r="K33" s="689"/>
      <c r="L33" s="1376">
        <v>46175</v>
      </c>
      <c r="M33" s="371" t="s">
        <v>128</v>
      </c>
      <c r="N33" s="989">
        <v>111633.5</v>
      </c>
      <c r="O33" s="371" t="s">
        <v>128</v>
      </c>
      <c r="P33" s="727" t="s">
        <v>38</v>
      </c>
      <c r="Q33" s="1659">
        <v>46178</v>
      </c>
      <c r="R33" s="700" t="s">
        <v>128</v>
      </c>
      <c r="S33" s="362">
        <v>46209</v>
      </c>
      <c r="T33" s="372" t="s">
        <v>823</v>
      </c>
      <c r="U33" s="372" t="s">
        <v>823</v>
      </c>
      <c r="V33" s="1660">
        <v>9431</v>
      </c>
      <c r="W33" s="1473">
        <v>9339</v>
      </c>
      <c r="X33" s="1661">
        <f>SUM(V33-W33)</f>
        <v>92</v>
      </c>
      <c r="Y33" s="1236">
        <f>IFERROR($W33/$V33, 0)</f>
        <v>0.99024493691018978</v>
      </c>
      <c r="Z33" s="1659">
        <v>46197</v>
      </c>
      <c r="AA33" s="1659">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7">
        <v>76</v>
      </c>
      <c r="I34" s="371" t="s">
        <v>690</v>
      </c>
      <c r="J34" s="1055" t="s">
        <v>30</v>
      </c>
      <c r="K34" s="689"/>
      <c r="L34" s="1376">
        <v>46175</v>
      </c>
      <c r="M34" s="371" t="s">
        <v>128</v>
      </c>
      <c r="N34" s="989">
        <v>67567.5</v>
      </c>
      <c r="O34" s="371" t="s">
        <v>128</v>
      </c>
      <c r="P34" s="727" t="s">
        <v>38</v>
      </c>
      <c r="Q34" s="1659">
        <v>46171</v>
      </c>
      <c r="R34" s="700" t="s">
        <v>256</v>
      </c>
      <c r="S34" s="362" t="s">
        <v>840</v>
      </c>
      <c r="T34" s="372" t="s">
        <v>823</v>
      </c>
      <c r="U34" s="372" t="s">
        <v>823</v>
      </c>
      <c r="V34" s="1660">
        <v>5460</v>
      </c>
      <c r="W34" s="1473">
        <v>5402</v>
      </c>
      <c r="X34" s="1661">
        <f>SUM(V34-W34)</f>
        <v>58</v>
      </c>
      <c r="Y34" s="1236">
        <f>IFERROR($W34/$V34, 0)</f>
        <v>0.98937728937728942</v>
      </c>
      <c r="Z34" s="1659">
        <v>46209</v>
      </c>
      <c r="AA34" s="1659">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7">
        <v>51</v>
      </c>
      <c r="I35" s="371" t="s">
        <v>690</v>
      </c>
      <c r="J35" s="1055" t="s">
        <v>30</v>
      </c>
      <c r="K35" s="689"/>
      <c r="L35" s="1376">
        <v>46174</v>
      </c>
      <c r="M35" s="371" t="s">
        <v>128</v>
      </c>
      <c r="N35" s="989">
        <v>97514.75</v>
      </c>
      <c r="O35" s="371" t="s">
        <v>128</v>
      </c>
      <c r="P35" s="727" t="s">
        <v>38</v>
      </c>
      <c r="Q35" s="1659">
        <v>46174</v>
      </c>
      <c r="R35" s="700" t="s">
        <v>128</v>
      </c>
      <c r="S35" s="362">
        <v>46220</v>
      </c>
      <c r="T35" s="372" t="s">
        <v>823</v>
      </c>
      <c r="U35" s="372" t="s">
        <v>823</v>
      </c>
      <c r="V35" s="1660">
        <v>7958</v>
      </c>
      <c r="W35" s="1473">
        <v>8116</v>
      </c>
      <c r="X35" s="1661">
        <f>SUM(V35-W35)</f>
        <v>-158</v>
      </c>
      <c r="Y35" s="1236">
        <f>IFERROR($W35/$V35, 0)</f>
        <v>1.0198542347323447</v>
      </c>
      <c r="Z35" s="1659">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7">
        <v>63</v>
      </c>
      <c r="I36" s="371" t="s">
        <v>690</v>
      </c>
      <c r="J36" s="1055" t="s">
        <v>30</v>
      </c>
      <c r="K36" s="689"/>
      <c r="L36" s="1376">
        <v>46174</v>
      </c>
      <c r="M36" s="371" t="s">
        <v>128</v>
      </c>
      <c r="N36" s="989">
        <v>54827.5</v>
      </c>
      <c r="O36" s="371" t="s">
        <v>128</v>
      </c>
      <c r="P36" s="727" t="s">
        <v>38</v>
      </c>
      <c r="Q36" s="1659">
        <v>46183</v>
      </c>
      <c r="R36" s="700" t="s">
        <v>128</v>
      </c>
      <c r="S36" s="362">
        <v>46211</v>
      </c>
      <c r="T36" s="372" t="s">
        <v>823</v>
      </c>
      <c r="U36" s="372" t="s">
        <v>823</v>
      </c>
      <c r="V36" s="1660">
        <v>4414</v>
      </c>
      <c r="W36" s="1473">
        <v>4493</v>
      </c>
      <c r="X36" s="1661">
        <f>SUM(V36-W36)</f>
        <v>-79</v>
      </c>
      <c r="Y36" s="1236">
        <f>IFERROR($W36/$V36, 0)</f>
        <v>1.017897598550068</v>
      </c>
      <c r="Z36" s="1659">
        <v>46185</v>
      </c>
      <c r="AA36" s="1673">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7">
        <v>42</v>
      </c>
      <c r="I37" s="371" t="s">
        <v>690</v>
      </c>
      <c r="J37" s="1055" t="s">
        <v>30</v>
      </c>
      <c r="K37" s="689"/>
      <c r="L37" s="1376">
        <v>46178</v>
      </c>
      <c r="M37" s="371" t="s">
        <v>128</v>
      </c>
      <c r="N37" s="989">
        <v>101724.5</v>
      </c>
      <c r="O37" s="371" t="s">
        <v>128</v>
      </c>
      <c r="P37" s="727" t="s">
        <v>38</v>
      </c>
      <c r="Q37" s="1659">
        <v>46171</v>
      </c>
      <c r="R37" s="700" t="s">
        <v>128</v>
      </c>
      <c r="S37" s="362">
        <v>46203</v>
      </c>
      <c r="T37" s="372" t="s">
        <v>823</v>
      </c>
      <c r="U37" s="372" t="s">
        <v>823</v>
      </c>
      <c r="V37" s="1660">
        <v>7993</v>
      </c>
      <c r="W37" s="1473">
        <v>7560</v>
      </c>
      <c r="X37" s="1661">
        <f>SUM(V37-W37)</f>
        <v>433</v>
      </c>
      <c r="Y37" s="1236">
        <f>IFERROR($W37/$V37, 0)</f>
        <v>0.94582759914925563</v>
      </c>
      <c r="Z37" s="1659">
        <v>46190</v>
      </c>
      <c r="AA37" s="1659">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7">
        <v>67</v>
      </c>
      <c r="I38" s="371" t="s">
        <v>690</v>
      </c>
      <c r="J38" s="1055" t="s">
        <v>30</v>
      </c>
      <c r="K38" s="689"/>
      <c r="L38" s="1376" t="s">
        <v>636</v>
      </c>
      <c r="M38" s="371" t="s">
        <v>128</v>
      </c>
      <c r="N38" s="989">
        <v>95128</v>
      </c>
      <c r="O38" s="371" t="s">
        <v>128</v>
      </c>
      <c r="P38" s="727" t="s">
        <v>38</v>
      </c>
      <c r="Q38" s="1659">
        <v>46171</v>
      </c>
      <c r="R38" s="700" t="s">
        <v>128</v>
      </c>
      <c r="S38" s="362">
        <v>46211</v>
      </c>
      <c r="T38" s="372" t="s">
        <v>823</v>
      </c>
      <c r="U38" s="372" t="s">
        <v>823</v>
      </c>
      <c r="V38" s="1660">
        <v>7857</v>
      </c>
      <c r="W38" s="1473">
        <v>7383</v>
      </c>
      <c r="X38" s="1661">
        <f>SUM(V38-W38)</f>
        <v>474</v>
      </c>
      <c r="Y38" s="1236">
        <f>IFERROR($W38/$V38, 0)</f>
        <v>0.93967163039327983</v>
      </c>
      <c r="Z38" s="1659">
        <v>46198</v>
      </c>
      <c r="AA38" s="1659">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7">
        <v>91</v>
      </c>
      <c r="I39" s="371" t="s">
        <v>690</v>
      </c>
      <c r="J39" s="1055" t="s">
        <v>30</v>
      </c>
      <c r="K39" s="689"/>
      <c r="L39" s="1376">
        <v>46175</v>
      </c>
      <c r="M39" s="371" t="s">
        <v>128</v>
      </c>
      <c r="N39" s="989">
        <v>72668.5</v>
      </c>
      <c r="O39" s="371" t="s">
        <v>128</v>
      </c>
      <c r="P39" s="727" t="s">
        <v>38</v>
      </c>
      <c r="Q39" s="1659">
        <v>46176</v>
      </c>
      <c r="R39" s="700" t="s">
        <v>256</v>
      </c>
      <c r="S39" s="362" t="s">
        <v>840</v>
      </c>
      <c r="T39" s="372" t="s">
        <v>823</v>
      </c>
      <c r="U39" s="372" t="s">
        <v>823</v>
      </c>
      <c r="V39" s="1660">
        <v>5934</v>
      </c>
      <c r="W39" s="1473">
        <v>6020</v>
      </c>
      <c r="X39" s="1661">
        <f>SUM(V39-W39)</f>
        <v>-86</v>
      </c>
      <c r="Y39" s="1236">
        <f>IFERROR($W39/$V39, 0)</f>
        <v>1.0144927536231885</v>
      </c>
      <c r="Z39" s="1659">
        <v>46191</v>
      </c>
      <c r="AA39" s="1659">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7">
        <v>28</v>
      </c>
      <c r="I40" s="371" t="s">
        <v>690</v>
      </c>
      <c r="J40" s="1055" t="s">
        <v>30</v>
      </c>
      <c r="K40" s="689"/>
      <c r="L40" s="1376" t="s">
        <v>636</v>
      </c>
      <c r="M40" s="371" t="s">
        <v>128</v>
      </c>
      <c r="N40" s="989">
        <v>73691.5</v>
      </c>
      <c r="O40" s="371" t="s">
        <v>128</v>
      </c>
      <c r="P40" s="727" t="s">
        <v>38</v>
      </c>
      <c r="Q40" s="1659">
        <v>46177</v>
      </c>
      <c r="R40" s="700" t="s">
        <v>256</v>
      </c>
      <c r="S40" s="362" t="s">
        <v>840</v>
      </c>
      <c r="T40" s="372" t="s">
        <v>823</v>
      </c>
      <c r="U40" s="372" t="s">
        <v>823</v>
      </c>
      <c r="V40" s="1660">
        <v>6042</v>
      </c>
      <c r="W40" s="1473">
        <v>5821</v>
      </c>
      <c r="X40" s="1661">
        <f>SUM(V40-W40)</f>
        <v>221</v>
      </c>
      <c r="Y40" s="1236">
        <f>IFERROR($W40/$V40, 0)</f>
        <v>0.96342270771267791</v>
      </c>
      <c r="Z40" s="1659">
        <v>46185</v>
      </c>
      <c r="AA40" s="1659">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7">
        <v>0</v>
      </c>
      <c r="I41" s="1052" t="s">
        <v>690</v>
      </c>
      <c r="J41" s="1055" t="s">
        <v>30</v>
      </c>
      <c r="K41" s="689"/>
      <c r="L41" s="1376">
        <v>46176</v>
      </c>
      <c r="M41" s="371" t="s">
        <v>128</v>
      </c>
      <c r="N41" s="989">
        <v>10128.049999999999</v>
      </c>
      <c r="O41" s="371" t="s">
        <v>128</v>
      </c>
      <c r="P41" s="727" t="s">
        <v>38</v>
      </c>
      <c r="Q41" s="1659">
        <v>46176</v>
      </c>
      <c r="R41" s="700" t="s">
        <v>128</v>
      </c>
      <c r="S41" s="362">
        <v>46211</v>
      </c>
      <c r="T41" s="372" t="s">
        <v>823</v>
      </c>
      <c r="U41" s="372" t="s">
        <v>823</v>
      </c>
      <c r="V41" s="1660">
        <v>813</v>
      </c>
      <c r="W41" s="1473">
        <v>800</v>
      </c>
      <c r="X41" s="1661">
        <f>SUM(V41-W41)</f>
        <v>13</v>
      </c>
      <c r="Y41" s="1236">
        <f>IFERROR($W41/$V41, 0)</f>
        <v>0.98400984009840098</v>
      </c>
      <c r="Z41" s="1659">
        <v>46184</v>
      </c>
      <c r="AA41" s="1673">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7">
        <v>69</v>
      </c>
      <c r="I51" s="1256" t="s">
        <v>690</v>
      </c>
      <c r="J51" s="1257" t="s">
        <v>30</v>
      </c>
      <c r="K51" s="689"/>
      <c r="L51" s="359" t="s">
        <v>636</v>
      </c>
      <c r="M51" s="1176" t="s">
        <v>128</v>
      </c>
      <c r="N51" s="415">
        <v>72896</v>
      </c>
      <c r="O51" s="1177" t="s">
        <v>128</v>
      </c>
      <c r="P51" s="1403" t="s">
        <v>38</v>
      </c>
      <c r="Q51" s="1659">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7">
        <v>60</v>
      </c>
      <c r="I52" s="1228" t="s">
        <v>690</v>
      </c>
      <c r="J52" s="1257" t="s">
        <v>30</v>
      </c>
      <c r="K52" s="689"/>
      <c r="L52" s="359" t="s">
        <v>636</v>
      </c>
      <c r="M52" s="1176" t="s">
        <v>128</v>
      </c>
      <c r="N52" s="415">
        <v>70151.5</v>
      </c>
      <c r="O52" s="1177" t="s">
        <v>128</v>
      </c>
      <c r="P52" s="1403" t="s">
        <v>38</v>
      </c>
      <c r="Q52" s="1659">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59">
        <v>46181</v>
      </c>
      <c r="AA66" s="1659">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7">
        <v>79</v>
      </c>
      <c r="I69" s="303" t="s">
        <v>690</v>
      </c>
      <c r="J69" s="744" t="s">
        <v>30</v>
      </c>
      <c r="K69" s="689"/>
      <c r="L69" s="359" t="s">
        <v>636</v>
      </c>
      <c r="M69" s="1176" t="s">
        <v>128</v>
      </c>
      <c r="N69" s="1357">
        <v>73533</v>
      </c>
      <c r="O69" s="1177" t="s">
        <v>128</v>
      </c>
      <c r="P69" s="1403" t="s">
        <v>38</v>
      </c>
      <c r="Q69" s="1659">
        <v>46147</v>
      </c>
      <c r="R69" s="700" t="s">
        <v>128</v>
      </c>
      <c r="S69" s="362">
        <v>46190</v>
      </c>
      <c r="T69" s="372" t="s">
        <v>943</v>
      </c>
      <c r="U69" s="372" t="s">
        <v>943</v>
      </c>
      <c r="V69" s="1660">
        <v>5974</v>
      </c>
      <c r="W69" s="1675">
        <v>5911</v>
      </c>
      <c r="X69" s="1661">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7">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7">
        <v>58</v>
      </c>
      <c r="I317" s="371" t="s">
        <v>690</v>
      </c>
      <c r="J317" s="1055" t="s">
        <v>30</v>
      </c>
      <c r="K317" s="359" t="s">
        <v>636</v>
      </c>
      <c r="L317" s="371" t="s">
        <v>128</v>
      </c>
      <c r="M317" s="1238">
        <v>56668.15</v>
      </c>
      <c r="N317" s="918"/>
      <c r="O317" s="1347"/>
      <c r="P317" s="1238">
        <v>56668.15</v>
      </c>
      <c r="Q317" s="371" t="s">
        <v>128</v>
      </c>
      <c r="R317" s="1490" t="s">
        <v>38</v>
      </c>
      <c r="S317" s="1659">
        <v>46144</v>
      </c>
      <c r="T317" s="1661">
        <v>4061</v>
      </c>
      <c r="U317" s="1677">
        <v>4061</v>
      </c>
      <c r="V317" s="3">
        <f>IFERROR(Table5[[#This Row],[Actual Redline Completed Footage UG]]/Table5[[#This Row],[Footage UG]], 0)</f>
        <v>1</v>
      </c>
      <c r="W317" s="1674">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7">
        <v>56</v>
      </c>
      <c r="I318" s="1052" t="s">
        <v>690</v>
      </c>
      <c r="J318" s="1055" t="s">
        <v>30</v>
      </c>
      <c r="K318" s="359" t="s">
        <v>636</v>
      </c>
      <c r="L318" s="371" t="s">
        <v>128</v>
      </c>
      <c r="M318" s="1238">
        <v>42220</v>
      </c>
      <c r="N318" s="918"/>
      <c r="O318" s="1347"/>
      <c r="P318" s="1238">
        <v>42220</v>
      </c>
      <c r="Q318" s="371" t="s">
        <v>128</v>
      </c>
      <c r="R318" s="1490" t="s">
        <v>38</v>
      </c>
      <c r="S318" s="1659">
        <v>46170</v>
      </c>
      <c r="T318" s="1660">
        <v>3090</v>
      </c>
      <c r="U318" s="1677">
        <v>2998</v>
      </c>
      <c r="V318" s="1236">
        <f ca="1">IFERROR($W318/$V318, 0)</f>
        <v>0.9702265372168285</v>
      </c>
      <c r="W318" s="1659">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4">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workbookViewId="0">
      <pane ySplit="1" topLeftCell="A3748" activePane="bottomLeft" state="frozen"/>
      <selection pane="bottomLeft" activeCell="F3764" sqref="F376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93CD9D4-C2C7-47BC-A387-4D8410808A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2026-07-24T10:57:56Z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