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8" r:id="rId12"/>
    <pivotCache cacheId="239" r:id="rId13"/>
    <pivotCache cacheId="240" r:id="rId14"/>
    <pivotCache cacheId="241" r:id="rId15"/>
    <pivotCache cacheId="2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<sst xmlns="http://schemas.openxmlformats.org/spreadsheetml/2006/main" count="23758" uniqueCount="2863">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</sst>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35" t="s">
        <v>0</v>
      </c>
      <c r="B1" s="1635"/>
      <c r="C1" s="1635"/>
      <c r="D1" s="1635"/>
      <c r="E1" s="1635"/>
      <c r="F1" s="1635"/>
      <c r="G1" s="1635"/>
      <c r="H1" s="1635"/>
      <c r="I1" s="1635"/>
      <c r="J1" s="1635"/>
      <c r="K1" s="1635"/>
      <c r="L1" s="1635"/>
      <c r="M1" s="1635"/>
      <c r="N1" s="1635"/>
      <c r="O1" s="1635"/>
      <c r="P1" s="1635"/>
      <c r="Q1" s="1005"/>
      <c r="S1" s="1575"/>
      <c r="T1" s="1575"/>
      <c r="U1" s="1575"/>
      <c r="V1" s="1575"/>
      <c r="W1" s="1005"/>
      <c r="X1" s="1005"/>
      <c r="Y1" s="1005"/>
      <c r="Z1" s="1005"/>
    </row>
    <row r="2" spans="1:26" ht="24.95" customHeight="1">
      <c r="A2" s="1636" t="str">
        <f ca="1">"Last Updated: "&amp;TEXT(NOW(),"MM/DD/YYYY  h:mm AM/PM")</f>
        <v>Last Updated: 07/13/2026  5:58 AM</v>
      </c>
      <c r="B2" s="1636"/>
      <c r="C2" s="1636"/>
      <c r="D2" s="1636"/>
      <c r="E2" s="1636"/>
      <c r="F2" s="1636"/>
      <c r="G2" s="1636"/>
      <c r="H2" s="1636"/>
      <c r="I2" s="1636"/>
      <c r="J2" s="1636"/>
      <c r="K2" s="1636"/>
      <c r="L2" s="1636"/>
      <c r="M2" s="1636"/>
      <c r="N2" s="1636"/>
      <c r="O2" s="1636"/>
      <c r="P2" s="1636"/>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5"/>
      <c r="S9" s="1575"/>
      <c r="T9" s="1575"/>
      <c r="U9" s="1575"/>
      <c r="V9" s="1575"/>
      <c r="W9" s="1005"/>
      <c r="X9" s="1005"/>
      <c r="Y9" s="1005"/>
      <c r="Z9" s="1005"/>
    </row>
    <row r="10" spans="1:26" ht="50.1" customHeight="1">
      <c r="A10" s="1628"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8"/>
      <c r="C10" s="1005"/>
      <c r="D10" s="1628"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8"/>
      <c r="F10" s="1628"/>
      <c r="G10" s="1005"/>
      <c r="H10" s="1639"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9"/>
      <c r="J10" s="1639"/>
      <c r="K10" s="1005"/>
      <c r="L10" s="1640"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40"/>
      <c r="N10" s="1640"/>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5"/>
      <c r="S12" s="1575"/>
      <c r="T12" s="1575"/>
      <c r="U12" s="1575"/>
      <c r="V12" s="1575"/>
      <c r="W12" s="1005"/>
      <c r="X12" s="1005"/>
      <c r="Y12" s="1005"/>
      <c r="Z12" s="1005"/>
    </row>
    <row r="13" spans="1:26" ht="50.1" customHeight="1">
      <c r="A13" s="1641">
        <f>IFERROR(H10/D10,0)</f>
        <v>0.17278266327156416</v>
      </c>
      <c r="B13" s="1641"/>
      <c r="C13" s="1005"/>
      <c r="D13" s="1627"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7"/>
      <c r="F13" s="1627"/>
      <c r="G13" s="1005"/>
      <c r="H13" s="1628"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8"/>
      <c r="J13" s="1628"/>
      <c r="K13" s="1005"/>
      <c r="L13" s="1634">
        <f>COUNTA('Pending Resto-COP Packages'!A18:A78)</f>
        <v>49</v>
      </c>
      <c r="M13" s="1634"/>
      <c r="N13" s="1634"/>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7A18AFB-14F2-43B3-90BE-106D4E14F9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2026-07-13T10:04:18Z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