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38" documentId="8_{941262AC-BC69-4A39-A0F5-E6C0C5A7C19A}" xr6:coauthVersionLast="47" xr6:coauthVersionMax="47" xr10:uidLastSave="{B58B82C3-ACA7-4F1D-8523-C0FB0C4B7F7A}"/>
  <bookViews>
    <workbookView xWindow="-28920" yWindow="-120" windowWidth="29040" windowHeight="15720" tabRatio="920" firstSheet="2"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18" r:id="rId12"/>
    <pivotCache cacheId="119" r:id="rId13"/>
    <pivotCache cacheId="120" r:id="rId14"/>
    <pivotCache cacheId="121" r:id="rId15"/>
    <pivotCache cacheId="1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U215" i="30"/>
  <c r="W51" i="2"/>
  <c r="X51" i="2"/>
  <c r="X9" i="31"/>
  <c r="W9" i="31"/>
  <c r="U209" i="30"/>
  <c r="U194" i="30"/>
  <c r="U226" i="30"/>
  <c r="U224" i="30"/>
  <c r="W6" i="31"/>
  <c r="X6" i="31"/>
  <c r="X18" i="31"/>
  <c r="W18"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3" i="30"/>
  <c r="U213" i="30"/>
  <c r="U197" i="30"/>
  <c r="X23" i="2"/>
  <c r="X33" i="2"/>
  <c r="W33" i="2"/>
  <c r="U225" i="30"/>
  <c r="U265" i="30"/>
  <c r="U263" i="30"/>
  <c r="U52" i="30"/>
  <c r="U55" i="30"/>
  <c r="U74" i="30"/>
  <c r="U56" i="30"/>
  <c r="U97" i="30"/>
  <c r="U54" i="30"/>
  <c r="U73" i="30"/>
  <c r="W52" i="2"/>
  <c r="X52" i="2"/>
  <c r="U212" i="30"/>
  <c r="U198" i="30"/>
  <c r="A1" i="32" a="1"/>
  <c r="A1" i="32" s="1"/>
  <c r="U275" i="30"/>
  <c r="U214" i="30"/>
  <c r="X23" i="31"/>
  <c r="W23" i="31"/>
  <c r="U60" i="30"/>
  <c r="U71" i="30"/>
  <c r="U38" i="30"/>
  <c r="U7" i="30"/>
  <c r="X20" i="31"/>
  <c r="W20" i="31"/>
  <c r="U90" i="30"/>
  <c r="U70" i="30"/>
  <c r="U69" i="30"/>
  <c r="U67" i="30"/>
  <c r="U66" i="30"/>
  <c r="U65" i="30"/>
  <c r="U64" i="30"/>
  <c r="U8" i="30"/>
  <c r="U216" i="30"/>
  <c r="U82" i="30"/>
  <c r="U57" i="30"/>
  <c r="U200" i="30"/>
  <c r="W56" i="2"/>
  <c r="X56" i="2"/>
  <c r="U205" i="30"/>
  <c r="X17" i="31"/>
  <c r="W17" i="31"/>
  <c r="U294" i="30"/>
  <c r="U58" i="30"/>
  <c r="U292" i="30"/>
  <c r="U277" i="30"/>
  <c r="U218" i="30"/>
  <c r="U281" i="30"/>
  <c r="U293" i="30"/>
  <c r="W57" i="2"/>
  <c r="X57" i="2"/>
  <c r="W58" i="2"/>
  <c r="X58" i="2"/>
  <c r="X68" i="2"/>
  <c r="W68" i="2"/>
  <c r="X67" i="2"/>
  <c r="W67" i="2"/>
  <c r="X66" i="2"/>
  <c r="W66" i="2"/>
  <c r="X65" i="2"/>
  <c r="W65" i="2"/>
  <c r="X64" i="2"/>
  <c r="W64" i="2"/>
  <c r="X63" i="2"/>
  <c r="W63" i="2"/>
  <c r="X62" i="2"/>
  <c r="W62" i="2"/>
  <c r="X61" i="2"/>
  <c r="W61" i="2"/>
  <c r="X60" i="2"/>
  <c r="W60" i="2"/>
  <c r="X59" i="2"/>
  <c r="W59" i="2"/>
  <c r="U284" i="30"/>
  <c r="U273" i="30"/>
  <c r="U287" i="30"/>
  <c r="U278" i="30"/>
  <c r="W24" i="31"/>
  <c r="X24" i="31"/>
  <c r="U283" i="30"/>
  <c r="U282" i="30"/>
  <c r="U285" i="30"/>
  <c r="U203" i="30"/>
  <c r="U295" i="30"/>
  <c r="U211" i="30"/>
  <c r="U204" i="30"/>
  <c r="U286" i="30"/>
  <c r="X312" i="30"/>
  <c r="U280" i="30"/>
  <c r="U202" i="30"/>
  <c r="U199" i="30"/>
  <c r="U272" i="30"/>
  <c r="U271" i="30"/>
  <c r="U257" i="30"/>
  <c r="U262" i="30"/>
  <c r="U261" i="30"/>
  <c r="U253" i="30"/>
  <c r="U251" i="30"/>
  <c r="U248" i="30"/>
  <c r="U247" i="30"/>
  <c r="U239" i="30"/>
  <c r="U233" i="30"/>
  <c r="U232" i="30"/>
  <c r="U231" i="30"/>
  <c r="U230" i="30"/>
  <c r="U229" i="30"/>
  <c r="U228" i="30"/>
  <c r="U221" i="30"/>
  <c r="U210" i="30"/>
  <c r="U201" i="30"/>
  <c r="U274" i="30"/>
  <c r="X18" i="2"/>
  <c r="W18" i="2"/>
  <c r="U250" i="30"/>
  <c r="U196" i="30"/>
  <c r="U290" i="30"/>
  <c r="U291" i="30"/>
  <c r="U256" i="30"/>
  <c r="W24" i="2"/>
  <c r="X24" i="2"/>
  <c r="U245" i="30"/>
  <c r="W49" i="2"/>
  <c r="X49" i="2"/>
  <c r="W50" i="2"/>
  <c r="X50" i="2"/>
  <c r="U264" i="30"/>
  <c r="U207" i="30"/>
  <c r="U217" i="30"/>
  <c r="U227" i="30"/>
  <c r="U289" i="30"/>
  <c r="W19" i="31"/>
  <c r="X19" i="31"/>
  <c r="U279" i="30"/>
  <c r="W45" i="2"/>
  <c r="X45" i="2"/>
  <c r="W46" i="2"/>
  <c r="X46" i="2"/>
  <c r="W39" i="2"/>
  <c r="X39" i="2"/>
  <c r="U288" i="30"/>
  <c r="X13" i="31"/>
  <c r="W13" i="31"/>
  <c r="X12" i="31"/>
  <c r="W12" i="31"/>
  <c r="U252" i="30"/>
  <c r="U242" i="30"/>
  <c r="X10" i="2"/>
  <c r="X5" i="31"/>
  <c r="W5" i="31"/>
  <c r="X4" i="31"/>
  <c r="W4" i="31"/>
  <c r="U249" i="30"/>
  <c r="X26" i="31"/>
  <c r="W26" i="31"/>
  <c r="U241" i="30"/>
  <c r="U237" i="30"/>
  <c r="X11" i="31"/>
  <c r="W11" i="31"/>
  <c r="X28" i="31"/>
  <c r="W28" i="31"/>
  <c r="U276" i="30"/>
  <c r="X30" i="31"/>
  <c r="W30" i="31"/>
  <c r="X16" i="31"/>
  <c r="W16" i="31"/>
  <c r="X135" i="2"/>
  <c r="X136" i="2"/>
  <c r="X137" i="2"/>
  <c r="X138" i="2"/>
  <c r="X139" i="2"/>
  <c r="X140" i="2"/>
  <c r="X141" i="2"/>
  <c r="X142" i="2"/>
  <c r="X143" i="2"/>
  <c r="X144" i="2"/>
  <c r="X145" i="2"/>
  <c r="X146" i="2"/>
  <c r="X38" i="2"/>
  <c r="W38" i="2"/>
  <c r="X44" i="2"/>
  <c r="W44" i="2"/>
  <c r="X10" i="31"/>
  <c r="W10" i="31"/>
  <c r="U222" i="30"/>
  <c r="U79" i="30"/>
  <c r="U244" i="30"/>
  <c r="X21" i="31"/>
  <c r="W21" i="31"/>
  <c r="X15" i="31"/>
  <c r="W15" i="31"/>
  <c r="W41" i="2"/>
  <c r="X41" i="2"/>
  <c r="W25" i="31"/>
  <c r="X25" i="31"/>
  <c r="X3" i="31"/>
  <c r="W3" i="31"/>
  <c r="W48" i="2"/>
  <c r="X48" i="2"/>
  <c r="X14" i="31"/>
  <c r="W14" i="31"/>
  <c r="X13" i="2"/>
  <c r="W13" i="2"/>
  <c r="W5" i="2"/>
  <c r="X5" i="2"/>
  <c r="W43" i="2"/>
  <c r="X43" i="2"/>
  <c r="X9" i="2"/>
  <c r="W9" i="2"/>
  <c r="W40" i="2"/>
  <c r="X40" i="2"/>
  <c r="U220"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7" i="31"/>
  <c r="W7" i="31"/>
  <c r="X2" i="31"/>
  <c r="W2" i="31"/>
  <c r="Y311" i="30"/>
  <c r="X311" i="30"/>
  <c r="Y310" i="30"/>
  <c r="X310" i="30"/>
  <c r="U306" i="30"/>
  <c r="U305" i="30"/>
  <c r="U304" i="30"/>
  <c r="U303" i="30"/>
  <c r="U302" i="30"/>
  <c r="U301" i="30"/>
  <c r="U300" i="30"/>
  <c r="U206" i="30"/>
  <c r="U246" i="30"/>
  <c r="U219" i="30"/>
  <c r="U258" i="30"/>
  <c r="U259" i="30"/>
  <c r="U260" i="30"/>
  <c r="U267" i="30"/>
  <c r="U268"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5" authorId="4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5" authorId="4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6" authorId="4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6" authorId="4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7" authorId="4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7" authorId="4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8" authorId="4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8" authorId="4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9" authorId="46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9" authorId="46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0" authorId="46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0" authorId="46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1" authorId="46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1" authorId="46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2" authorId="47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2" authorId="47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3" authorId="47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3" authorId="47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4" authorId="47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4" authorId="47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5" authorId="47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5" authorId="47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5" authorId="47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6" authorId="479"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7" authorId="48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8" authorId="48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8" authorId="48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9" authorId="48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9" authorId="48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0" authorId="48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8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2" authorId="49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3" authorId="49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4" authorId="4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5" authorId="4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5" authorId="4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6" authorId="49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6" authorId="50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7" authorId="50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7" authorId="50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8" authorId="50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8" authorId="50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9" authorId="50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9" authorId="50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0" authorId="50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1" authorId="51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1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2" authorId="51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2" authorId="51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3" authorId="51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3" authorId="51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4" authorId="51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4" authorId="51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5" authorId="51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1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6" authorId="5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6" authorId="5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7" authorId="52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8" authorId="52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9" authorId="52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9" authorId="52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0" authorId="52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0" authorId="52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1" authorId="53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1" authorId="53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2" authorId="53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2" authorId="53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3" authorId="53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4" authorId="53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5" authorId="53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5" authorId="53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6" authorId="54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7" authorId="5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8" authorId="5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8" authorId="5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9" authorId="5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9" authorId="5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0" authorId="5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0" authorId="5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0" authorId="5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0" authorId="5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1" authorId="5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1" authorId="5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1" authorId="5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2" authorId="55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2" authorId="55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3" authorId="55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3" authorId="55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4" authorId="55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4" authorId="56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5" authorId="56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6" authorId="5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7" authorId="5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7" authorId="5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7" authorId="5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8" authorId="5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8" authorId="5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9" authorId="57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9" authorId="57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0" authorId="57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0" authorId="57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1" authorId="57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1" authorId="57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1" authorId="57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2" authorId="57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2" authorId="57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3" authorId="5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4" authorId="5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5" authorId="5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5" authorId="5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6" authorId="5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6" authorId="5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7" authorId="58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8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8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9" authorId="59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0" authorId="59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9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9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9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9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9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7" authorId="60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8" authorId="60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8" authorId="61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9" authorId="61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9" authorId="61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0" authorId="61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2" authorId="61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3" authorId="61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0" authorId="62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0" authorId="62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2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4" authorId="63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5" authorId="63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5" authorId="63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6" authorId="63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<sst xmlns="http://schemas.openxmlformats.org/spreadsheetml/2006/main" count="19010" uniqueCount="2415">
  <si>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</si>
  <si>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</si>
  <si>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</si>
  <si>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</si>
  <si>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</si>
  <si>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</si>
  <si>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</si>
  <si>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</si>
  <si>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</si>
  <si>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</si>
  <si>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</si>
  <si>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</si>
  <si>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</si>
  <si>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</si>
  <si>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</si>
  <si>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</si>
  <si>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</si>
  <si>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</si>
  <si>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</si>
  <si>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</si>
  <si>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</si>
  <si>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</si>
  <si>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</si>
  <si>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</si>
  <si>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</si>
  <si>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</si>
  <si>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</si>
  <si>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</si>
  <si>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</si>
  <si>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</si>
  <si>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</si>
  <si>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</si>
  <si>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</si>
  <si>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</si>
  <si>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</si>
  <si>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</si>
  <si>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</si>
  <si>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</si>
  <si>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</si>
  <si>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</si>
  <si>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</si>
  <si>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</si>
  <si>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</si>
  <si>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</si>
  <si>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</si>
  <si>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</si>
  <si>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</si>
  <si>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</si>
  <si>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</si>
  <si>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</si>
  <si>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</si>
  <si>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</si>
  <si>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</si>
  <si>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</si>
  <si>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</si>
  <si>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</si>
  <si>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</si>
  <si>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</si>
  <si>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</si>
  <si>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</si>
  <si>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</si>
  <si>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</si>
  <si>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</si>
  <si>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</si>
  <si>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</si>
  <si>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</si>
  <si>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</si>
  <si>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</si>
  <si>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</si>
  <si>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</si>
  <si>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</si>
  <si>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</si>
  <si>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</si>
  <si>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</si>
  <si>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</si>
  <si>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</si>
  <si>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</si>
  <si>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</si>
  <si>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</si>
  <si>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</si>
  <si>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</si>
  <si>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</si>
  <si>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</si>
  <si>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</si>
  <si>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</si>
  <si>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</si>
  <si>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</si>
  <si>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</si>
  <si>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</si>
  <si>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</si>
  <si>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</si>
  <si>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</si>
  <si>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</si>
  <si>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</si>
  <si>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</si>
  <si>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</si>
  <si>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</si>
  <si>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</si>
  <si>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</si>
  <si>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</si>
  <si>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</si>
  <si>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</si>
  <si>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</si>
  <si>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</si>
  <si>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</si>
  <si>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</si>
  <si>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</si>
  <si>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</si>
  <si>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</si>
  <si>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</si>
  <si>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</si>
  <si>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</si>
  <si>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</si>
  <si>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</si>
  <si>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</si>
  <si>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</si>
  <si>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</si>
  <si>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</si>
  <si>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</si>
  <si>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</si>
  <si>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</si>
  <si>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</si>
  <si>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</si>
  <si>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</si>
  <si>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</si>
  <si>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</si>
  <si>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</si>
  <si>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</si>
  <si>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</si>
  <si>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</si>
  <si>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</si>
  <si>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</si>
  <si>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</si>
  <si>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</si>
  <si>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</si>
  <si>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</si>
  <si>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</si>
  <si>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</si>
  <si>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</si>
  <si>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</si>
  <si>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</si>
  <si>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</si>
  <si>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</si>
  <si>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</si>
  <si>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</si>
  <si>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</si>
  <si>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</si>
  <si>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</si>
  <si>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</si>
  <si>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</si>
  <si>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</si>
  <si>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</si>
  <si>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</si>
  <si>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</si>
  <si>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</si>
  <si>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</si>
  <si>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</si>
  <si>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</si>
  <si>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</si>
  <si>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</si>
  <si>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</si>
  <si>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</si>
  <si>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</si>
  <si>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</si>
  <si>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</si>
  <si>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</si>
  <si>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</si>
  <si>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</si>
  <si>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</si>
  <si>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</si>
  <si>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</si>
  <si>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</si>
  <si>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</si>
  <si>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</si>
  <si>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</si>
  <si>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</si>
  <si>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</si>
  <si>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</si>
  <si>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</si>
  <si>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</si>
  <si>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</si>
  <si>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</si>
  <si>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</si>
  <si>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</si>
  <si>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</si>
  <si>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</si>
  <si>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</si>
  <si>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</si>
  <si>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</si>
  <si>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</si>
  <si>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</si>
  <si>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</si>
  <si>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</si>
  <si>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</si>
  <si>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</si>
  <si>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</si>
  <si>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</si>
  <si>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</si>
  <si>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</si>
  <si>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</si>
  <si>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</si>
  <si>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</si>
  <si>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</si>
  <si>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</si>
  <si>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</si>
  <si>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</si>
  <si>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</si>
  <si>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</si>
  <si>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</si>
  <si>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</si>
  <si>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</si>
  <si>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</si>
  <si>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</si>
  <si>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</si>
  <si>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</si>
  <si>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</si>
  <si>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</si>
  <si>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</si>
  <si>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</si>
  <si>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</si>
  <si>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</si>
  <si>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</si>
  <si>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</si>
  <si>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</si>
  <si>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</si>
  <si>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</si>
  <si>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</si>
  <si>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</si>
  <si>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</si>
  <si>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</si>
  <si>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</si>
  <si>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</si>
  <si>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</si>
  <si>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</si>
  <si>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</si>
  <si>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</si>
  <si>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</si>
  <si>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</si>
  <si>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</si>
  <si>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</si>
  <si>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</si>
  <si>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</si>
  <si>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</si>
  <si>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</si>
  <si>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</si>
  <si>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</si>
  <si>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</si>
  <si>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</si>
  <si>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</si>
  <si>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</si>
  <si>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</si>
  <si>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</si>
  <si>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</si>
  <si>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</si>
  <si>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</si>
  <si>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</si>
  <si>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</si>
  <si>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</si>
  <si>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</si>
  <si>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</si>
  <si>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</si>
  <si>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</si>
  <si>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</si>
  <si>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</si>
  <si>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</si>
  <si>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</si>
  <si>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</si>
  <si>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</si>
  <si>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</si>
  <si>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</si>
  <si>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</si>
  <si>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</si>
  <si>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</si>
  <si>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</si>
  <si>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</si>
  <si>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</si>
  <si>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</si>
  <si>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</si>
  <si>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</si>
  <si>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</si>
  <si>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</si>
  <si>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</si>
  <si>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</si>
  <si>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</si>
  <si>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</si>
  <si>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</si>
  <si>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</si>
  <si>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</si>
  <si>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</si>
  <si>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</si>
  <si>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</si>
  <si>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</si>
  <si>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</si>
  <si>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</si>
  <si>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</si>
  <si>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</si>
  <si>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</si>
  <si>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</si>
  <si>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</si>
  <si>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</si>
  <si>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</si>
  <si>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</si>
  <si>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</si>
  <si>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</si>
  <si>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</si>
  <si>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</si>
  <si>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</si>
  <si>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</si>
  <si>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</si>
  <si>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</si>
  <si>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</si>
  <si>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</si>
  <si>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</si>
  <si>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</si>
  <si>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</si>
  <si>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</si>
  <si>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</si>
  <si>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</si>
  <si>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</si>
  <si>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</si>
  <si>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</si>
  <si>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</si>
  <si>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</si>
  <si>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</si>
  <si>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</si>
  <si>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</si>
  <si>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</si>
  <si>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</si>
  <si>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</si>
  <si>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</si>
  <si>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</si>
  <si>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</si>
  <si>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</si>
  <si>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</si>
  <si>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</si>
  <si>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</si>
  <si>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</si>
  <si>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</si>
  <si>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</si>
  <si>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</si>
  <si>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</si>
  <si>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</si>
  <si>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</si>
  <si>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</si>
  <si>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</si>
  <si>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</si>
  <si>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</si>
  <si>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</si>
  <si>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</si>
  <si>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</si>
  <si>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</si>
  <si>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</si>
  <si>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</si>
  <si>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</si>
  <si>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</si>
  <si>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</si>
  <si>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</si>
  <si>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</si>
  <si>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</si>
  <si>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</si>
  <si>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</si>
  <si>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</si>
  <si>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</si>
  <si>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</si>
  <si>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</si>
  <si>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</si>
  <si>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</si>
  <si>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</si>
  <si>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</si>
  <si>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</si>
  <si>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</si>
  <si>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</si>
  <si>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</si>
  <si>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</si>
  <si>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</si>
  <si>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</si>
  <si>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</si>
  <si>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</si>
  <si>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</si>
  <si>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</si>
  <si>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</si>
  <si>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</si>
  <si>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</si>
  <si>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</si>
  <si>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</si>
  <si>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</si>
  <si>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</si>
  <si>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</si>
  <si>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</si>
  <si>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</si>
  <si>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</si>
  <si>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</si>
  <si>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</si>
  <si>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</si>
  <si>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</si>
  <si>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</si>
  <si>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</si>
  <si>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</si>
  <si>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</si>
  <si>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</si>
  <si>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</si>
  <si>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</si>
  <si>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</si>
  <si>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</si>
  <si>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</si>
  <si>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</si>
  <si>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</si>
  <si>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</si>
  <si>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</si>
  <si>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</si>
  <si>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</si>
  <si>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</si>
  <si>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</si>
  <si>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</si>
  <si>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</si>
  <si>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</si>
  <si>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</si>
  <si>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</si>
  <si>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</si>
  <si>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</si>
  <si>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</si>
  <si>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</si>
  <si>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</si>
  <si>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</si>
  <si>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</si>
  <si>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</si>
  <si>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</si>
  <si>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</si>
  <si>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</si>
  <si>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</si>
  <si>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</si>
  <si>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</si>
  <si>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</si>
  <si>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</si>
  <si>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</si>
  <si>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</si>
  <si>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</si>
  <si>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</si>
  <si>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</si>
  <si>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</si>
  <si>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</si>
  <si>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</si>
  <si>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</si>
  <si>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</si>
  <si>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</si>
  <si>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</si>
  <si>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</si>
  <si>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</si>
  <si>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</si>
  <si>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</si>
  <si>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</si>
  <si>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</si>
  <si>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</si>
  <si>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</si>
  <si>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</si>
  <si>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</si>
  <si>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</si>
  <si>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</si>
  <si>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</si>
  <si>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</si>
  <si>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</si>
  <si>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</si>
  <si>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</si>
  <si>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</si>
  <si>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</si>
  <si>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 xml:space="preserve">APT Communications </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</si>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</sst>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45</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5" totalsRowShown="0" headerRowDxfId="67" dataDxfId="66" headerRowBorderDxfId="65">
  <autoFilter ref="A191:AB295" xr:uid="{3754D8CF-035B-4624-939E-6943FE283BFD}"/>
  <sortState xmlns:xlrd2="http://schemas.microsoft.com/office/spreadsheetml/2017/richdata2" ref="A192:AB269">
    <sortCondition ref="B191:B269"/>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9:AB306" totalsRowShown="0" tableBorderDxfId="37">
  <autoFilter ref="A299:AB306"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IFERROR($T300/$S300,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9:AC312" totalsRowShown="0" headerRowDxfId="10">
  <autoFilter ref="A309:AC3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SUM(V310-W310)</calculatedColumnFormula>
    </tableColumn>
    <tableColumn id="25" xr3:uid="{770FAB41-DACC-4B3F-B9E9-E295E26EBA4D}" name="Footage Remaining" dataDxfId="2">
      <calculatedColumnFormula>IFERROR($W310/$V310,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3-24T14:38:27.22" personId="{79160F3F-A2CD-4B5D-ACD4-80E02EA51DFF}" id="{C896C4E2-F678-4548-B82B-5380F7C40DD5}">
    <text>3-24-2026 Additional Footage Added For The Gate As Per John K.</text>
  </threadedComment>
  <threadedComment ref="T215" dT="2026-03-24T14:42:38.33" personId="{79160F3F-A2CD-4B5D-ACD4-80E02EA51DFF}" id="{0C9C16E5-37DA-411B-8EDD-2FDD3E940F47}" parentId="{C896C4E2-F678-4548-B82B-5380F7C40DD5}">
    <text>3-24-2026 Confirmed Actual Completed Footage.</text>
  </threadedComment>
  <threadedComment ref="U215" dT="2026-03-24T14:43:08.44" personId="{79160F3F-A2CD-4B5D-ACD4-80E02EA51DFF}" id="{A0D7465B-7AC5-44DF-B3CB-585D7CC28C88}">
    <text>3-24-2026 Conduit Placement Confirmed Completed.</text>
  </threadedComment>
  <threadedComment ref="Z215" dT="2026-03-24T14:41:29.08" personId="{79160F3F-A2CD-4B5D-ACD4-80E02EA51DFF}" id="{71284102-BDC7-45E2-911B-C4829C158F2F}">
    <text>3-24-2026 QC Walkout Scheduled For 3-25-2026.</text>
  </threadedComment>
  <threadedComment ref="T216" dT="2026-02-26T19:50:57.84" personId="{79160F3F-A2CD-4B5D-ACD4-80E02EA51DFF}" id="{BD336BDF-C489-4A6C-B98F-4CEC2FE9E89E}">
    <text>2-26-2026 Confirmed Actual Completed Footage.</text>
  </threadedComment>
  <threadedComment ref="U216" dT="2026-02-26T19:51:31.83" personId="{79160F3F-A2CD-4B5D-ACD4-80E02EA51DFF}" id="{A5F5F2F7-DE51-4D19-A90A-9779D88C7A0E}">
    <text>2-26-2026 Conduit Placement Confirmed Completed.</text>
  </threadedComment>
  <threadedComment ref="T217" dT="2026-02-11T21:20:58.77" personId="{79160F3F-A2CD-4B5D-ACD4-80E02EA51DFF}" id="{F46219BF-0FB8-49CE-9E6E-C83AB262FC1C}">
    <text>2-11-2026 Confirmed Actual Completed Footage.</text>
  </threadedComment>
  <threadedComment ref="U217" dT="2026-02-11T21:21:23.71" personId="{79160F3F-A2CD-4B5D-ACD4-80E02EA51DFF}" id="{8512487F-C7C0-46A8-8F0E-792B5AD1620C}">
    <text>2-11-2026 Conduit Placement Confirmed Completed.</text>
  </threadedComment>
  <threadedComment ref="T218" dT="2026-02-20T12:54:30.57" personId="{79160F3F-A2CD-4B5D-ACD4-80E02EA51DFF}" id="{283372EC-EFDF-46AF-8CA5-AB2E84C48873}">
    <text>2-19-2026 Confirmed Actual Completed Footage.</text>
  </threadedComment>
  <threadedComment ref="U218" dT="2026-02-20T12:54:55.09" personId="{79160F3F-A2CD-4B5D-ACD4-80E02EA51DFF}" id="{90D51DE0-48ED-41AF-8F94-A9DA5FF63760}">
    <text>2-19-2026 Conduit Placement Confirmed Completed.</text>
  </threadedComment>
  <threadedComment ref="T219" dT="2025-09-11T12:41:43.39" personId="{79160F3F-A2CD-4B5D-ACD4-80E02EA51DFF}" id="{978A7D16-1AC3-45AE-81AC-3FEB51E12DC6}">
    <text>9-11-2025 Confirmed Actual Completed Footage.</text>
  </threadedComment>
  <threadedComment ref="U219" dT="2025-09-11T12:42:10.74" personId="{79160F3F-A2CD-4B5D-ACD4-80E02EA51DFF}" id="{78A22408-080E-462B-ABFE-72F189E2975C}">
    <text>9-11-2025 Conduit Placement Confirmed Completed.</text>
  </threadedComment>
  <threadedComment ref="T220" dT="2025-10-31T18:52:58.95" personId="{79160F3F-A2CD-4B5D-ACD4-80E02EA51DFF}" id="{A0863B09-5994-4D45-9AA6-0B279BE2B408}">
    <text>10-31-2025 Confirmed Actual Completed Footage.</text>
  </threadedComment>
  <threadedComment ref="T220" dT="2026-02-04T15:26:41.42" personId="{79160F3F-A2CD-4B5D-ACD4-80E02EA51DFF}" id="{800FB68A-F15F-4754-B00A-FBF5A58177CA}" parentId="{A0863B09-5994-4D45-9AA6-0B279BE2B408}">
    <text>Updated Footage On 2-5-2026.</text>
  </threadedComment>
  <threadedComment ref="U220" dT="2025-10-31T18:53:27.65" personId="{79160F3F-A2CD-4B5D-ACD4-80E02EA51DFF}" id="{BB598D48-E2E6-4E76-A34E-B878E3B582D7}">
    <text>10-31-2025 Conduit Placement Confirmed Completed.</text>
  </threadedComment>
  <threadedComment ref="U220" dT="2026-02-04T15:26:57.27" personId="{79160F3F-A2CD-4B5D-ACD4-80E02EA51DFF}" id="{7B5B0F4F-5AAB-4E38-8D1C-A6E08F348693}" parentId="{BB598D48-E2E6-4E76-A34E-B878E3B582D7}">
    <text>Updated Footage On 2-5-2026.</text>
  </threadedComment>
  <threadedComment ref="T221" dT="2025-11-05T14:08:42.18" personId="{79160F3F-A2CD-4B5D-ACD4-80E02EA51DFF}" id="{074B6B85-1E14-44ED-9BD1-6D504C520955}">
    <text>11-5-2025 Confirmed Actual Completed Footage.</text>
  </threadedComment>
  <threadedComment ref="U221" dT="2025-11-05T14:09:16.41" personId="{79160F3F-A2CD-4B5D-ACD4-80E02EA51DFF}" id="{994EBAD0-E4F3-4C6B-BDE1-42F4B4623CB8}">
    <text>11-5-2025 Conduit Placement Confirmed Completed.</text>
  </threadedComment>
  <threadedComment ref="T222" dT="2025-12-16T15:58:09.38" personId="{79160F3F-A2CD-4B5D-ACD4-80E02EA51DFF}" id="{8E8FDF3C-48A0-4E73-A9DB-E3C39439C595}">
    <text>12-16-2025 Confirmed Actual Completed Footage. Change Order Submitted For Additional Footage Added To Project--Approved By Tillman.</text>
  </threadedComment>
  <threadedComment ref="U222" dT="2025-12-16T15:58:42.46" personId="{79160F3F-A2CD-4B5D-ACD4-80E02EA51DFF}" id="{D1452882-3E20-4DF0-B48D-F5407BCED906}">
    <text>12-16-2025 Conduit Placement Confirmed Completed.</text>
  </threadedComment>
  <threadedComment ref="T223" dT="2026-03-13T17:04:56.98" personId="{79160F3F-A2CD-4B5D-ACD4-80E02EA51DFF}" id="{E08889D0-EA72-4EAB-B94B-876957AFF368}">
    <text>3-13-2026 Confirmed Actual Completed Footage.</text>
  </threadedComment>
  <threadedComment ref="U223" dT="2026-03-13T17:05:18.93" personId="{79160F3F-A2CD-4B5D-ACD4-80E02EA51DFF}" id="{E61010E4-E0B9-4B85-B421-5BAA0085DE2D}">
    <text>3-13-2026 Conduit Placement Confirmed Completed.</text>
  </threadedComment>
  <threadedComment ref="T224" dT="2026-03-23T11:53:30.64" personId="{79160F3F-A2CD-4B5D-ACD4-80E02EA51DFF}" id="{22684672-557E-40EA-A1F1-7686CD7C31DA}">
    <text>3-23-2026 Confirmed Actual Completed Footage.</text>
  </threadedComment>
  <threadedComment ref="U224" dT="2026-03-23T11:54:33.03" personId="{79160F3F-A2CD-4B5D-ACD4-80E02EA51DFF}" id="{62D6DEB1-23D6-4E3B-AFE1-8353F21B6D32}">
    <text>3-23-2026 Conduit Placement Confirmed Completed.</text>
  </threadedComment>
  <threadedComment ref="S225" dT="2026-03-06T12:48:29.42" personId="{79160F3F-A2CD-4B5D-ACD4-80E02EA51DFF}" id="{4E23B84B-85BE-49F4-AC29-A3FE37BB4B31}">
    <text>2-23-2026 Footage Changed Due To Adding 150' Of Additional Conduit To The Project.</text>
  </threadedComment>
  <threadedComment ref="T225" dT="2026-03-06T12:45:42.96" personId="{79160F3F-A2CD-4B5D-ACD4-80E02EA51DFF}" id="{E7ACE9D5-1253-4B78-93BE-2383C25094C9}">
    <text>3-6-2026 Confirmed Actual Completed Footage.</text>
  </threadedComment>
  <threadedComment ref="U225" dT="2026-03-06T12:46:13.58" personId="{79160F3F-A2CD-4B5D-ACD4-80E02EA51DFF}" id="{17EEBD50-76AE-4BB2-B390-4E7285A5DAA2}">
    <text>3-6-2026 Conduit Placement Confirmed Completed.</text>
  </threadedComment>
  <threadedComment ref="T226" dT="2026-03-23T11:53:58.86" personId="{79160F3F-A2CD-4B5D-ACD4-80E02EA51DFF}" id="{90A29D87-F3DB-4663-A01B-512B54EBB15A}">
    <text>3-23-2026 Confirmed Actual Completed Footage.</text>
  </threadedComment>
  <threadedComment ref="U226" dT="2026-03-23T11:55:14.52" personId="{79160F3F-A2CD-4B5D-ACD4-80E02EA51DFF}" id="{83954B7B-0F22-48F5-925B-996B4FA0F85A}">
    <text>3-23-2026 Conduit Placement Confirmed Completed.</text>
  </threadedComment>
  <threadedComment ref="T227" dT="2026-02-11T18:12:30.06" personId="{79160F3F-A2CD-4B5D-ACD4-80E02EA51DFF}" id="{8DDEC00F-5DED-4023-934D-F5FD6B1586B1}">
    <text>2-11-2026 Confirmed Actual Completed Footage.</text>
  </threadedComment>
  <threadedComment ref="U227" dT="2026-02-11T18:12:58.37" personId="{79160F3F-A2CD-4B5D-ACD4-80E02EA51DFF}" id="{6C48491E-C9BC-4B0B-B366-07DB2B26EBE6}">
    <text>2-11-2026 Conduit Placement Confirmed Completed.</text>
  </threadedComment>
  <threadedComment ref="T228" dT="2025-12-29T14:19:45.20" personId="{79160F3F-A2CD-4B5D-ACD4-80E02EA51DFF}" id="{C6E55277-07D3-453A-A43F-405081FB6C03}">
    <text>12-29-2025 Confirmed Actual Completed Footage.</text>
  </threadedComment>
  <threadedComment ref="U228" dT="2025-12-29T14:20:08.94" personId="{79160F3F-A2CD-4B5D-ACD4-80E02EA51DFF}" id="{710D664E-0DC2-4C59-913D-57654C153C35}">
    <text>12-29-2025 Conduit Placement Confirmed Completed.</text>
  </threadedComment>
  <threadedComment ref="T229" dT="2025-10-20T15:59:58.58" personId="{79160F3F-A2CD-4B5D-ACD4-80E02EA51DFF}" id="{B8C06E1C-585B-4EC6-B11F-87E132EAEFD0}">
    <text>10-20-2025 Confirmed Actual Completed Footage.</text>
  </threadedComment>
  <threadedComment ref="U229" dT="2025-10-20T16:00:52.25" personId="{79160F3F-A2CD-4B5D-ACD4-80E02EA51DFF}" id="{50EF01BA-4F3B-443F-90A0-48C8B06BF52F}">
    <text>10-20-2025 Conduit Placement Confirmed Completed.</text>
  </threadedComment>
  <threadedComment ref="T230" dT="2026-01-02T17:13:00.98" personId="{79160F3F-A2CD-4B5D-ACD4-80E02EA51DFF}" id="{791BE567-53DE-41E0-999F-4F918F61BEF0}">
    <text>1-2-2025 Confirmed Actual Completed Footage.</text>
  </threadedComment>
  <threadedComment ref="U230" dT="2026-01-02T17:13:29.00" personId="{79160F3F-A2CD-4B5D-ACD4-80E02EA51DFF}" id="{4143CEF2-792E-4729-8B02-67CF9D11600E}">
    <text>1-2-2025 Conduit Placement Confirmed Completed.</text>
  </threadedComment>
  <threadedComment ref="T231" dT="2025-10-16T16:11:16.13" personId="{79160F3F-A2CD-4B5D-ACD4-80E02EA51DFF}" id="{8278E467-4614-48DD-BFBC-9F3CD27D13C6}">
    <text>10-15-2025 Confirmed Actual Completed Footage.</text>
  </threadedComment>
  <threadedComment ref="U231" dT="2025-10-16T16:11:40.35" personId="{79160F3F-A2CD-4B5D-ACD4-80E02EA51DFF}" id="{B374128A-1732-49D4-B3B5-5C892EB45592}">
    <text>10-15-2025 Conduit Placement Confirmed Completed.</text>
  </threadedComment>
  <threadedComment ref="T232" dT="2025-12-31T16:30:26.27" personId="{79160F3F-A2CD-4B5D-ACD4-80E02EA51DFF}" id="{326B1F73-A459-44D8-A48A-5D23B65E714C}">
    <text>12-31-2025 Confirmed Actual Completed Footage.</text>
  </threadedComment>
  <threadedComment ref="U232" dT="2025-12-31T16:30:51.66" personId="{79160F3F-A2CD-4B5D-ACD4-80E02EA51DFF}" id="{CE2F9A41-A4F1-4BD7-AD93-69E87E753382}">
    <text>12-31-2025 Conduit Placement Confirmed Completed.</text>
  </threadedComment>
  <threadedComment ref="T233" dT="2026-01-02T14:23:09.06" personId="{79160F3F-A2CD-4B5D-ACD4-80E02EA51DFF}" id="{592ACBA0-2C0E-404B-9D55-E7E133A7DABF}">
    <text>1-2-2025 Confirmed Actual Completed Footage.</text>
  </threadedComment>
  <threadedComment ref="U233" dT="2026-01-02T14:23:35.69" personId="{79160F3F-A2CD-4B5D-ACD4-80E02EA51DFF}" id="{BC5BD352-5878-4157-8DA5-34C9B9012B1E}">
    <text>1-2-2025 Conduit Placement Confirmed Completed.</text>
  </threadedComment>
  <threadedComment ref="T234" dT="2025-10-10T18:00:01.74" personId="{79160F3F-A2CD-4B5D-ACD4-80E02EA51DFF}" id="{B27F1D30-D5EA-4FAE-A379-581D59357C31}">
    <text>10-10-2025 Confirmed Actual Completed Footage.</text>
  </threadedComment>
  <threadedComment ref="U234" dT="2025-10-10T18:00:31.66" personId="{79160F3F-A2CD-4B5D-ACD4-80E02EA51DFF}" id="{F69552C7-C65A-4E3C-98B0-3D447557800E}">
    <text>10-10-2025 Conduit Placement Confirmed Completed.</text>
  </threadedComment>
  <threadedComment ref="T235" dT="2025-09-11T18:39:09.67" personId="{79160F3F-A2CD-4B5D-ACD4-80E02EA51DFF}" id="{CD6A4135-AA39-4133-8A20-AA77C2F4381E}">
    <text>9-11-2025 As Per Anthony Part Of The Project Was Removed By Tillman--Approved By Jessie.</text>
  </threadedComment>
  <threadedComment ref="T235" dT="2025-10-13T18:52:15.22" personId="{79160F3F-A2CD-4B5D-ACD4-80E02EA51DFF}" id="{2953228B-BC21-4B10-A41F-48C419D1149E}" parentId="{CD6A4135-AA39-4133-8A20-AA77C2F4381E}">
    <text>10-13-2025 Confirmed Actual Completed Footage.</text>
  </threadedComment>
  <threadedComment ref="U235" dT="2025-10-13T18:52:39.58" personId="{79160F3F-A2CD-4B5D-ACD4-80E02EA51DFF}" id="{3704B04E-FA54-40B9-964E-CBF99AA84648}">
    <text>10-13-2025 Conduit Placement Confirmed Completed.</text>
  </threadedComment>
  <threadedComment ref="T23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6" dT="2025-10-09T19:35:45.28" personId="{79160F3F-A2CD-4B5D-ACD4-80E02EA51DFF}" id="{1C0B8325-BEB8-486D-9B0A-D2629FE68077}" parentId="{24419E88-4D8A-4808-B1F5-F7A663F5FAAD}">
    <text>10-9-2025 Confirmed Actual Completed Footage.</text>
  </threadedComment>
  <threadedComment ref="U236" dT="2025-10-09T19:36:15.10" personId="{79160F3F-A2CD-4B5D-ACD4-80E02EA51DFF}" id="{014350A7-C6E1-44AD-98BD-D34283335E8D}">
    <text>10-9-2025 Conduit Placement Confirmed Completed.</text>
  </threadedComment>
  <threadedComment ref="T237" dT="2026-01-20T19:40:17.56" personId="{79160F3F-A2CD-4B5D-ACD4-80E02EA51DFF}" id="{641C871B-9414-4919-ACC9-B172A178B8B6}">
    <text>1-20-2026 Confirmed Actual Completed Footage.</text>
  </threadedComment>
  <threadedComment ref="U237" dT="2026-01-20T19:41:04.85" personId="{79160F3F-A2CD-4B5D-ACD4-80E02EA51DFF}" id="{A0FDF7BF-6C26-4DBD-8A6A-1A1F709EA2E5}">
    <text>1-20-202 6Conduit Placement Confirmed Completed.</text>
  </threadedComment>
  <threadedComment ref="T238" dT="2025-10-14T18:46:54.81" personId="{79160F3F-A2CD-4B5D-ACD4-80E02EA51DFF}" id="{F3897203-F2FA-4AED-8E18-26CFC4F18A92}">
    <text>10-14-2025 Confirmed Actual Completed Footage.</text>
  </threadedComment>
  <threadedComment ref="U238" dT="2025-10-14T18:47:19.81" personId="{79160F3F-A2CD-4B5D-ACD4-80E02EA51DFF}" id="{29111F55-4DB2-4936-A642-D82BFFE8DF6B}">
    <text>10-14-2025 Conduit Placement Confirmed Completed.</text>
  </threadedComment>
  <threadedComment ref="S239" dT="2025-10-08T18:55:54.99" personId="{79160F3F-A2CD-4B5D-ACD4-80E02EA51DFF}" id="{D730A6A0-9A2F-484C-9295-B1C62C14500A}">
    <text>10-8-2025 As Per Anthony Footage Removed Per Mike Garrison.</text>
  </threadedComment>
  <threadedComment ref="T239" dT="2025-10-20T16:00:09.66" personId="{79160F3F-A2CD-4B5D-ACD4-80E02EA51DFF}" id="{BB017633-E59C-4CF9-8F57-F7E38C238151}">
    <text>10-20-2025 Confirmed Actual Completed Footage.</text>
  </threadedComment>
  <threadedComment ref="U239" dT="2025-10-20T16:01:05.27" personId="{79160F3F-A2CD-4B5D-ACD4-80E02EA51DFF}" id="{F72FEE41-3A2C-4E83-AED1-DA5843B16846}">
    <text>10-20-2025 Conduit Placement Confirmed Completed.</text>
  </threadedComment>
  <threadedComment ref="T240" dT="2025-11-03T17:47:02.16" personId="{79160F3F-A2CD-4B5D-ACD4-80E02EA51DFF}" id="{7DEC1497-1AD7-4756-8F4B-05544990BB5F}">
    <text>11-3-2025 Confirmed Actual Completed Footage.</text>
  </threadedComment>
  <threadedComment ref="U240" dT="2025-11-03T17:47:34.04" personId="{79160F3F-A2CD-4B5D-ACD4-80E02EA51DFF}" id="{AA736ABC-9AAD-4E17-906D-ABE3655970BD}">
    <text>11-3-2025 Conduit Placement Confirmed Completed.</text>
  </threadedComment>
  <threadedComment ref="T241" dT="2026-01-22T18:19:23.59" personId="{79160F3F-A2CD-4B5D-ACD4-80E02EA51DFF}" id="{25BBEF46-148D-4FC2-B52E-9562A6F620B1}">
    <text>1-22-2026 Confirmed Actual Completed Footage.</text>
  </threadedComment>
  <threadedComment ref="U241" dT="2026-01-22T18:20:00.75" personId="{79160F3F-A2CD-4B5D-ACD4-80E02EA51DFF}" id="{B790C4AA-B11F-46A1-BA11-F9C74CD8E1AF}">
    <text>1-22-2026 Conduit Placement Confirmed Completed.</text>
  </threadedComment>
  <threadedComment ref="T242" dT="2026-02-04T16:34:00.32" personId="{79160F3F-A2CD-4B5D-ACD4-80E02EA51DFF}" id="{87A2C380-B0AB-4A80-8B2D-C26BBCB05359}">
    <text>2-3-2026 Confirmed Actual Completed Footage.</text>
  </threadedComment>
  <threadedComment ref="U242" dT="2026-02-04T16:34:30.05" personId="{79160F3F-A2CD-4B5D-ACD4-80E02EA51DFF}" id="{C1B321B1-48D8-41D9-B544-A27134BF9D39}">
    <text>2-3-2026 Conduit Placement Confirmed Completed.</text>
  </threadedComment>
  <threadedComment ref="T243" dT="2025-09-25T16:58:01.72" personId="{79160F3F-A2CD-4B5D-ACD4-80E02EA51DFF}" id="{6EF4CFD2-D5C0-4E02-9861-EE265A28B782}">
    <text>9-25-2025 Confirmed Actual Completed Footage.</text>
  </threadedComment>
  <threadedComment ref="U243" dT="2025-09-25T16:58:39.99" personId="{79160F3F-A2CD-4B5D-ACD4-80E02EA51DFF}" id="{1A11367F-7CF1-4290-9C7F-6A2AF57DA1CF}">
    <text>9-25-2025 Conduit Placement Confirmed Completed.</text>
  </threadedComment>
  <threadedComment ref="T244" dT="2026-01-20T19:44:57.49" personId="{79160F3F-A2CD-4B5D-ACD4-80E02EA51DFF}" id="{AB9DB9F0-4B8A-4437-BD53-FE94D9A39867}">
    <text>8-7-2025 Confirmed Actual Completed Footage.</text>
  </threadedComment>
  <threadedComment ref="U244" dT="2026-01-20T19:45:28.85" personId="{79160F3F-A2CD-4B5D-ACD4-80E02EA51DFF}" id="{8D8B14D1-EA18-4241-A889-2A79F44140B7}">
    <text>8-7-2025 Conduit Placement Confirmed Completed.</text>
  </threadedComment>
  <threadedComment ref="T245" dT="2026-02-12T15:16:56.93" personId="{79160F3F-A2CD-4B5D-ACD4-80E02EA51DFF}" id="{07B234CB-2B30-43FA-80B3-8CF23F317188}">
    <text>2-12-2026 Confirmed Actual Completed Footage.</text>
  </threadedComment>
  <threadedComment ref="U245" dT="2026-02-12T15:17:31.34" personId="{79160F3F-A2CD-4B5D-ACD4-80E02EA51DFF}" id="{6C6EA34A-D135-4BE4-B779-0D4DEE06F750}">
    <text>2-12-2026 Conduit Placement Confirmed Completed.</text>
  </threadedComment>
  <threadedComment ref="T246" dT="2025-09-08T16:57:51.38" personId="{79160F3F-A2CD-4B5D-ACD4-80E02EA51DFF}" id="{52117EF6-31E4-4888-A04E-4FEB13AA53F1}">
    <text>9-8-2025 Confirmed Actual Completed Footage.</text>
  </threadedComment>
  <threadedComment ref="U246" dT="2025-09-08T16:58:27.55" personId="{79160F3F-A2CD-4B5D-ACD4-80E02EA51DFF}" id="{3872CF74-48CD-43CE-8A6F-B150DFBDA571}">
    <text>9-8-2025 Conduit Placement Confirmed Completed.</text>
  </threadedComment>
  <threadedComment ref="T247" dT="2025-12-31T15:56:15.15" personId="{79160F3F-A2CD-4B5D-ACD4-80E02EA51DFF}" id="{E3BF2BA0-70B8-422A-8B92-1C69C139E9F3}">
    <text>12-31-2025 Confirmed Actual Completed Footage.</text>
  </threadedComment>
  <threadedComment ref="U247" dT="2025-12-31T15:56:43.54" personId="{79160F3F-A2CD-4B5D-ACD4-80E02EA51DFF}" id="{A4376093-311B-42C9-B175-26AB8F236811}">
    <text>12-31-2025 Conduit Placement Confirmed Completed.</text>
  </threadedComment>
  <threadedComment ref="T248" dT="2025-12-11T16:48:58.81" personId="{79160F3F-A2CD-4B5D-ACD4-80E02EA51DFF}" id="{8CE1E9BD-D356-41AB-B083-3C8FEBF26354}">
    <text>12-11-2025 Confirmed Actual Completed Footage.</text>
  </threadedComment>
  <threadedComment ref="U248" dT="2025-12-11T16:49:23.39" personId="{79160F3F-A2CD-4B5D-ACD4-80E02EA51DFF}" id="{F56AA7F4-B97A-4465-A332-BB460260AB52}">
    <text>12-11-2025 Conduit Placement Confirmed Completed.</text>
  </threadedComment>
  <threadedComment ref="T249" dT="2026-01-30T19:46:43.53" personId="{79160F3F-A2CD-4B5D-ACD4-80E02EA51DFF}" id="{3AD5DE2C-D689-4E59-AA93-B91E131A8F11}">
    <text>1-30-2026 Confirmed Actual Completed Footage.</text>
  </threadedComment>
  <threadedComment ref="U249" dT="2026-01-30T19:47:19.30" personId="{79160F3F-A2CD-4B5D-ACD4-80E02EA51DFF}" id="{7C5C8B7C-42C5-430E-AD85-BDCEE701CDA6}">
    <text>1-30-2026 Conduit Placement Confirmed Completed.</text>
  </threadedComment>
  <threadedComment ref="T250" dT="2026-02-13T13:20:15.60" personId="{79160F3F-A2CD-4B5D-ACD4-80E02EA51DFF}" id="{110A7994-58DE-4F8E-8427-801FB51847F0}">
    <text>2-13-2026 Confirmed Actual Completed Footage.</text>
  </threadedComment>
  <threadedComment ref="U250" dT="2026-02-13T13:20:47.41" personId="{79160F3F-A2CD-4B5D-ACD4-80E02EA51DFF}" id="{4A258C6F-9CD1-4913-B5ED-37732A4AEF54}">
    <text>2-13-2026 Conduit Placement Confirmed Completed.</text>
  </threadedComment>
  <threadedComment ref="T251" dT="2026-01-02T16:57:06.87" personId="{79160F3F-A2CD-4B5D-ACD4-80E02EA51DFF}" id="{EAC732D0-AB96-4C69-A91D-BB359554AB1A}">
    <text>1-2-2025 Confirmed Actual Completed Footage.</text>
  </threadedComment>
  <threadedComment ref="U251" dT="2026-01-02T16:57:28.34" personId="{79160F3F-A2CD-4B5D-ACD4-80E02EA51DFF}" id="{E91BF1F0-0963-45B5-A474-CADA3DA4504E}">
    <text>1-2-2025 Conduit Placement Confirmed Completed.</text>
  </threadedComment>
  <threadedComment ref="T252" dT="2025-10-16T19:26:29.89" personId="{79160F3F-A2CD-4B5D-ACD4-80E02EA51DFF}" id="{FA615D11-82FF-4B99-8265-3A41810828A3}">
    <text>10-16-2025 Confirmed Actual Completed Footage.</text>
  </threadedComment>
  <threadedComment ref="T252" dT="2026-02-04T18:59:08.58" personId="{79160F3F-A2CD-4B5D-ACD4-80E02EA51DFF}" id="{9C8C23CB-AF2B-4F20-A06A-A2970B4BE619}" parentId="{FA615D11-82FF-4B99-8265-3A41810828A3}">
    <text>Updated Footage On 2-4-2026.</text>
  </threadedComment>
  <threadedComment ref="U252" dT="2026-02-04T18:59:44.83" personId="{79160F3F-A2CD-4B5D-ACD4-80E02EA51DFF}" id="{13B18FC3-8424-4159-95B1-51E32C91AE33}">
    <text>10-16-2025 Conduit Placement Confirmed Completed.</text>
  </threadedComment>
  <threadedComment ref="U252" dT="2026-02-04T19:01:24.29" personId="{79160F3F-A2CD-4B5D-ACD4-80E02EA51DFF}" id="{B2CFBDD9-A15A-48B9-ADF9-7F4EB84EAD9A}" parentId="{13B18FC3-8424-4159-95B1-51E32C91AE33}">
    <text>Updated Footage On 2-4-2026.</text>
  </threadedComment>
  <threadedComment ref="T253" dT="2025-11-03T17:53:22.59" personId="{79160F3F-A2CD-4B5D-ACD4-80E02EA51DFF}" id="{72EB9C4C-DE17-41D2-A678-76EBCA054D4D}">
    <text>11-3-2025 Confirmed Actual Completed Footage.</text>
  </threadedComment>
  <threadedComment ref="U253" dT="2025-11-03T17:53:44.56" personId="{79160F3F-A2CD-4B5D-ACD4-80E02EA51DFF}" id="{AA6A1BC9-0D53-4FA7-B453-E62F63289AE1}">
    <text>11-3-2025 Conduit Placement Confirmed Completed.</text>
  </threadedComment>
  <threadedComment ref="T254" dT="2026-01-06T15:27:35.06" personId="{74F12554-A315-4F9B-B137-457CC8B8B285}" id="{F8B2389A-5065-41F8-84D3-EB3EF0C0A196}">
    <text>1-6-2025 Confirmed Actual Completed Footage.</text>
  </threadedComment>
  <threadedComment ref="U254" dT="2026-01-18T16:36:21.24" personId="{79160F3F-A2CD-4B5D-ACD4-80E02EA51DFF}" id="{76C45A56-2FFC-43A0-90EC-7414E0AE5855}">
    <text>1-6-2025 Conduit Placement Confirmed Completed.</text>
  </threadedComment>
  <threadedComment ref="T255" dT="2025-09-25T13:43:53.24" personId="{79160F3F-A2CD-4B5D-ACD4-80E02EA51DFF}" id="{092F352F-24A5-425E-82FB-1643E38E162D}">
    <text>9-25-2025 All Rear Easement Toby Boxes Were Changed To Front Yard As Per Tillman And Skyview Management As Per Anthony.</text>
  </threadedComment>
  <threadedComment ref="T255" dT="2025-10-13T15:56:20.84" personId="{79160F3F-A2CD-4B5D-ACD4-80E02EA51DFF}" id="{FFABCF5F-19D9-4EC3-90B1-EAC7CC6F9D24}" parentId="{092F352F-24A5-425E-82FB-1643E38E162D}">
    <text>10-13-2025 Confirmed Actual Completed Footage.</text>
  </threadedComment>
  <threadedComment ref="U255" dT="2025-10-13T15:56:51.25" personId="{79160F3F-A2CD-4B5D-ACD4-80E02EA51DFF}" id="{05C2C591-F696-4C5F-8436-820D383D6963}">
    <text>10-13-2025 Conduit Placement Confirmed Completed.</text>
  </threadedComment>
  <threadedComment ref="T256" dT="2026-02-12T19:12:13.25" personId="{79160F3F-A2CD-4B5D-ACD4-80E02EA51DFF}" id="{6F20F396-E348-4B7A-915C-C6CA63EE3BB0}">
    <text>2-12-2026 Confirmed Actual Completed Footage.</text>
  </threadedComment>
  <threadedComment ref="U256" dT="2026-02-12T19:13:06.70" personId="{79160F3F-A2CD-4B5D-ACD4-80E02EA51DFF}" id="{C9E88274-CA30-4519-9AD6-96FDC8D26E9F}">
    <text>2-12-2026 Conduit Placement Confirmed Completed.</text>
  </threadedComment>
  <threadedComment ref="T257" dT="2025-04-07T20:33:57.07" personId="{79160F3F-A2CD-4B5D-ACD4-80E02EA51DFF}" id="{50F84F4B-CA08-4953-A659-686A5D4BF6C5}">
    <text>4-7-2025 Design Change Per Tillman.</text>
  </threadedComment>
  <threadedComment ref="T257" dT="2025-06-10T13:50:44.48" personId="{79160F3F-A2CD-4B5D-ACD4-80E02EA51DFF}" id="{0F5DE082-C2CC-49FF-9013-1FF5154D270E}" parentId="{50F84F4B-CA08-4953-A659-686A5D4BF6C5}">
    <text>6-10-2025 Confirmed Actual Completed Footage.</text>
  </threadedComment>
  <threadedComment ref="U257" dT="2025-06-10T13:51:26.28" personId="{79160F3F-A2CD-4B5D-ACD4-80E02EA51DFF}" id="{2B2F7E7E-F88F-4841-A27E-49AA7E710B67}">
    <text>6-10-2025 Conduit Placement Confirmed Completed.</text>
  </threadedComment>
  <threadedComment ref="T258" dT="2025-06-17T16:39:36.55" personId="{79160F3F-A2CD-4B5D-ACD4-80E02EA51DFF}" id="{D1852C84-14FD-4DC1-BC16-89890BB4781E}">
    <text xml:space="preserve">6-17-2025 Confirmed Actual Completed Footage. </text>
  </threadedComment>
  <threadedComment ref="U258" dT="2025-06-17T16:40:11.59" personId="{79160F3F-A2CD-4B5D-ACD4-80E02EA51DFF}" id="{3BBE86DA-5374-4D96-8579-A3B1FA92A2A9}">
    <text>6-17-2025 Conduit Placement Confirmed Completed.</text>
  </threadedComment>
  <threadedComment ref="T259" dT="2025-06-24T17:02:44.45" personId="{79160F3F-A2CD-4B5D-ACD4-80E02EA51DFF}" id="{745D7727-40D7-47F6-A2B1-BA4AB1E0BB2E}">
    <text>6-24-2025 Confirmed Actual Completed Footage.</text>
  </threadedComment>
  <threadedComment ref="U259" dT="2025-06-24T17:03:14.57" personId="{79160F3F-A2CD-4B5D-ACD4-80E02EA51DFF}" id="{2F8020AC-CF79-42FC-93FF-5B7A2960DB7C}">
    <text>6-24-2025 Conduit Placement Confirmed Completed.</text>
  </threadedComment>
  <threadedComment ref="A260" dT="2025-08-14T19:57:08.85" personId="{79160F3F-A2CD-4B5D-ACD4-80E02EA51DFF}" id="{6AB5DE0D-3B51-4FD4-9A91-1598EDB71722}">
    <text>8-14-2025 Partial Build Project As Per Tillman Email On 2-10-2025.</text>
  </threadedComment>
  <threadedComment ref="Q260" dT="2025-01-29T22:16:27.08" personId="{79160F3F-A2CD-4B5D-ACD4-80E02EA51DFF}" id="{33521AA2-0B39-4641-B599-8482897CB736}">
    <text>Assigned To Barlett Fiber Per Curtis On 1/29/2025.</text>
  </threadedComment>
  <threadedComment ref="Q260" dT="2025-05-29T12:42:02.77" personId="{79160F3F-A2CD-4B5D-ACD4-80E02EA51DFF}" id="{6D81CF5B-AF97-42F8-ADE1-D52FAC478536}" parentId="{33521AA2-0B39-4641-B599-8482897CB736}">
    <text>Partial Build Project Per Tillman On 2-10-2025.</text>
  </threadedComment>
  <threadedComment ref="T260" dT="2025-05-29T12:41:16.60" personId="{79160F3F-A2CD-4B5D-ACD4-80E02EA51DFF}" id="{45665442-E3C8-4B10-A5C7-C77C21BFDB56}">
    <text>Per Tillman On 2-10-2025 SOW Shows The Whole Project, But This Is To Complete The 4100ft Left On The Project. Partial Build Project.</text>
  </threadedComment>
  <threadedComment ref="T260" dT="2025-08-14T19:52:09.67" personId="{79160F3F-A2CD-4B5D-ACD4-80E02EA51DFF}" id="{EABAAA62-3798-4AD3-8733-0B979639ABDE}" parentId="{45665442-E3C8-4B10-A5C7-C77C21BFDB56}">
    <text>10-13-2025 Confirmed Actual Completed Footage.</text>
  </threadedComment>
  <threadedComment ref="U260" dT="2025-08-14T19:53:25.30" personId="{79160F3F-A2CD-4B5D-ACD4-80E02EA51DFF}" id="{90997271-9650-4039-9458-321FFE3F47F6}">
    <text>10-13-2025 Partial Build Project--Conduit Placement Confirmed Completed.</text>
  </threadedComment>
  <threadedComment ref="T261" dT="2025-11-28T18:42:32.18" personId="{79160F3F-A2CD-4B5D-ACD4-80E02EA51DFF}" id="{DFA606EC-1656-404E-BD44-71980BDA735D}">
    <text>11-28-2025 Confirmed Actual Completed Footage.</text>
  </threadedComment>
  <threadedComment ref="U261" dT="2025-11-28T18:43:28.34" personId="{79160F3F-A2CD-4B5D-ACD4-80E02EA51DFF}" id="{2CC0BDFB-A319-4984-8071-35A472D333C7}">
    <text>11-28-2025 Conduit Placement Confirmed Completed.</text>
  </threadedComment>
  <threadedComment ref="Z261" dT="2026-03-23T20:37:24.24" personId="{79160F3F-A2CD-4B5D-ACD4-80E02EA51DFF}" id="{17FA39E7-B832-4042-A41A-2B57E8A5CB9B}">
    <text>3-23-2026 QC Date Entered In SiteTracker On 3/23/2026.</text>
  </threadedComment>
  <threadedComment ref="T262" dT="2025-10-17T13:31:43.96" personId="{79160F3F-A2CD-4B5D-ACD4-80E02EA51DFF}" id="{430EB9FE-C68D-40BF-9C53-7B3E3AE65476}">
    <text>10-17-2025 Confirmed Actual Completed Footage.</text>
  </threadedComment>
  <threadedComment ref="U262" dT="2025-10-17T13:32:09.39" personId="{79160F3F-A2CD-4B5D-ACD4-80E02EA51DFF}" id="{6E6A0B35-D666-4965-881F-728295B71850}">
    <text>10-17-2025 Conduit Placement Confirmed Completed.</text>
  </threadedComment>
  <threadedComment ref="T263" dT="2026-03-05T19:26:45.41" personId="{79160F3F-A2CD-4B5D-ACD4-80E02EA51DFF}" id="{FE5D99F9-BFE9-451F-9F7E-A4CD22501884}">
    <text>3-5-2026 Confirmed Actual Completed Footage.</text>
  </threadedComment>
  <threadedComment ref="U263" dT="2026-03-05T19:27:19.10" personId="{79160F3F-A2CD-4B5D-ACD4-80E02EA51DFF}" id="{686B8EE3-213F-4466-BAF3-37E641755DA9}">
    <text>3-5-2026 Conduit Placement Confirmed Completed.</text>
  </threadedComment>
  <threadedComment ref="T264" dT="2026-02-12T12:14:29.49" personId="{79160F3F-A2CD-4B5D-ACD4-80E02EA51DFF}" id="{3D5B1262-F66B-4C59-BBBC-F6AFC2433BB9}">
    <text>2-12-2025 Confirmed Actual Completed Footage.</text>
  </threadedComment>
  <threadedComment ref="U264" dT="2026-02-12T12:15:03.38" personId="{79160F3F-A2CD-4B5D-ACD4-80E02EA51DFF}" id="{1F735FD8-2386-4BC2-B4E8-A477509547EE}">
    <text>2-12-2025 Conduit Placement Confirmed Completed.</text>
  </threadedComment>
  <threadedComment ref="T265" dT="2026-03-05T19:29:34.02" personId="{79160F3F-A2CD-4B5D-ACD4-80E02EA51DFF}" id="{2A3711DB-C2FE-4CC7-AA9B-5AC125161584}">
    <text>3-5-2026 Confirmed Actual Completed Footage.</text>
  </threadedComment>
  <threadedComment ref="U265" dT="2026-03-05T19:30:23.51" personId="{79160F3F-A2CD-4B5D-ACD4-80E02EA51DFF}" id="{59FC3BA9-B9B1-4F1C-8FA3-2E5E59939416}">
    <text>3-5-2026 Conduit Placement Confirmed Completed.</text>
  </threadedComment>
  <threadedComment ref="T266" dT="2025-10-24T14:15:47.33" personId="{79160F3F-A2CD-4B5D-ACD4-80E02EA51DFF}" id="{F382406F-04AA-4560-A001-1FD1AD150E9C}">
    <text>10-24-2025 Confirmed Actual Completed Footage.</text>
  </threadedComment>
  <threadedComment ref="T266" dT="2026-02-12T12:04:43.81" personId="{79160F3F-A2CD-4B5D-ACD4-80E02EA51DFF}" id="{5455B33A-0341-4217-9C6C-376F9634415F}" parentId="{F382406F-04AA-4560-A001-1FD1AD150E9C}">
    <text>2-12-2026 Footage Updated From Previous COP Package.</text>
  </threadedComment>
  <threadedComment ref="U266" dT="2025-10-24T14:16:13.77" personId="{79160F3F-A2CD-4B5D-ACD4-80E02EA51DFF}" id="{D47DB38C-951F-48D0-BAF4-D295F9189733}">
    <text>10-23-2025 Conduit Placement Confirmed Completed.</text>
  </threadedComment>
  <threadedComment ref="U266" dT="2026-02-12T12:05:02.03" personId="{79160F3F-A2CD-4B5D-ACD4-80E02EA51DFF}" id="{0D36A99E-3C73-438A-8288-C12505E9C896}" parentId="{D47DB38C-951F-48D0-BAF4-D295F9189733}">
    <text>2-12-2026 Footage Updated From Previous COP Package.</text>
  </threadedComment>
  <threadedComment ref="Q267" dT="2025-01-29T22:16:27.08" personId="{79160F3F-A2CD-4B5D-ACD4-80E02EA51DFF}" id="{E0656D9E-91FB-43EA-BA86-B9995DFABA33}">
    <text>Assigned To Barlett Fiber Per Curtis On 1/29/2025.</text>
  </threadedComment>
  <threadedComment ref="T267" dT="2025-08-28T18:47:07.25" personId="{79160F3F-A2CD-4B5D-ACD4-80E02EA51DFF}" id="{E93D87B3-3FBB-4ECE-A260-E3DA40656D32}">
    <text>8-28-2025 Confirmed Actual Completed Footage.</text>
  </threadedComment>
  <threadedComment ref="U267" dT="2025-08-28T18:48:13.27" personId="{79160F3F-A2CD-4B5D-ACD4-80E02EA51DFF}" id="{C0706972-4404-4AC2-9F60-7E1BECE80834}">
    <text>8-28-2025 Conduit Placement Confirmed Completed.</text>
  </threadedComment>
  <threadedComment ref="T268" dT="2025-08-27T18:49:17.58" personId="{79160F3F-A2CD-4B5D-ACD4-80E02EA51DFF}" id="{24B742A4-1CDA-4ECA-91C3-1197BE43FF62}">
    <text>8-27-2025 Confirmed Actual Completed Footage.</text>
  </threadedComment>
  <threadedComment ref="U268" dT="2025-08-27T18:49:51.28" personId="{79160F3F-A2CD-4B5D-ACD4-80E02EA51DFF}" id="{1B31B59A-2D5F-402A-925E-BB7C97DFA533}">
    <text>8-27-2025 Conduit Placement Confirmed Completed.</text>
  </threadedComment>
  <threadedComment ref="T269" dT="2025-09-03T16:33:54.38" personId="{79160F3F-A2CD-4B5D-ACD4-80E02EA51DFF}" id="{27B8619C-5C7F-45EA-AC39-FB33987A8417}">
    <text>9-3-2025 Confirmed Actual Completed Footage.</text>
  </threadedComment>
  <threadedComment ref="U269" dT="2025-09-03T16:34:18.42" personId="{79160F3F-A2CD-4B5D-ACD4-80E02EA51DFF}" id="{2ABA58B2-A453-411E-9D6B-092ACC54AF58}">
    <text>9-3-2025 Conduit Placement Confirmed Completed.</text>
  </threadedComment>
  <threadedComment ref="T270" dT="2026-01-22T15:37:27.51" personId="{79160F3F-A2CD-4B5D-ACD4-80E02EA51DFF}" id="{C1437040-BD6F-4B71-A174-A63D12FE65F0}">
    <text>1-22-2026 Confirmed Actual Completed Footage.</text>
  </threadedComment>
  <threadedComment ref="U270" dT="2026-01-18T19:06:49.29" personId="{79160F3F-A2CD-4B5D-ACD4-80E02EA51DFF}" id="{19EAB0C6-1425-4247-8A45-FCC0FB3D1AED}">
    <text>1-22-2026 Conduit Placement Confirmed Completed.</text>
  </threadedComment>
  <threadedComment ref="S271" dT="2025-11-07T21:20:51.48" personId="{79160F3F-A2CD-4B5D-ACD4-80E02EA51DFF}" id="{EC719E92-C077-43B7-BBDA-FF7B8D67D5DF}">
    <text>11-7-2025 Additional Footage Added For Connection Conduit That Was Not Completed By The MDU Vendor.</text>
  </threadedComment>
  <threadedComment ref="T271" dT="2025-11-07T21:28:03.34" personId="{79160F3F-A2CD-4B5D-ACD4-80E02EA51DFF}" id="{6FE375DB-D560-49AB-9894-D42851ABC6FF}">
    <text>11-7-2025 Additional Footage Added For Connection Conduit That Was Not Completed By The MDU Vendor.</text>
  </threadedComment>
  <threadedComment ref="T271" dT="2025-12-31T16:43:31.93" personId="{79160F3F-A2CD-4B5D-ACD4-80E02EA51DFF}" id="{938E8F24-F356-4846-BC92-6C6DEBCA159F}" parentId="{6FE375DB-D560-49AB-9894-D42851ABC6FF}">
    <text>12-31-2025 Confirmed Actual Completed Footage.</text>
  </threadedComment>
  <threadedComment ref="U271" dT="2025-12-31T16:44:01.34" personId="{79160F3F-A2CD-4B5D-ACD4-80E02EA51DFF}" id="{86C231E1-31D3-477D-8A75-806AA4FADE40}">
    <text>12-31-2025 Conduit Placement Confirmed Completed.</text>
  </threadedComment>
  <threadedComment ref="T272" dT="2026-01-13T21:28:05.63" personId="{74F12554-A315-4F9B-B137-457CC8B8B285}" id="{15178492-A7D4-4725-AE16-54B81F8805BE}">
    <text>1-13-2025 Confirmed Actual Completed Footage.  Change Order Request Sent to Tillman.</text>
  </threadedComment>
  <threadedComment ref="U272" dT="2026-01-18T19:07:06.26" personId="{79160F3F-A2CD-4B5D-ACD4-80E02EA51DFF}" id="{BC73194F-E293-4B2D-A1FC-7E404092361A}">
    <text>1-7-2026 Conduit Placement Confirmed Completed.</text>
  </threadedComment>
  <threadedComment ref="T273" dT="2026-02-18T20:05:05.58" personId="{79160F3F-A2CD-4B5D-ACD4-80E02EA51DFF}" id="{A98BE3A8-337A-4FE4-AC67-017D4B5FBC87}">
    <text>2-18-2026 Confirmed Actual Completed Footage.</text>
  </threadedComment>
  <threadedComment ref="U273" dT="2026-02-18T20:05:56.81" personId="{79160F3F-A2CD-4B5D-ACD4-80E02EA51DFF}" id="{3C71D945-CF91-47B5-9BB0-67B3A7AA6711}">
    <text>2-18-2026 Conduit Placement Confirmed Completed.</text>
  </threadedComment>
  <threadedComment ref="T274" dT="2026-02-13T14:56:00.16" personId="{79160F3F-A2CD-4B5D-ACD4-80E02EA51DFF}" id="{12588EC4-9811-492A-9A60-A16A1FB09105}">
    <text>2-13-2026 Confirmed Actual Completed Footage.</text>
  </threadedComment>
  <threadedComment ref="U274" dT="2026-02-13T14:57:12.34" personId="{79160F3F-A2CD-4B5D-ACD4-80E02EA51DFF}" id="{A69F6EB8-8025-41C5-AA8D-65B8B395FC6F}">
    <text>2-13-2025 Conduit Placement Confirmed Completed.</text>
  </threadedComment>
  <threadedComment ref="T275" dT="2026-03-02T15:57:56.06" personId="{79160F3F-A2CD-4B5D-ACD4-80E02EA51DFF}" id="{ED6D5542-FEED-43B0-95EB-A4F8D3E3730A}">
    <text>3-2-2026 Confirmed Actual Completed Footage.</text>
  </threadedComment>
  <threadedComment ref="U275" dT="2026-03-02T15:58:32.41" personId="{79160F3F-A2CD-4B5D-ACD4-80E02EA51DFF}" id="{FB492AF6-E564-4A7C-9755-E53B7798C17F}">
    <text>3-2-2026 Conduit Placement Confirmed Completed.</text>
  </threadedComment>
  <threadedComment ref="T276" dT="2026-01-18T17:12:51.84" personId="{79160F3F-A2CD-4B5D-ACD4-80E02EA51DFF}" id="{2D2B9981-4324-4855-A594-46124D70FC47}">
    <text>1-6-2026 Confirmed Actual Completed Footage.</text>
  </threadedComment>
  <threadedComment ref="U276" dT="2026-01-18T17:14:26.89" personId="{79160F3F-A2CD-4B5D-ACD4-80E02EA51DFF}" id="{0158FCDB-5746-4906-8BAB-94D3F90B878A}">
    <text>1-6-2026 Fiber Placement and Splicing.</text>
  </threadedComment>
  <threadedComment ref="T277" dT="2026-02-20T13:00:18.94" personId="{79160F3F-A2CD-4B5D-ACD4-80E02EA51DFF}" id="{BAA40511-3275-40B5-86A2-703F450511FE}">
    <text>2-19-2026 Confirmed Actual Completed Footage.</text>
  </threadedComment>
  <threadedComment ref="U277" dT="2026-02-20T13:00:45.23" personId="{79160F3F-A2CD-4B5D-ACD4-80E02EA51DFF}" id="{B83338A2-9A43-4478-8D32-2AF51F0EE5D7}">
    <text>2-19-2026 Conduit Placement Confirmed Completed.</text>
  </threadedComment>
  <threadedComment ref="T278" dT="2026-02-18T14:14:07.56" personId="{79160F3F-A2CD-4B5D-ACD4-80E02EA51DFF}" id="{0D3ECAD9-AD0C-4008-91D4-C10F6C9BDE65}">
    <text>2-18-2026 Confirmed Actual Completed Footage.</text>
  </threadedComment>
  <threadedComment ref="U278" dT="2026-02-18T14:14:32.51" personId="{79160F3F-A2CD-4B5D-ACD4-80E02EA51DFF}" id="{C9344CE6-A1EB-4F93-99E9-82DD02424943}">
    <text>2-18-2026 Conduit Placement Confirmed Completed.</text>
  </threadedComment>
  <threadedComment ref="T279" dT="2026-02-10T14:54:16.11" personId="{79160F3F-A2CD-4B5D-ACD4-80E02EA51DFF}" id="{A1523670-8299-49F8-BC0E-C17A11A5158C}">
    <text>2-10-2026 Confirmed Actual Completed Footage.</text>
  </threadedComment>
  <threadedComment ref="U279" dT="2026-02-10T14:55:05.90" personId="{79160F3F-A2CD-4B5D-ACD4-80E02EA51DFF}" id="{86484425-BF2B-438E-BF87-CAF79B32145E}">
    <text>2-10-2026 Conduit Placement Confirmed Completed.</text>
  </threadedComment>
  <threadedComment ref="T280" dT="2026-02-16T13:22:46.91" personId="{79160F3F-A2CD-4B5D-ACD4-80E02EA51DFF}" id="{33E99D0C-0814-4C46-8BC3-69176613FEF8}">
    <text>2-16-2026 Confirmed Actual Completed Footage.</text>
  </threadedComment>
  <threadedComment ref="U280" dT="2026-02-16T13:23:40.02" personId="{79160F3F-A2CD-4B5D-ACD4-80E02EA51DFF}" id="{C187D7AE-04F5-45E6-86C3-93F833FB12C1}">
    <text>2-16-2026 Conduit Placement Confirmed Completed.</text>
  </threadedComment>
  <threadedComment ref="T281" dT="2026-02-19T20:59:10.79" personId="{79160F3F-A2CD-4B5D-ACD4-80E02EA51DFF}" id="{A93E8060-FB3D-4C47-B412-85B26289FD9A}">
    <text>2-19-2026 Confirmed Actual Completed Footage.</text>
  </threadedComment>
  <threadedComment ref="U281" dT="2026-02-19T20:59:38.59" personId="{79160F3F-A2CD-4B5D-ACD4-80E02EA51DFF}" id="{816BA403-EF78-4DFA-B289-1EEC0C36F62B}">
    <text>2-19-2026 Conduit Placement Confirmed Completed.</text>
  </threadedComment>
  <threadedComment ref="T282" dT="2026-02-17T15:58:40.00" personId="{79160F3F-A2CD-4B5D-ACD4-80E02EA51DFF}" id="{862963C8-16FB-4FBE-A563-F04E36DD6647}">
    <text>2-17-2026 Confirmed Actual Completed Footage.</text>
  </threadedComment>
  <threadedComment ref="U282" dT="2026-02-17T15:59:02.04" personId="{79160F3F-A2CD-4B5D-ACD4-80E02EA51DFF}" id="{6A78E1E5-9584-46C6-AD45-750D3B8605FA}">
    <text>2-17-2026 Conduit Placement Confirmed Completed.</text>
  </threadedComment>
  <threadedComment ref="T283" dT="2026-02-17T18:00:31.18" personId="{79160F3F-A2CD-4B5D-ACD4-80E02EA51DFF}" id="{88D4BA5F-33A5-497A-BF7C-EA1BC2724A62}">
    <text>2-17-2026 Confirmed Actual Completed Footage.</text>
  </threadedComment>
  <threadedComment ref="U283" dT="2026-02-17T18:00:51.95" personId="{79160F3F-A2CD-4B5D-ACD4-80E02EA51DFF}" id="{C4086BEF-76A4-453B-A210-12AA39763842}">
    <text>2-17-2026 Conduit Placement Confirmed Completed.</text>
  </threadedComment>
  <threadedComment ref="T284" dT="2026-02-19T14:30:10.12" personId="{79160F3F-A2CD-4B5D-ACD4-80E02EA51DFF}" id="{C43B3F3A-D6D4-4B7C-BB0A-82652D331B68}">
    <text>2-19-2026 Confirmed Actual Completed Footage.</text>
  </threadedComment>
  <threadedComment ref="U284" dT="2026-02-19T14:30:34.37" personId="{79160F3F-A2CD-4B5D-ACD4-80E02EA51DFF}" id="{7E55D298-EB53-4E0C-BF92-B426C0508B77}">
    <text>2-19-2026 Conduit Placement Confirmed Completed.</text>
  </threadedComment>
  <threadedComment ref="T285" dT="2026-02-17T15:37:22.67" personId="{79160F3F-A2CD-4B5D-ACD4-80E02EA51DFF}" id="{D24D63EC-D1D5-4834-AD1C-EE7FD18570C3}">
    <text>2-17-2026 Confirmed Actual Completed Footage.</text>
  </threadedComment>
  <threadedComment ref="U285" dT="2026-02-17T15:37:49.69" personId="{79160F3F-A2CD-4B5D-ACD4-80E02EA51DFF}" id="{67527DD3-1FB9-46BB-9494-9F7FF897EFAA}">
    <text>2-17-2026 Conduit Placement Confirmed Completed.</text>
  </threadedComment>
  <threadedComment ref="T286" dT="2026-02-16T16:49:47.05" personId="{79160F3F-A2CD-4B5D-ACD4-80E02EA51DFF}" id="{5564551D-A5BD-432E-A187-17A5D71C1715}">
    <text>2-16-2026 Confirmed Actual Completed Footage.</text>
  </threadedComment>
  <threadedComment ref="U286" dT="2026-02-16T16:40:15.02" personId="{79160F3F-A2CD-4B5D-ACD4-80E02EA51DFF}" id="{DD76A7F3-87D7-4206-BF6B-B7F1D7526D5B}">
    <text>2-16-2026 Conduit Placement Confirmed Completed.</text>
  </threadedComment>
  <threadedComment ref="T287" dT="2026-02-18T14:43:09.25" personId="{79160F3F-A2CD-4B5D-ACD4-80E02EA51DFF}" id="{BFCBF5C6-B997-45F7-AE9E-7905397BA65A}">
    <text>2-18-2026 Confirmed Actual Completed Footage.</text>
  </threadedComment>
  <threadedComment ref="U287" dT="2026-02-18T14:43:38.89" personId="{79160F3F-A2CD-4B5D-ACD4-80E02EA51DFF}" id="{F788B7FD-C780-4157-9258-2D767F1B8917}">
    <text>2-18-2026 Conduit Placement Confirmed Completed.</text>
  </threadedComment>
  <threadedComment ref="T288" dT="2026-02-05T16:55:24.02" personId="{79160F3F-A2CD-4B5D-ACD4-80E02EA51DFF}" id="{D88503A3-D444-4F31-BCD5-F9D8D89310D3}">
    <text>2-5-2026 Confirmed Actual Completed Footage.</text>
  </threadedComment>
  <threadedComment ref="U288" dT="2026-02-05T16:56:02.66" personId="{79160F3F-A2CD-4B5D-ACD4-80E02EA51DFF}" id="{9B46CB5B-C96A-43F5-9326-58F5A9619D94}">
    <text>2-5-2026 Conduit Placement Confirmed Completed.</text>
  </threadedComment>
  <threadedComment ref="T289" dT="2026-02-11T17:20:15.61" personId="{79160F3F-A2CD-4B5D-ACD4-80E02EA51DFF}" id="{14D1427B-9C11-4284-B744-EA9B67F3CF3A}">
    <text>2-11-2026 Confirmed Actual Completed Footage.</text>
  </threadedComment>
  <threadedComment ref="U289" dT="2026-02-11T17:21:08.01" personId="{79160F3F-A2CD-4B5D-ACD4-80E02EA51DFF}" id="{071B4E70-659E-4D73-97DE-0FFFBF9EBFB7}">
    <text>2-11-2026 Conduit Placement Confirmed Completed.</text>
  </threadedComment>
  <threadedComment ref="T290" dT="2026-02-12T21:05:41.41" personId="{79160F3F-A2CD-4B5D-ACD4-80E02EA51DFF}" id="{FE4DFD32-6BA4-4777-9F6B-8BE5755F0E1B}">
    <text>2-12-2026 Confirmed Actual Completed Footage.</text>
  </threadedComment>
  <threadedComment ref="U290" dT="2026-02-12T21:06:06.02" personId="{79160F3F-A2CD-4B5D-ACD4-80E02EA51DFF}" id="{D40C653A-FB90-47B3-9402-B36AF5F4FA0A}">
    <text>2-12-2026 Conduit Placement Confirmed Completed.</text>
  </threadedComment>
  <threadedComment ref="T291" dT="2026-02-12T19:32:43.48" personId="{79160F3F-A2CD-4B5D-ACD4-80E02EA51DFF}" id="{9CA5400C-C01D-4D8C-B7DF-11F5FF10AC63}">
    <text>2-12-2026 Confirmed Actual Completed Footage.</text>
  </threadedComment>
  <threadedComment ref="U291" dT="2026-02-12T19:33:08.78" personId="{79160F3F-A2CD-4B5D-ACD4-80E02EA51DFF}" id="{7544F845-A0AE-4FE1-AB49-BEE750E1B672}">
    <text>2-12-2026 Conduit Placement Confirmed Completed.</text>
  </threadedComment>
  <threadedComment ref="T292" dT="2026-02-20T14:55:19.17" personId="{79160F3F-A2CD-4B5D-ACD4-80E02EA51DFF}" id="{341BF7B9-F649-4457-9E27-4C42A82B3A28}">
    <text>2-20-2026 Confirmed Actual Completed Footage.</text>
  </threadedComment>
  <threadedComment ref="U292" dT="2026-02-20T14:55:46.10" personId="{79160F3F-A2CD-4B5D-ACD4-80E02EA51DFF}" id="{6DB2574A-CEC9-455B-B241-7DA7F42E31F0}">
    <text>2-20-2026 Conduit Placement Confirmed Completed.</text>
  </threadedComment>
  <threadedComment ref="T293" dT="2026-02-19T20:56:27.06" personId="{79160F3F-A2CD-4B5D-ACD4-80E02EA51DFF}" id="{BFEFFAC8-E32F-4388-A97A-FFC17E5EBE0A}">
    <text>2-19-2026 Confirmed Actual Completed Footage.</text>
  </threadedComment>
  <threadedComment ref="U293" dT="2026-02-19T20:56:50.78" personId="{79160F3F-A2CD-4B5D-ACD4-80E02EA51DFF}" id="{2076A592-7331-4983-8515-AAEFE47D110C}">
    <text>2-19-2026 Conduit Placement Confirmed Completed.</text>
  </threadedComment>
  <threadedComment ref="T294" dT="2026-02-20T17:01:14.41" personId="{79160F3F-A2CD-4B5D-ACD4-80E02EA51DFF}" id="{7F7D4AE3-F598-4968-A316-5ADD1A134145}">
    <text>2-20-2026 Confirmed Actual Completed Footage.</text>
  </threadedComment>
  <threadedComment ref="U294" dT="2026-02-20T17:01:41.28" personId="{79160F3F-A2CD-4B5D-ACD4-80E02EA51DFF}" id="{DD46B0C2-70B9-4B9E-AD1F-FBC2D3708C5F}">
    <text>2-20-2026 Conduit Placement Confirmed Completed.</text>
  </threadedComment>
  <threadedComment ref="T295" dT="2026-02-16T19:35:14.22" personId="{79160F3F-A2CD-4B5D-ACD4-80E02EA51DFF}" id="{04127213-04CF-455F-8D7F-0714A2AE622C}">
    <text>2-16-2026 Confirmed Actual Completed Footage.</text>
  </threadedComment>
  <threadedComment ref="U295" dT="2026-02-16T19:35:42.56" personId="{79160F3F-A2CD-4B5D-ACD4-80E02EA51DFF}" id="{5A83E30D-A46A-43F1-9A85-3AA665B4FEE1}">
    <text>2-16-2026 Conduit Placement Confirmed Completed.</text>
  </threadedComment>
  <threadedComment ref="A300" dT="2025-02-27T13:01:24.28" personId="{79160F3F-A2CD-4B5D-ACD4-80E02EA51DFF}" id="{A37A4793-E60C-4CE6-A76D-C7E3B8D681AB}">
    <text>NTP Received Fiber Placement and Splice Only Project.</text>
  </threadedComment>
  <threadedComment ref="D300" dT="2025-10-13T19:33:59.98" personId="{79160F3F-A2CD-4B5D-ACD4-80E02EA51DFF}" id="{DA91151F-4A1B-4C7E-8021-AEA313E78314}">
    <text>10-13-2025 Light Levels Sent On 5-23-2025 and 10-13-2025.</text>
  </threadedComment>
  <threadedComment ref="Q300" dT="2025-01-29T22:16:27.08" personId="{79160F3F-A2CD-4B5D-ACD4-80E02EA51DFF}" id="{22BB94B6-292D-4F48-9F8F-2E7606AE5DB2}">
    <text>Assigned To Barlett Fiber Per Curtis On 1/29/2025.</text>
  </threadedComment>
  <threadedComment ref="A301" dT="2025-02-27T13:01:41.97" personId="{79160F3F-A2CD-4B5D-ACD4-80E02EA51DFF}" id="{1C613D79-198D-4F2E-B2B9-68EF42CB9F7B}">
    <text>NTP Received Fiber Placement and Splice Only Project.</text>
  </threadedComment>
  <threadedComment ref="D301" dT="2025-10-13T19:34:27.77" personId="{79160F3F-A2CD-4B5D-ACD4-80E02EA51DFF}" id="{CBF15CBA-88EB-470D-A62F-EE9DD467B0E9}">
    <text>10-13-2025 Light Levels Sent On 5-27-2025 and 10-13-2025.</text>
  </threadedComment>
  <threadedComment ref="Q301" dT="2025-01-29T22:16:27.08" personId="{79160F3F-A2CD-4B5D-ACD4-80E02EA51DFF}" id="{C6D60ED1-BBF7-4E26-82EE-4A886DDDEEC6}">
    <text>Assigned To Barlett Fiber Per Curtis On 1/29/2025.</text>
  </threadedComment>
  <threadedComment ref="A302" dT="2025-02-27T13:01:49.84" personId="{79160F3F-A2CD-4B5D-ACD4-80E02EA51DFF}" id="{F6E499A0-F22E-4BC3-99F7-2214F12B4AF1}">
    <text>NTP Received Fiber Placement and Splice Only Project.</text>
  </threadedComment>
  <threadedComment ref="D302" dT="2025-10-13T19:34:54.93" personId="{79160F3F-A2CD-4B5D-ACD4-80E02EA51DFF}" id="{5A6DA43F-3E8D-489F-A7C7-81F36A33DD07}">
    <text>10-13-2025 Light Levels Sent On 5-27-2025 and 10-13-2025.</text>
  </threadedComment>
  <threadedComment ref="Q302" dT="2025-01-29T22:16:27.08" personId="{79160F3F-A2CD-4B5D-ACD4-80E02EA51DFF}" id="{71A8135D-E913-4871-A81E-2F6A38E72F03}">
    <text>Assigned To Barlett Fiber Per Curtis On 1/29/2025.</text>
  </threadedComment>
  <threadedComment ref="A303" dT="2025-02-26T19:39:10.79" personId="{79160F3F-A2CD-4B5D-ACD4-80E02EA51DFF}" id="{D9F82B91-30C2-447A-9648-88D40C07F333}">
    <text>NTP Received Fiber Placement and Splice Only Project.</text>
  </threadedComment>
  <threadedComment ref="D303" dT="2025-10-13T19:35:38.16" personId="{79160F3F-A2CD-4B5D-ACD4-80E02EA51DFF}" id="{7DFF0006-B99C-46CE-90DA-63CA840B8AD8}">
    <text>10-13-2025 Light Levels Sent On 7-1-2025 and 10-13-2025.</text>
  </threadedComment>
  <threadedComment ref="D304" dT="2025-10-13T19:36:00.24" personId="{79160F3F-A2CD-4B5D-ACD4-80E02EA51DFF}" id="{BFFB3A05-E815-4E8B-986D-A7F5FC862DC2}">
    <text>10-13-2025 Light Levels Sent On 5-6-2025 and 10-13-2025.</text>
  </threadedComment>
  <threadedComment ref="A305" dT="2025-02-26T16:54:04.19" personId="{79160F3F-A2CD-4B5D-ACD4-80E02EA51DFF}" id="{34365959-AADA-4175-BEAD-5AE4D2FD766E}">
    <text>NTP Received Splice Only Project.</text>
  </threadedComment>
  <threadedComment ref="D305" dT="2025-10-13T19:36:40.93" personId="{79160F3F-A2CD-4B5D-ACD4-80E02EA51DFF}" id="{670D42A8-5418-4E36-950C-1200A0E7FE7D}">
    <text>10-13-2025 Light Levels Sent On 10-13-2025.</text>
  </threadedComment>
  <threadedComment ref="A306" dT="2025-02-26T19:38:35.07" personId="{79160F3F-A2CD-4B5D-ACD4-80E02EA51DFF}" id="{A24F9781-5662-44CF-BEE7-9DE1D8BBE520}">
    <text>NTP Received Fiber Placement and Splice Only Project.</text>
  </threadedComment>
  <threadedComment ref="D30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0" t="s">
        <v>0</v>
      </c>
      <c r="B1" s="1390"/>
      <c r="C1" s="1390"/>
      <c r="D1" s="1390"/>
      <c r="E1" s="1390"/>
      <c r="F1" s="1390"/>
      <c r="G1" s="1390"/>
      <c r="H1" s="1390"/>
      <c r="I1" s="1390"/>
      <c r="J1" s="1390"/>
      <c r="K1" s="1390"/>
      <c r="L1" s="1390"/>
      <c r="M1" s="1390"/>
      <c r="N1" s="1390"/>
      <c r="O1" s="1390"/>
      <c r="P1" s="1390"/>
      <c r="Q1" s="1089"/>
      <c r="S1" s="1089"/>
      <c r="T1" s="1089"/>
      <c r="U1" s="1089"/>
      <c r="V1" s="1089"/>
      <c r="W1" s="1089"/>
      <c r="X1" s="1089"/>
      <c r="Y1" s="1089"/>
      <c r="Z1" s="1089"/>
    </row>
    <row r="2" spans="1:26" ht="24.95" customHeight="1">
      <c r="A2" s="1391" t="str">
        <f ca="1">"Last Updated: "&amp;TEXT(NOW(),"MM/DD/YYYY  h:mm AM/PM")</f>
        <v>Last Updated: 03/24/2026  2:20 PM</v>
      </c>
      <c r="B2" s="1391"/>
      <c r="C2" s="1391"/>
      <c r="D2" s="1391"/>
      <c r="E2" s="1391"/>
      <c r="F2" s="1391"/>
      <c r="G2" s="1391"/>
      <c r="H2" s="1391"/>
      <c r="I2" s="1391"/>
      <c r="J2" s="1391"/>
      <c r="K2" s="1391"/>
      <c r="L2" s="1391"/>
      <c r="M2" s="1391"/>
      <c r="N2" s="1391"/>
      <c r="O2" s="1391"/>
      <c r="P2" s="1391"/>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08" t="s">
        <v>1</v>
      </c>
      <c r="B4" s="1408"/>
      <c r="C4" s="1408"/>
      <c r="D4" s="1408"/>
      <c r="E4" s="1408"/>
      <c r="F4" s="1408"/>
      <c r="G4" s="1408"/>
      <c r="H4" s="1408"/>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2" t="s">
        <v>7</v>
      </c>
      <c r="B7" s="1392"/>
      <c r="C7" s="1392"/>
      <c r="D7" s="1392"/>
      <c r="E7" s="1392"/>
      <c r="F7" s="1392"/>
      <c r="G7" s="1392"/>
      <c r="H7" s="1392"/>
      <c r="I7" s="1392"/>
      <c r="J7" s="1392"/>
      <c r="K7" s="1392"/>
      <c r="L7" s="1392"/>
      <c r="M7" s="1392"/>
      <c r="N7" s="1392"/>
      <c r="O7" s="1392"/>
      <c r="P7" s="1392"/>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3" t="s">
        <v>8</v>
      </c>
      <c r="B9" s="1394"/>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79"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1"/>
      <c r="C10" s="1089"/>
      <c r="D10" s="1379"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80"/>
      <c r="F10" s="1381"/>
      <c r="G10" s="1089"/>
      <c r="H10" s="1395"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96"/>
      <c r="J10" s="1397"/>
      <c r="K10" s="1089"/>
      <c r="L10" s="1398"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99"/>
      <c r="N10" s="1400"/>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401">
        <f>IFERROR(H10/D10,0)</f>
        <v>7.0094745811807649E-2</v>
      </c>
      <c r="B13" s="1402"/>
      <c r="C13" s="1089"/>
      <c r="D13" s="1376"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77"/>
      <c r="F13" s="1378"/>
      <c r="G13" s="1089"/>
      <c r="H13" s="1379"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81"/>
      <c r="K13" s="1089"/>
      <c r="L13" s="1387">
        <f>COUNTA('Completed Projects Pending PW'!A2:A42)-COUNTIF('Completed Projects Pending PW'!A2:A42,"")</f>
        <v>19</v>
      </c>
      <c r="M13" s="1388"/>
      <c r="N13" s="1389"/>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2" t="s">
        <v>16</v>
      </c>
      <c r="B15" s="1382"/>
      <c r="C15" s="1382"/>
      <c r="D15" s="1382"/>
      <c r="E15" s="1089"/>
      <c r="F15" s="1382" t="s">
        <v>17</v>
      </c>
      <c r="G15" s="1382"/>
      <c r="H15" s="1382"/>
      <c r="I15" s="1382"/>
      <c r="J15" s="1089"/>
      <c r="K15" s="1382" t="s">
        <v>18</v>
      </c>
      <c r="L15" s="1382"/>
      <c r="M15" s="1382"/>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45</v>
      </c>
      <c r="M17" s="1100">
        <f>IFERROR(L17/SUM(L17:L19),0)</f>
        <v>0.34883720930232559</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0.60465116279069764</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0</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0</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0</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129</v>
      </c>
      <c r="H21" s="1103">
        <f>SUM(H17:H20)</f>
        <v>711166</v>
      </c>
      <c r="I21" s="1104">
        <f>SUM(I17:I20)</f>
        <v>7774187.6500000004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7.0094745811807649E-2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2" t="s">
        <v>44</v>
      </c>
      <c r="B27" s="1382"/>
      <c r="C27" s="1382"/>
      <c r="D27" s="1382"/>
      <c r="F27" s="1383" t="s">
        <v>45</v>
      </c>
      <c r="G27" s="1383"/>
      <c r="H27" s="1383"/>
      <c r="I27" s="1383"/>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11</v>
      </c>
      <c r="I29" s="1123">
        <f>G29+H29</f>
        <v>24</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4</v>
      </c>
      <c r="I30" s="1124">
        <f>G30+H30</f>
        <v>7</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2</v>
      </c>
      <c r="C31" s="1108">
        <f>COUNTIF('Completed Projects Pending PW'!D:D,"*North Path*")</f>
        <v>4</v>
      </c>
      <c r="D31" s="1123">
        <f>B31+C31</f>
        <v>6</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31</v>
      </c>
      <c r="C36" s="1117">
        <f>SUM(C29:C35)</f>
        <v>27</v>
      </c>
      <c r="D36" s="1118">
        <f>SUM(D29:D35)</f>
        <v>58</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29</v>
      </c>
      <c r="I37" s="1118">
        <f>SUM(I29:I36)</f>
        <v>64</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4" t="s">
        <v>65</v>
      </c>
      <c r="B39" s="1384"/>
      <c r="C39" s="1384"/>
      <c r="D39" s="1384"/>
      <c r="E39" s="1384"/>
      <c r="F39" s="1384"/>
      <c r="G39" s="1384"/>
      <c r="H39" s="1384"/>
      <c r="I39" s="1384"/>
      <c r="J39" s="1384"/>
      <c r="K39" s="1385"/>
      <c r="L39" s="1385"/>
      <c r="M39" s="1385"/>
      <c r="N39" s="1385"/>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6" t="s">
        <v>66</v>
      </c>
      <c r="B60" s="1386"/>
      <c r="C60" s="1386"/>
      <c r="D60" s="1386"/>
      <c r="E60" s="1386"/>
      <c r="F60" s="1386"/>
      <c r="G60" s="1386"/>
      <c r="H60" s="1386"/>
      <c r="I60" s="1386"/>
      <c r="J60" s="1386"/>
      <c r="K60" s="1386"/>
      <c r="L60" s="1386"/>
      <c r="M60" s="1386"/>
      <c r="N60" s="1386"/>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str">
        <f>IF('Completed Projects Pending PW'!A7="","",'Completed Projects Pending PW'!A7)</f>
        <v>D-HOE215</v>
      </c>
      <c r="B66" s="1107" t="str">
        <f>IF('Completed Projects Pending PW'!A7="","",'Completed Projects Pending PW'!B7)</f>
        <v>Bradenton</v>
      </c>
      <c r="C66" s="1107" t="str">
        <f>IF('Completed Projects Pending PW'!A7="","",'Completed Projects Pending PW'!D7)</f>
        <v>Raven</v>
      </c>
      <c r="D66" s="1107" t="str">
        <f>IF('Completed Projects Pending PW'!A7="","",'Completed Projects Pending PW'!F7)</f>
        <v>Joshua</v>
      </c>
      <c r="E66" s="1108">
        <f>IF('Completed Projects Pending PW'!A7="","",'Completed Projects Pending PW'!H7)</f>
        <v>44</v>
      </c>
      <c r="F66" s="1108">
        <f>IF('Completed Projects Pending PW'!A7="","",'Completed Projects Pending PW'!U7)</f>
        <v>4885</v>
      </c>
      <c r="G66" s="1108">
        <f>IF('Completed Projects Pending PW'!A7="","",'Completed Projects Pending PW'!V7)</f>
        <v>4554</v>
      </c>
      <c r="H66" s="1113">
        <f>IF('Completed Projects Pending PW'!A7="","",'Completed Projects Pending PW'!N7)</f>
        <v>57973.5</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PW'!A10="","",'Completed Projects Pending PW'!A10)</f>
        <v>D-HDF703</v>
      </c>
      <c r="B68" s="1107" t="str">
        <f>IF('Completed Projects Pending PW'!A10="","",'Completed Projects Pending PW'!B10)</f>
        <v>Fort Myers</v>
      </c>
      <c r="C68" s="1107" t="str">
        <f>IF('Completed Projects Pending PW'!A10="","",'Completed Projects Pending PW'!D10)</f>
        <v>GN Systems</v>
      </c>
      <c r="D68" s="1107" t="str">
        <f>IF('Completed Projects Pending PW'!A10="","",'Completed Projects Pending PW'!F10)</f>
        <v>Joshua</v>
      </c>
      <c r="E68" s="1108">
        <f>IF('Completed Projects Pending PW'!A10="","",'Completed Projects Pending PW'!H10)</f>
        <v>30</v>
      </c>
      <c r="F68" s="1108">
        <f>IF('Completed Projects Pending PW'!A10="","",'Completed Projects Pending PW'!U10)</f>
        <v>2580</v>
      </c>
      <c r="G68" s="1108">
        <f>IF('Completed Projects Pending PW'!A10="","",'Completed Projects Pending PW'!V10)</f>
        <v>2637</v>
      </c>
      <c r="H68" s="1113">
        <f>IF('Completed Projects Pending PW'!A10="","",'Completed Projects Pending PW'!N10)</f>
        <v>31387.05</v>
      </c>
    </row>
    <row r="69" spans="1:8">
      <c r="A69" s="1111"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14">
        <f>IF('Completed Projects Pending PW'!A11="","",'Completed Projects Pending PW'!N11)</f>
        <v>77814</v>
      </c>
    </row>
    <row r="70" spans="1:8">
      <c r="A70" s="1110" t="str">
        <f>IF('Completed Projects Pending PW'!A12="","",'Completed Projects Pending PW'!A12)</f>
        <v>D-HDF707</v>
      </c>
      <c r="B70" s="1107" t="str">
        <f>IF('Completed Projects Pending PW'!A12="","",'Completed Projects Pending PW'!B12)</f>
        <v>Fort Myers</v>
      </c>
      <c r="C70" s="1107" t="str">
        <f>IF('Completed Projects Pending PW'!A12="","",'Completed Projects Pending PW'!D12)</f>
        <v>Lightspeed In-House</v>
      </c>
      <c r="D70" s="1107" t="str">
        <f>IF('Completed Projects Pending PW'!A12="","",'Completed Projects Pending PW'!F12)</f>
        <v>Joshua</v>
      </c>
      <c r="E70" s="1108">
        <f>IF('Completed Projects Pending PW'!A12="","",'Completed Projects Pending PW'!H12)</f>
        <v>80</v>
      </c>
      <c r="F70" s="1108">
        <f>IF('Completed Projects Pending PW'!A12="","",'Completed Projects Pending PW'!U12)</f>
        <v>5052</v>
      </c>
      <c r="G70" s="1108">
        <f>IF('Completed Projects Pending PW'!A12="","",'Completed Projects Pending PW'!V12)</f>
        <v>4889</v>
      </c>
      <c r="H70" s="1113">
        <f>IF('Completed Projects Pending PW'!A12="","",'Completed Projects Pending PW'!N12)</f>
        <v>65843.5</v>
      </c>
    </row>
    <row r="71" spans="1:8">
      <c r="A71" s="1111"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14">
        <f>IF('Completed Projects Pending PW'!A13="","",'Completed Projects Pending PW'!N13)</f>
        <v>56650</v>
      </c>
    </row>
    <row r="72" spans="1:8">
      <c r="A72" s="1110" t="str">
        <f>IF('Completed Projects Pending PW'!A14="","",'Completed Projects Pending PW'!A14)</f>
        <v>D-HDF711</v>
      </c>
      <c r="B72" s="1107" t="str">
        <f>IF('Completed Projects Pending PW'!A14="","",'Completed Projects Pending PW'!B14)</f>
        <v>Fort Myers</v>
      </c>
      <c r="C72" s="1107" t="str">
        <f>IF('Completed Projects Pending PW'!A14="","",'Completed Projects Pending PW'!D14)</f>
        <v>GN Systems</v>
      </c>
      <c r="D72" s="1107" t="str">
        <f>IF('Completed Projects Pending PW'!A14="","",'Completed Projects Pending PW'!F14)</f>
        <v>Joshua</v>
      </c>
      <c r="E72" s="1108">
        <f>IF('Completed Projects Pending PW'!A14="","",'Completed Projects Pending PW'!H14)</f>
        <v>82</v>
      </c>
      <c r="F72" s="1108">
        <f>IF('Completed Projects Pending PW'!A14="","",'Completed Projects Pending PW'!U14)</f>
        <v>8100</v>
      </c>
      <c r="G72" s="1108">
        <f>IF('Completed Projects Pending PW'!A14="","",'Completed Projects Pending PW'!V14)</f>
        <v>7972</v>
      </c>
      <c r="H72" s="1113">
        <f>IF('Completed Projects Pending PW'!A14="","",'Completed Projects Pending PW'!N14)</f>
        <v>101871</v>
      </c>
    </row>
    <row r="73" spans="1:8">
      <c r="A73" s="1111"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14">
        <f>IF('Completed Projects Pending PW'!A15="","",'Completed Projects Pending PW'!N15)</f>
        <v>90786</v>
      </c>
    </row>
    <row r="74" spans="1:8">
      <c r="A74" s="1110" t="str">
        <f>IF('Completed Projects Pending PW'!A16="","",'Completed Projects Pending PW'!A16)</f>
        <v>D-HDF715</v>
      </c>
      <c r="B74" s="1107" t="str">
        <f>IF('Completed Projects Pending PW'!A16="","",'Completed Projects Pending PW'!B16)</f>
        <v>Fort Myers</v>
      </c>
      <c r="C74" s="1107" t="str">
        <f>IF('Completed Projects Pending PW'!A16="","",'Completed Projects Pending PW'!D16)</f>
        <v>GN Systems</v>
      </c>
      <c r="D74" s="1107" t="str">
        <f>IF('Completed Projects Pending PW'!A16="","",'Completed Projects Pending PW'!F16)</f>
        <v>Joshua</v>
      </c>
      <c r="E74" s="1108">
        <f>IF('Completed Projects Pending PW'!A16="","",'Completed Projects Pending PW'!H16)</f>
        <v>78</v>
      </c>
      <c r="F74" s="1108">
        <f>IF('Completed Projects Pending PW'!A16="","",'Completed Projects Pending PW'!U16)</f>
        <v>6758</v>
      </c>
      <c r="G74" s="1108">
        <f>IF('Completed Projects Pending PW'!A16="","",'Completed Projects Pending PW'!V16)</f>
        <v>6565</v>
      </c>
      <c r="H74" s="1113">
        <f>IF('Completed Projects Pending PW'!A16="","",'Completed Projects Pending PW'!N16)</f>
        <v>84477</v>
      </c>
    </row>
    <row r="75" spans="1:8">
      <c r="A75" s="1111" t="str">
        <f>IF('Completed Projects Pending PW'!A17="","",'Completed Projects Pending PW'!A17)</f>
        <v>D-HWP106</v>
      </c>
      <c r="B75" t="str">
        <f>IF('Completed Projects Pending PW'!A17="","",'Completed Projects Pending PW'!B17)</f>
        <v>Lakeland</v>
      </c>
      <c r="C75" t="str">
        <f>IF('Completed Projects Pending PW'!A17="","",'Completed Projects Pending PW'!D17)</f>
        <v xml:space="preserve">Brothers </v>
      </c>
      <c r="D75" t="str">
        <f>IF('Completed Projects Pending PW'!A17="","",'Completed Projects Pending PW'!F17)</f>
        <v>Travis</v>
      </c>
      <c r="E75" s="54">
        <f>IF('Completed Projects Pending PW'!A17="","",'Completed Projects Pending PW'!H17)</f>
        <v>67</v>
      </c>
      <c r="F75" s="54">
        <f>IF('Completed Projects Pending PW'!A17="","",'Completed Projects Pending PW'!U17)</f>
        <v>5534</v>
      </c>
      <c r="G75" s="54">
        <f>IF('Completed Projects Pending PW'!A17="","",'Completed Projects Pending PW'!V17)</f>
        <v>5407</v>
      </c>
      <c r="H75" s="1114">
        <f>IF('Completed Projects Pending PW'!A17="","",'Completed Projects Pending PW'!N17)</f>
        <v>66854</v>
      </c>
    </row>
    <row r="76" spans="1:8">
      <c r="A76" s="111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14">
        <f>IF('Completed Projects Pending PW'!A19="","",'Completed Projects Pending PW'!N19)</f>
        <v>53152.33</v>
      </c>
    </row>
    <row r="77" spans="1:8">
      <c r="A77" s="1110" t="str">
        <f>IF('Completed Projects Pending PW'!A20="","",'Completed Projects Pending PW'!A20)</f>
        <v>FB-HWP106</v>
      </c>
      <c r="B77" s="1107" t="str">
        <f>IF('Completed Projects Pending PW'!A20="","",'Completed Projects Pending PW'!B20)</f>
        <v>Lakeland</v>
      </c>
      <c r="C77" s="1107" t="str">
        <f>IF('Completed Projects Pending PW'!A20="","",'Completed Projects Pending PW'!D20)</f>
        <v xml:space="preserve">Brothers </v>
      </c>
      <c r="D77" s="1107" t="str">
        <f>IF('Completed Projects Pending PW'!A20="","",'Completed Projects Pending PW'!F20)</f>
        <v>Travis</v>
      </c>
      <c r="E77" s="1108">
        <f>IF('Completed Projects Pending PW'!A20="","",'Completed Projects Pending PW'!H20)</f>
        <v>0</v>
      </c>
      <c r="F77" s="1108">
        <f>IF('Completed Projects Pending PW'!A20="","",'Completed Projects Pending PW'!U20)</f>
        <v>3146</v>
      </c>
      <c r="G77" s="1108">
        <f>IF('Completed Projects Pending PW'!A20="","",'Completed Projects Pending PW'!V20)</f>
        <v>3263</v>
      </c>
      <c r="H77" s="1113">
        <f>IF('Completed Projects Pending PW'!A20="","",'Completed Projects Pending PW'!N20)</f>
        <v>38359.1</v>
      </c>
    </row>
    <row r="78" spans="1:8">
      <c r="A78" s="111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14">
        <f>IF('Completed Projects Pending PW'!A21="","",'Completed Projects Pending PW'!N21)</f>
        <v>1931.75</v>
      </c>
    </row>
    <row r="79" spans="1:8">
      <c r="A79" s="1110" t="str">
        <f>IF('Completed Projects Pending PW'!A23="","",'Completed Projects Pending PW'!A23)</f>
        <v>D-HNP114/H0103D</v>
      </c>
      <c r="B79" s="1107" t="str">
        <f>IF('Completed Projects Pending PW'!A23="","",'Completed Projects Pending PW'!B23)</f>
        <v>St Petersburg</v>
      </c>
      <c r="C79" s="1107" t="str">
        <f>IF('Completed Projects Pending PW'!A23="","",'Completed Projects Pending PW'!D23)</f>
        <v>North Path/LSCG</v>
      </c>
      <c r="D79" s="1107" t="str">
        <f>IF('Completed Projects Pending PW'!A23="","",'Completed Projects Pending PW'!F23)</f>
        <v>Johnnie</v>
      </c>
      <c r="E79" s="1108">
        <f>IF('Completed Projects Pending PW'!A23="","",'Completed Projects Pending PW'!H23)</f>
        <v>81</v>
      </c>
      <c r="F79" s="1108">
        <f>IF('Completed Projects Pending PW'!A23="","",'Completed Projects Pending PW'!U23)</f>
        <v>6092</v>
      </c>
      <c r="G79" s="1108">
        <f>IF('Completed Projects Pending PW'!A23="","",'Completed Projects Pending PW'!V23)</f>
        <v>6290</v>
      </c>
      <c r="H79" s="1113">
        <f>IF('Completed Projects Pending PW'!A23="","",'Completed Projects Pending PW'!N23)</f>
        <v>70635</v>
      </c>
    </row>
    <row r="80" spans="1:8">
      <c r="A80" s="1111"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4">
        <f>IF('Completed Projects Pending PW'!A24="","",'Completed Projects Pending PW'!N24)</f>
        <v>29634.15</v>
      </c>
    </row>
    <row r="81" spans="1:8">
      <c r="A81" s="1110" t="str">
        <f>IF('Completed Projects Pending PW'!A25="","",'Completed Projects Pending PW'!A25)</f>
        <v>FB-HNP111</v>
      </c>
      <c r="B81" s="1107" t="str">
        <f>IF('Completed Projects Pending PW'!A25="","",'Completed Projects Pending PW'!B25)</f>
        <v>St Petersburg</v>
      </c>
      <c r="C81" s="1107" t="str">
        <f>IF('Completed Projects Pending PW'!A25="","",'Completed Projects Pending PW'!D25)</f>
        <v>Lightspeed In-House</v>
      </c>
      <c r="D81" s="1107" t="str">
        <f>IF('Completed Projects Pending PW'!A25="","",'Completed Projects Pending PW'!F25)</f>
        <v>Johnnie</v>
      </c>
      <c r="E81" s="1108">
        <f>IF('Completed Projects Pending PW'!A25="","",'Completed Projects Pending PW'!H25)</f>
        <v>0</v>
      </c>
      <c r="F81" s="1108">
        <f>IF('Completed Projects Pending PW'!A25="","",'Completed Projects Pending PW'!U25)</f>
        <v>1157</v>
      </c>
      <c r="G81" s="1108">
        <f>IF('Completed Projects Pending PW'!A25="","",'Completed Projects Pending PW'!V25)</f>
        <v>1321</v>
      </c>
      <c r="H81" s="1113">
        <f>IF('Completed Projects Pending PW'!A25="","",'Completed Projects Pending PW'!N25)</f>
        <v>17203.45</v>
      </c>
    </row>
    <row r="82" spans="1:8">
      <c r="A82" s="1111"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4">
        <f>IF('Completed Projects Pending PW'!A26="","",'Completed Projects Pending PW'!N26)</f>
        <v>13442.35</v>
      </c>
    </row>
    <row r="83" spans="1:8">
      <c r="A83" s="1110" t="str">
        <f>IF('Completed Projects Pending PW'!A27="","",'Completed Projects Pending PW'!A27)</f>
        <v>FB-HNP133</v>
      </c>
      <c r="B83" s="1107" t="str">
        <f>IF('Completed Projects Pending PW'!A27="","",'Completed Projects Pending PW'!B27)</f>
        <v>St Petersburg</v>
      </c>
      <c r="C83" s="1107" t="str">
        <f>IF('Completed Projects Pending PW'!A27="","",'Completed Projects Pending PW'!D27)</f>
        <v>Lightspeed In-House</v>
      </c>
      <c r="D83" s="1107" t="str">
        <f>IF('Completed Projects Pending PW'!A27="","",'Completed Projects Pending PW'!F27)</f>
        <v>Johnnie</v>
      </c>
      <c r="E83" s="1108">
        <f>IF('Completed Projects Pending PW'!A27="","",'Completed Projects Pending PW'!H27)</f>
        <v>0</v>
      </c>
      <c r="F83" s="1108">
        <f>IF('Completed Projects Pending PW'!A27="","",'Completed Projects Pending PW'!U27)</f>
        <v>1697</v>
      </c>
      <c r="G83" s="1108">
        <f>IF('Completed Projects Pending PW'!A27="","",'Completed Projects Pending PW'!V27)</f>
        <v>1815</v>
      </c>
      <c r="H83" s="1113">
        <f>IF('Completed Projects Pending PW'!A27="","",'Completed Projects Pending PW'!N27)</f>
        <v>23800.25</v>
      </c>
    </row>
    <row r="84" spans="1:8">
      <c r="A84" s="1111"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4">
        <f>IF('Completed Projects Pending PW'!A28="","",'Completed Projects Pending PW'!N28)</f>
        <v>19745.25</v>
      </c>
    </row>
    <row r="85" spans="1:8">
      <c r="A85" s="1110" t="str">
        <f>IF('Completed Projects Pending PW'!A30="","",'Completed Projects Pending PW'!A30)</f>
        <v>Vantage Point Condominiums</v>
      </c>
      <c r="B85" s="1107" t="str">
        <f>IF('Completed Projects Pending PW'!A30="","",'Completed Projects Pending PW'!B30)</f>
        <v>St Petersburg</v>
      </c>
      <c r="C85" s="1107" t="str">
        <f>IF('Completed Projects Pending PW'!A30="","",'Completed Projects Pending PW'!D30)</f>
        <v>APT Communications/Kattleone</v>
      </c>
      <c r="D85" s="1107" t="str">
        <f>IF('Completed Projects Pending PW'!A30="","",'Completed Projects Pending PW'!F30)</f>
        <v>Johnnie</v>
      </c>
      <c r="E85" s="1108">
        <f>IF('Completed Projects Pending PW'!A30="","",'Completed Projects Pending PW'!H30)</f>
        <v>380</v>
      </c>
      <c r="F85" s="1108">
        <f>IF('Completed Projects Pending PW'!A30="","",'Completed Projects Pending PW'!U30)</f>
        <v>9181</v>
      </c>
      <c r="G85" s="1108">
        <f>IF('Completed Projects Pending PW'!A30="","",'Completed Projects Pending PW'!V30)</f>
        <v>9179</v>
      </c>
      <c r="H85" s="1113">
        <f>IF('Completed Projects Pending PW'!A30="","",'Completed Projects Pending PW'!N30)</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121679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12610</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10731</v>
      </c>
      <c r="L12" t="s">
        <v>314</v>
      </c>
      <c r="M12">
        <v>1</v>
      </c>
      <c r="Q12" t="s">
        <v>466</v>
      </c>
      <c r="R12">
        <v>1</v>
      </c>
    </row>
    <row r="13" spans="1:25">
      <c r="B13" t="s">
        <v>467</v>
      </c>
      <c r="C13">
        <v>30807</v>
      </c>
      <c r="L13" t="s">
        <v>468</v>
      </c>
      <c r="M13">
        <v>1</v>
      </c>
      <c r="Q13" t="s">
        <v>345</v>
      </c>
      <c r="R13">
        <v>1</v>
      </c>
    </row>
    <row r="14" spans="1:25">
      <c r="B14" t="s">
        <v>469</v>
      </c>
      <c r="C14">
        <v>10883</v>
      </c>
      <c r="L14" t="s">
        <v>327</v>
      </c>
      <c r="M14">
        <v>1</v>
      </c>
      <c r="P14" t="s">
        <v>470</v>
      </c>
      <c r="R14">
        <v>5</v>
      </c>
    </row>
    <row r="15" spans="1:25">
      <c r="B15" t="s">
        <v>471</v>
      </c>
      <c r="C15">
        <v>260716</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479</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B49" activePane="topRight" state="frozen"/>
      <selection pane="topRight" activeCell="L135" sqref="L13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525</v>
      </c>
      <c r="B1" s="1144" t="s">
        <v>90</v>
      </c>
      <c r="C1" s="1144" t="s">
        <v>91</v>
      </c>
      <c r="D1" s="1144" t="s">
        <v>444</v>
      </c>
      <c r="E1" s="1144" t="s">
        <v>526</v>
      </c>
      <c r="F1" s="1144" t="s">
        <v>527</v>
      </c>
      <c r="G1" s="1144" t="s">
        <v>92</v>
      </c>
      <c r="H1" s="1144" t="s">
        <v>68</v>
      </c>
      <c r="I1" s="1144" t="s">
        <v>93</v>
      </c>
      <c r="J1" s="1144" t="s">
        <v>26</v>
      </c>
      <c r="K1" s="1144" t="s">
        <v>528</v>
      </c>
      <c r="L1" s="1144" t="s">
        <v>96</v>
      </c>
      <c r="M1" s="1144" t="s">
        <v>95</v>
      </c>
      <c r="N1" s="1145" t="s">
        <v>529</v>
      </c>
      <c r="O1" s="1144" t="s">
        <v>94</v>
      </c>
      <c r="P1" s="1146" t="s">
        <v>97</v>
      </c>
      <c r="Q1" s="1147" t="s">
        <v>98</v>
      </c>
      <c r="R1" s="1147" t="s">
        <v>530</v>
      </c>
      <c r="S1" s="1147" t="s">
        <v>531</v>
      </c>
      <c r="T1" s="1147" t="s">
        <v>532</v>
      </c>
      <c r="U1" s="1147" t="s">
        <v>69</v>
      </c>
      <c r="V1" s="1147" t="s">
        <v>533</v>
      </c>
      <c r="W1" s="1147" t="s">
        <v>534</v>
      </c>
      <c r="X1" s="1147" t="s">
        <v>494</v>
      </c>
      <c r="Y1" s="1147" t="s">
        <v>535</v>
      </c>
      <c r="Z1" s="1148" t="s">
        <v>536</v>
      </c>
      <c r="AA1" s="1147" t="s">
        <v>496</v>
      </c>
      <c r="AB1" s="1147" t="s">
        <v>537</v>
      </c>
      <c r="AC1" s="1149" t="s">
        <v>538</v>
      </c>
    </row>
    <row r="2" spans="1:115" s="723" customFormat="1" ht="24.75" customHeight="1">
      <c r="A2" s="703" t="s">
        <v>539</v>
      </c>
      <c r="B2" s="359" t="s">
        <v>28</v>
      </c>
      <c r="C2" s="704">
        <v>46080</v>
      </c>
      <c r="D2" s="366" t="s">
        <v>464</v>
      </c>
      <c r="E2" s="715">
        <v>46018</v>
      </c>
      <c r="F2" s="366" t="s">
        <v>59</v>
      </c>
      <c r="G2" s="716" t="s">
        <v>540</v>
      </c>
      <c r="H2" s="717">
        <v>89</v>
      </c>
      <c r="I2" s="1150" t="s">
        <v>541</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542</v>
      </c>
      <c r="AD2" s="714"/>
      <c r="CW2" s="724"/>
      <c r="CX2" s="725"/>
      <c r="DC2" s="726"/>
      <c r="DK2" s="725"/>
    </row>
    <row r="3" spans="1:115" s="737" customFormat="1" ht="24.75" customHeight="1">
      <c r="A3" s="738" t="s">
        <v>543</v>
      </c>
      <c r="B3" s="359" t="s">
        <v>28</v>
      </c>
      <c r="C3" s="704">
        <v>46188</v>
      </c>
      <c r="D3" s="704"/>
      <c r="E3" s="715"/>
      <c r="F3" s="716"/>
      <c r="G3" s="716"/>
      <c r="H3" s="717">
        <v>262</v>
      </c>
      <c r="I3" s="1150" t="s">
        <v>541</v>
      </c>
      <c r="J3" s="706" t="s">
        <v>36</v>
      </c>
      <c r="K3" s="706" t="s">
        <v>544</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545</v>
      </c>
      <c r="AD3" s="736"/>
    </row>
    <row r="4" spans="1:115" s="737" customFormat="1" ht="24.75" customHeight="1">
      <c r="A4" s="738" t="s">
        <v>546</v>
      </c>
      <c r="B4" s="359" t="s">
        <v>28</v>
      </c>
      <c r="C4" s="704">
        <v>46188</v>
      </c>
      <c r="D4" s="704"/>
      <c r="E4" s="715"/>
      <c r="F4" s="716"/>
      <c r="G4" s="716"/>
      <c r="H4" s="717">
        <v>156</v>
      </c>
      <c r="I4" s="1150" t="s">
        <v>541</v>
      </c>
      <c r="J4" s="706" t="s">
        <v>36</v>
      </c>
      <c r="K4" s="717" t="s">
        <v>547</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548</v>
      </c>
      <c r="AD4" s="736"/>
    </row>
    <row r="5" spans="1:115" s="737" customFormat="1" ht="24.75" customHeight="1">
      <c r="A5" s="738" t="s">
        <v>549</v>
      </c>
      <c r="B5" s="359" t="s">
        <v>28</v>
      </c>
      <c r="C5" s="715">
        <v>46096</v>
      </c>
      <c r="D5" s="704"/>
      <c r="E5" s="715"/>
      <c r="F5" s="716"/>
      <c r="G5" s="716"/>
      <c r="H5" s="717">
        <v>18</v>
      </c>
      <c r="I5" s="1150" t="s">
        <v>541</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550</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551</v>
      </c>
      <c r="B8" s="1144" t="s">
        <v>90</v>
      </c>
      <c r="C8" s="1144" t="s">
        <v>91</v>
      </c>
      <c r="D8" s="1144" t="s">
        <v>444</v>
      </c>
      <c r="E8" s="1144" t="s">
        <v>526</v>
      </c>
      <c r="F8" s="1144" t="s">
        <v>527</v>
      </c>
      <c r="G8" s="1144" t="s">
        <v>92</v>
      </c>
      <c r="H8" s="1144" t="s">
        <v>68</v>
      </c>
      <c r="I8" s="1144" t="s">
        <v>93</v>
      </c>
      <c r="J8" s="1144" t="s">
        <v>26</v>
      </c>
      <c r="K8" s="1144" t="s">
        <v>528</v>
      </c>
      <c r="L8" s="1144" t="s">
        <v>96</v>
      </c>
      <c r="M8" s="1144" t="s">
        <v>95</v>
      </c>
      <c r="N8" s="1145" t="s">
        <v>529</v>
      </c>
      <c r="O8" s="1144" t="s">
        <v>94</v>
      </c>
      <c r="P8" s="1146" t="s">
        <v>97</v>
      </c>
      <c r="Q8" s="1147" t="s">
        <v>98</v>
      </c>
      <c r="R8" s="1147" t="s">
        <v>530</v>
      </c>
      <c r="S8" s="1147" t="s">
        <v>531</v>
      </c>
      <c r="T8" s="1147" t="s">
        <v>532</v>
      </c>
      <c r="U8" s="1147" t="s">
        <v>69</v>
      </c>
      <c r="V8" s="1147" t="s">
        <v>533</v>
      </c>
      <c r="W8" s="1147" t="s">
        <v>534</v>
      </c>
      <c r="X8" s="1147" t="s">
        <v>494</v>
      </c>
      <c r="Y8" s="1147" t="s">
        <v>535</v>
      </c>
      <c r="Z8" s="1148" t="s">
        <v>536</v>
      </c>
      <c r="AA8" s="1147" t="s">
        <v>496</v>
      </c>
      <c r="AB8" s="1147" t="s">
        <v>537</v>
      </c>
      <c r="AC8" s="1149" t="s">
        <v>538</v>
      </c>
      <c r="AD8" s="736"/>
    </row>
    <row r="9" spans="1:115" s="737" customFormat="1" ht="24.75" customHeight="1">
      <c r="A9" s="738" t="s">
        <v>517</v>
      </c>
      <c r="B9" s="705" t="s">
        <v>31</v>
      </c>
      <c r="C9" s="767">
        <v>46041</v>
      </c>
      <c r="D9" s="767"/>
      <c r="E9" s="767"/>
      <c r="F9" s="703"/>
      <c r="G9" s="705" t="s">
        <v>552</v>
      </c>
      <c r="H9" s="706">
        <v>43</v>
      </c>
      <c r="I9" s="1150" t="s">
        <v>541</v>
      </c>
      <c r="J9" s="706" t="s">
        <v>33</v>
      </c>
      <c r="K9" s="706" t="s">
        <v>544</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553</v>
      </c>
      <c r="AD9" s="736"/>
    </row>
    <row r="10" spans="1:115" ht="24.75" customHeight="1">
      <c r="A10" s="738" t="s">
        <v>554</v>
      </c>
      <c r="B10" s="705" t="s">
        <v>31</v>
      </c>
      <c r="C10" s="1130">
        <v>46006</v>
      </c>
      <c r="D10" s="1130" t="s">
        <v>56</v>
      </c>
      <c r="E10" s="1130">
        <v>45936</v>
      </c>
      <c r="F10" s="705" t="s">
        <v>57</v>
      </c>
      <c r="G10" s="705" t="s">
        <v>555</v>
      </c>
      <c r="H10" s="706">
        <v>0</v>
      </c>
      <c r="I10" s="1150" t="s">
        <v>541</v>
      </c>
      <c r="J10" s="706" t="s">
        <v>30</v>
      </c>
      <c r="K10" s="706" t="s">
        <v>544</v>
      </c>
      <c r="L10" s="704" t="s">
        <v>556</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557</v>
      </c>
      <c r="AD10" s="730"/>
    </row>
    <row r="11" spans="1:115" ht="24.75" customHeight="1">
      <c r="A11" s="703" t="s">
        <v>558</v>
      </c>
      <c r="B11" s="705" t="s">
        <v>31</v>
      </c>
      <c r="C11" s="704">
        <v>46117</v>
      </c>
      <c r="D11" s="704" t="s">
        <v>56</v>
      </c>
      <c r="E11" s="704">
        <v>46100</v>
      </c>
      <c r="F11" s="375" t="s">
        <v>57</v>
      </c>
      <c r="G11" s="705" t="s">
        <v>559</v>
      </c>
      <c r="H11" s="706">
        <v>0</v>
      </c>
      <c r="I11" s="1150" t="s">
        <v>541</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560</v>
      </c>
      <c r="AD11" s="731"/>
    </row>
    <row r="12" spans="1:115" ht="24.75" customHeight="1">
      <c r="A12" s="738" t="s">
        <v>473</v>
      </c>
      <c r="B12" s="705" t="s">
        <v>31</v>
      </c>
      <c r="C12" s="704">
        <v>46053</v>
      </c>
      <c r="D12" s="704"/>
      <c r="E12" s="704"/>
      <c r="F12" s="705" t="s">
        <v>61</v>
      </c>
      <c r="G12" s="705" t="s">
        <v>561</v>
      </c>
      <c r="H12" s="706">
        <v>0</v>
      </c>
      <c r="I12" s="1150" t="s">
        <v>541</v>
      </c>
      <c r="J12" s="706" t="s">
        <v>33</v>
      </c>
      <c r="K12" s="706" t="s">
        <v>544</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562</v>
      </c>
      <c r="AD12" s="731"/>
    </row>
    <row r="13" spans="1:115" ht="24.75" customHeight="1">
      <c r="A13" s="849" t="s">
        <v>563</v>
      </c>
      <c r="B13" s="705" t="s">
        <v>31</v>
      </c>
      <c r="C13" s="704">
        <v>46142</v>
      </c>
      <c r="D13" s="704" t="s">
        <v>463</v>
      </c>
      <c r="E13" s="704"/>
      <c r="F13" s="705" t="s">
        <v>63</v>
      </c>
      <c r="G13" s="705" t="s">
        <v>564</v>
      </c>
      <c r="H13" s="706">
        <v>0</v>
      </c>
      <c r="I13" s="706" t="s">
        <v>541</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565</v>
      </c>
      <c r="AD13" s="731"/>
    </row>
    <row r="14" spans="1:115" ht="24.75" customHeight="1">
      <c r="A14" s="1303" t="s">
        <v>566</v>
      </c>
      <c r="B14" s="768" t="s">
        <v>31</v>
      </c>
      <c r="C14" s="767">
        <v>46020</v>
      </c>
      <c r="D14" s="767"/>
      <c r="E14" s="767"/>
      <c r="F14" s="768" t="s">
        <v>57</v>
      </c>
      <c r="G14" s="768" t="s">
        <v>567</v>
      </c>
      <c r="H14" s="769">
        <v>0</v>
      </c>
      <c r="I14" s="769" t="s">
        <v>541</v>
      </c>
      <c r="J14" s="769" t="s">
        <v>33</v>
      </c>
      <c r="K14" s="769" t="s">
        <v>544</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3" t="s">
        <v>569</v>
      </c>
      <c r="B15" s="768" t="s">
        <v>31</v>
      </c>
      <c r="C15" s="767">
        <v>46052</v>
      </c>
      <c r="D15" s="767"/>
      <c r="E15" s="767">
        <v>45866</v>
      </c>
      <c r="F15" s="768" t="s">
        <v>57</v>
      </c>
      <c r="G15" s="768" t="s">
        <v>570</v>
      </c>
      <c r="H15" s="769">
        <v>0</v>
      </c>
      <c r="I15" s="301" t="s">
        <v>541</v>
      </c>
      <c r="J15" s="769" t="s">
        <v>33</v>
      </c>
      <c r="K15" s="769" t="s">
        <v>544</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3" t="s">
        <v>572</v>
      </c>
      <c r="B16" s="768" t="s">
        <v>31</v>
      </c>
      <c r="C16" s="767">
        <v>46010</v>
      </c>
      <c r="D16" s="767" t="s">
        <v>50</v>
      </c>
      <c r="E16" s="767">
        <v>46007</v>
      </c>
      <c r="F16" s="768" t="s">
        <v>57</v>
      </c>
      <c r="G16" s="768" t="s">
        <v>573</v>
      </c>
      <c r="H16" s="769">
        <v>0</v>
      </c>
      <c r="I16" s="301" t="s">
        <v>541</v>
      </c>
      <c r="J16" s="769" t="s">
        <v>33</v>
      </c>
      <c r="K16" s="769" t="s">
        <v>544</v>
      </c>
      <c r="L16" s="767" t="s">
        <v>556</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574</v>
      </c>
      <c r="AD16" s="731"/>
      <c r="AE16" s="749"/>
    </row>
    <row r="17" spans="1:115" ht="24.75" customHeight="1">
      <c r="A17" s="1304" t="s">
        <v>575</v>
      </c>
      <c r="B17" s="768" t="s">
        <v>31</v>
      </c>
      <c r="C17" s="767">
        <v>46203</v>
      </c>
      <c r="D17" s="767" t="s">
        <v>463</v>
      </c>
      <c r="E17" s="767"/>
      <c r="F17" s="768" t="s">
        <v>63</v>
      </c>
      <c r="G17" s="768" t="s">
        <v>576</v>
      </c>
      <c r="H17" s="769">
        <v>0</v>
      </c>
      <c r="I17" s="301" t="s">
        <v>541</v>
      </c>
      <c r="J17" s="769" t="s">
        <v>36</v>
      </c>
      <c r="K17" s="769"/>
      <c r="L17" s="767" t="s">
        <v>556</v>
      </c>
      <c r="M17" s="769" t="s">
        <v>110</v>
      </c>
      <c r="N17" s="799">
        <v>388</v>
      </c>
      <c r="O17" s="769" t="s">
        <v>110</v>
      </c>
      <c r="P17" s="1308" t="s">
        <v>35</v>
      </c>
      <c r="Q17" s="1131" t="s">
        <v>556</v>
      </c>
      <c r="R17" s="1131"/>
      <c r="S17" s="1131"/>
      <c r="T17" s="1131"/>
      <c r="U17" s="1152">
        <v>0</v>
      </c>
      <c r="V17" s="1152"/>
      <c r="W17" s="1132">
        <f t="shared" si="3"/>
        <v>0</v>
      </c>
      <c r="X17" s="470">
        <f t="shared" si="4"/>
        <v>0</v>
      </c>
      <c r="Y17" s="1133"/>
      <c r="Z17" s="1134">
        <v>0</v>
      </c>
      <c r="AA17" s="1134">
        <v>0</v>
      </c>
      <c r="AB17" s="1132">
        <v>0</v>
      </c>
      <c r="AC17" s="1135" t="s">
        <v>577</v>
      </c>
      <c r="AD17" s="749"/>
      <c r="AE17" s="749"/>
    </row>
    <row r="18" spans="1:115" ht="24.75" customHeight="1">
      <c r="A18" s="1305" t="s">
        <v>578</v>
      </c>
      <c r="B18" s="768" t="s">
        <v>31</v>
      </c>
      <c r="C18" s="767">
        <v>46073</v>
      </c>
      <c r="D18" s="767" t="s">
        <v>463</v>
      </c>
      <c r="E18" s="299"/>
      <c r="F18" s="768" t="s">
        <v>63</v>
      </c>
      <c r="G18" s="768" t="s">
        <v>579</v>
      </c>
      <c r="H18" s="769">
        <v>0</v>
      </c>
      <c r="I18" s="301" t="s">
        <v>541</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580</v>
      </c>
      <c r="B19" s="1296" t="s">
        <v>31</v>
      </c>
      <c r="C19" s="1296"/>
      <c r="D19" s="1296" t="s">
        <v>56</v>
      </c>
      <c r="E19" s="1297">
        <v>46100</v>
      </c>
      <c r="F19" s="1296" t="s">
        <v>61</v>
      </c>
      <c r="G19" s="1296"/>
      <c r="H19" s="1298">
        <v>36</v>
      </c>
      <c r="I19" s="1299" t="s">
        <v>541</v>
      </c>
      <c r="J19" s="1298" t="s">
        <v>33</v>
      </c>
      <c r="K19" s="1298" t="s">
        <v>547</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581</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582</v>
      </c>
      <c r="B22" s="1301" t="s">
        <v>90</v>
      </c>
      <c r="C22" s="1301" t="s">
        <v>91</v>
      </c>
      <c r="D22" s="1301" t="s">
        <v>444</v>
      </c>
      <c r="E22" s="1301" t="s">
        <v>526</v>
      </c>
      <c r="F22" s="1301" t="s">
        <v>527</v>
      </c>
      <c r="G22" s="1301" t="s">
        <v>92</v>
      </c>
      <c r="H22" s="1301" t="s">
        <v>68</v>
      </c>
      <c r="I22" s="1301" t="s">
        <v>93</v>
      </c>
      <c r="J22" s="1301" t="s">
        <v>26</v>
      </c>
      <c r="K22" s="1301" t="s">
        <v>528</v>
      </c>
      <c r="L22" s="1301" t="s">
        <v>96</v>
      </c>
      <c r="M22" s="1301" t="s">
        <v>95</v>
      </c>
      <c r="N22" s="1302" t="s">
        <v>529</v>
      </c>
      <c r="O22" s="1301" t="s">
        <v>94</v>
      </c>
      <c r="P22" s="1301" t="s">
        <v>97</v>
      </c>
      <c r="Q22" s="1168" t="s">
        <v>98</v>
      </c>
      <c r="R22" s="1168" t="s">
        <v>530</v>
      </c>
      <c r="S22" s="1168" t="s">
        <v>531</v>
      </c>
      <c r="T22" s="1168" t="s">
        <v>532</v>
      </c>
      <c r="U22" s="1168" t="s">
        <v>69</v>
      </c>
      <c r="V22" s="1168" t="s">
        <v>533</v>
      </c>
      <c r="W22" s="1168" t="s">
        <v>534</v>
      </c>
      <c r="X22" s="1168" t="s">
        <v>494</v>
      </c>
      <c r="Y22" s="1168" t="s">
        <v>535</v>
      </c>
      <c r="Z22" s="1329" t="s">
        <v>536</v>
      </c>
      <c r="AA22" s="1168" t="s">
        <v>496</v>
      </c>
      <c r="AB22" s="1168" t="s">
        <v>537</v>
      </c>
      <c r="AC22" s="1330" t="s">
        <v>538</v>
      </c>
      <c r="AD22" s="750"/>
      <c r="AE22" s="803"/>
    </row>
    <row r="23" spans="1:115" ht="24.75" customHeight="1">
      <c r="A23" s="1154" t="s">
        <v>583</v>
      </c>
      <c r="B23" s="377" t="s">
        <v>34</v>
      </c>
      <c r="C23" s="704">
        <v>46107</v>
      </c>
      <c r="D23" s="358" t="s">
        <v>50</v>
      </c>
      <c r="E23" s="360"/>
      <c r="F23" s="358" t="s">
        <v>57</v>
      </c>
      <c r="G23" s="705" t="s">
        <v>584</v>
      </c>
      <c r="H23" s="706">
        <v>0</v>
      </c>
      <c r="I23" s="1150" t="s">
        <v>541</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585</v>
      </c>
      <c r="AD23" s="750"/>
      <c r="AE23" s="749"/>
    </row>
    <row r="24" spans="1:115" ht="24.75" customHeight="1">
      <c r="A24" s="1154" t="s">
        <v>586</v>
      </c>
      <c r="B24" s="377" t="s">
        <v>34</v>
      </c>
      <c r="C24" s="704">
        <v>46107</v>
      </c>
      <c r="D24" s="358" t="s">
        <v>50</v>
      </c>
      <c r="E24" s="360">
        <v>46077</v>
      </c>
      <c r="F24" s="358" t="s">
        <v>57</v>
      </c>
      <c r="G24" s="705" t="s">
        <v>587</v>
      </c>
      <c r="H24" s="706">
        <v>0</v>
      </c>
      <c r="I24" s="1150" t="s">
        <v>541</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50" t="s">
        <v>541</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50" t="s">
        <v>541</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5">
        <v>69</v>
      </c>
      <c r="I27" s="706" t="s">
        <v>541</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5">
        <v>48</v>
      </c>
      <c r="I28" s="706" t="s">
        <v>541</v>
      </c>
      <c r="J28" s="706" t="s">
        <v>30</v>
      </c>
      <c r="K28" s="706"/>
      <c r="L28" s="715"/>
      <c r="M28" s="372" t="s">
        <v>110</v>
      </c>
      <c r="N28" s="1156">
        <v>39064</v>
      </c>
      <c r="O28" s="372" t="s">
        <v>110</v>
      </c>
      <c r="P28" s="729" t="s">
        <v>29</v>
      </c>
      <c r="Q28" s="720">
        <v>45932</v>
      </c>
      <c r="R28" s="720"/>
      <c r="S28" s="1003"/>
      <c r="T28" s="720"/>
      <c r="U28" s="685">
        <v>2982</v>
      </c>
      <c r="V28" s="1364">
        <v>735</v>
      </c>
      <c r="W28" s="710">
        <f t="shared" si="5"/>
        <v>2247</v>
      </c>
      <c r="X28" s="365">
        <f t="shared" si="6"/>
        <v>0.24647887323943662</v>
      </c>
      <c r="Y28" s="720">
        <v>46104</v>
      </c>
      <c r="Z28" s="712">
        <v>0</v>
      </c>
      <c r="AA28" s="712">
        <v>0</v>
      </c>
      <c r="AB28" s="1151">
        <v>0</v>
      </c>
      <c r="AC28" s="713" t="s">
        <v>600</v>
      </c>
      <c r="AD28" s="753"/>
    </row>
    <row r="29" spans="1:115" ht="24.75" customHeight="1">
      <c r="A29" s="703" t="s">
        <v>601</v>
      </c>
      <c r="B29" s="377" t="s">
        <v>34</v>
      </c>
      <c r="C29" s="704">
        <v>46249</v>
      </c>
      <c r="D29" s="715"/>
      <c r="E29" s="715"/>
      <c r="F29" s="716"/>
      <c r="G29" s="715" t="s">
        <v>602</v>
      </c>
      <c r="H29" s="717">
        <v>52</v>
      </c>
      <c r="I29" s="372" t="s">
        <v>541</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603</v>
      </c>
      <c r="AD29" s="753"/>
    </row>
    <row r="30" spans="1:115" ht="24.75" customHeight="1">
      <c r="A30" s="703" t="s">
        <v>604</v>
      </c>
      <c r="B30" s="377" t="s">
        <v>34</v>
      </c>
      <c r="C30" s="715">
        <v>46171</v>
      </c>
      <c r="D30" s="715"/>
      <c r="E30" s="715"/>
      <c r="F30" s="716"/>
      <c r="G30" s="715" t="s">
        <v>605</v>
      </c>
      <c r="H30" s="717">
        <v>56</v>
      </c>
      <c r="I30" s="372" t="s">
        <v>541</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606</v>
      </c>
      <c r="AD30" s="753"/>
    </row>
    <row r="31" spans="1:115" ht="24.75" customHeight="1">
      <c r="A31" s="703" t="s">
        <v>607</v>
      </c>
      <c r="B31" s="377" t="s">
        <v>34</v>
      </c>
      <c r="C31" s="715">
        <v>46171</v>
      </c>
      <c r="D31" s="715"/>
      <c r="E31" s="715"/>
      <c r="F31" s="716"/>
      <c r="G31" s="715" t="s">
        <v>608</v>
      </c>
      <c r="H31" s="1155">
        <v>70</v>
      </c>
      <c r="I31" s="372" t="s">
        <v>541</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609</v>
      </c>
      <c r="AD31" s="753"/>
    </row>
    <row r="32" spans="1:115" ht="24.75" customHeight="1">
      <c r="A32" s="703" t="s">
        <v>610</v>
      </c>
      <c r="B32" s="377" t="s">
        <v>34</v>
      </c>
      <c r="C32" s="715">
        <v>46171</v>
      </c>
      <c r="D32" s="715"/>
      <c r="E32" s="715"/>
      <c r="F32" s="716"/>
      <c r="G32" s="715" t="s">
        <v>611</v>
      </c>
      <c r="H32" s="717">
        <v>30</v>
      </c>
      <c r="I32" s="372" t="s">
        <v>541</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612</v>
      </c>
      <c r="AD32" s="753"/>
    </row>
    <row r="33" spans="1:30" ht="24.75" customHeight="1">
      <c r="A33" s="1153" t="s">
        <v>613</v>
      </c>
      <c r="B33" s="377" t="s">
        <v>34</v>
      </c>
      <c r="C33" s="360">
        <v>46131</v>
      </c>
      <c r="D33" s="367"/>
      <c r="E33" s="367"/>
      <c r="F33" s="366"/>
      <c r="G33" s="715" t="s">
        <v>614</v>
      </c>
      <c r="H33" s="1068">
        <v>2</v>
      </c>
      <c r="I33" s="372" t="s">
        <v>541</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615</v>
      </c>
      <c r="AD33" s="753"/>
    </row>
    <row r="34" spans="1:30" ht="24.75" customHeight="1">
      <c r="A34" s="703" t="s">
        <v>616</v>
      </c>
      <c r="B34" s="377" t="s">
        <v>34</v>
      </c>
      <c r="C34" s="715">
        <v>46171</v>
      </c>
      <c r="D34" s="715"/>
      <c r="E34" s="715"/>
      <c r="F34" s="716"/>
      <c r="G34" s="715" t="s">
        <v>617</v>
      </c>
      <c r="H34" s="1155">
        <v>48</v>
      </c>
      <c r="I34" s="372" t="s">
        <v>541</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618</v>
      </c>
      <c r="AD34" s="753"/>
    </row>
    <row r="35" spans="1:30" ht="24.75" customHeight="1">
      <c r="A35" s="703" t="s">
        <v>619</v>
      </c>
      <c r="B35" s="377" t="s">
        <v>34</v>
      </c>
      <c r="C35" s="715">
        <v>46171</v>
      </c>
      <c r="D35" s="715"/>
      <c r="E35" s="715"/>
      <c r="F35" s="716"/>
      <c r="G35" s="715" t="s">
        <v>620</v>
      </c>
      <c r="H35" s="1155">
        <v>60</v>
      </c>
      <c r="I35" s="372" t="s">
        <v>541</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618</v>
      </c>
      <c r="AD35" s="753"/>
    </row>
    <row r="36" spans="1:30" ht="24.75" customHeight="1">
      <c r="A36" s="703" t="s">
        <v>621</v>
      </c>
      <c r="B36" s="377" t="s">
        <v>34</v>
      </c>
      <c r="C36" s="715">
        <v>46171</v>
      </c>
      <c r="D36" s="715"/>
      <c r="E36" s="715"/>
      <c r="F36" s="716"/>
      <c r="G36" s="715" t="s">
        <v>622</v>
      </c>
      <c r="H36" s="1155">
        <v>72</v>
      </c>
      <c r="I36" s="372" t="s">
        <v>541</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618</v>
      </c>
      <c r="AD36" s="753"/>
    </row>
    <row r="37" spans="1:30" ht="24.75" customHeight="1">
      <c r="A37" s="703" t="s">
        <v>623</v>
      </c>
      <c r="B37" s="377" t="s">
        <v>34</v>
      </c>
      <c r="C37" s="704">
        <v>46107</v>
      </c>
      <c r="D37" s="715"/>
      <c r="E37" s="715"/>
      <c r="F37" s="716"/>
      <c r="G37" s="715" t="s">
        <v>624</v>
      </c>
      <c r="H37" s="717">
        <v>20</v>
      </c>
      <c r="I37" s="372" t="s">
        <v>541</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606</v>
      </c>
      <c r="AD37" s="753"/>
    </row>
    <row r="38" spans="1:30" ht="24.75" customHeight="1">
      <c r="A38" s="1153" t="s">
        <v>625</v>
      </c>
      <c r="B38" s="377" t="s">
        <v>34</v>
      </c>
      <c r="C38" s="704">
        <v>46079</v>
      </c>
      <c r="D38" s="367"/>
      <c r="E38" s="367"/>
      <c r="F38" s="366"/>
      <c r="G38" s="715" t="s">
        <v>626</v>
      </c>
      <c r="H38" s="1068">
        <v>0</v>
      </c>
      <c r="I38" s="372" t="s">
        <v>541</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627</v>
      </c>
      <c r="B39" s="377" t="s">
        <v>34</v>
      </c>
      <c r="C39" s="360">
        <v>46079</v>
      </c>
      <c r="D39" s="367"/>
      <c r="E39" s="367"/>
      <c r="F39" s="366"/>
      <c r="G39" s="715" t="s">
        <v>628</v>
      </c>
      <c r="H39" s="1068">
        <v>0</v>
      </c>
      <c r="I39" s="372" t="s">
        <v>541</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629</v>
      </c>
      <c r="B40" s="377" t="s">
        <v>34</v>
      </c>
      <c r="C40" s="704">
        <v>46112</v>
      </c>
      <c r="D40" s="715"/>
      <c r="E40" s="715"/>
      <c r="F40" s="716"/>
      <c r="G40" s="715" t="s">
        <v>630</v>
      </c>
      <c r="H40" s="717">
        <v>20</v>
      </c>
      <c r="I40" s="372" t="s">
        <v>541</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631</v>
      </c>
      <c r="AD40" s="753"/>
    </row>
    <row r="41" spans="1:30" ht="24.75" customHeight="1">
      <c r="A41" s="703" t="s">
        <v>632</v>
      </c>
      <c r="B41" s="377" t="s">
        <v>34</v>
      </c>
      <c r="C41" s="704">
        <v>46099</v>
      </c>
      <c r="D41" s="715"/>
      <c r="E41" s="715"/>
      <c r="F41" s="716"/>
      <c r="G41" s="715" t="s">
        <v>633</v>
      </c>
      <c r="H41" s="717">
        <v>0</v>
      </c>
      <c r="I41" s="372" t="s">
        <v>541</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541</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541</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541</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8">
        <v>0</v>
      </c>
      <c r="I45" s="372" t="s">
        <v>541</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8">
        <v>0</v>
      </c>
      <c r="I46" s="372" t="s">
        <v>541</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541</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541</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7" t="s">
        <v>654</v>
      </c>
      <c r="B49" s="377" t="s">
        <v>34</v>
      </c>
      <c r="C49" s="360">
        <v>46108</v>
      </c>
      <c r="D49" s="366"/>
      <c r="E49" s="367"/>
      <c r="F49" s="366"/>
      <c r="G49" s="716"/>
      <c r="H49" s="1068">
        <v>107</v>
      </c>
      <c r="I49" s="372" t="s">
        <v>541</v>
      </c>
      <c r="J49" s="769" t="s">
        <v>36</v>
      </c>
      <c r="K49" s="1062" t="s">
        <v>547</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655</v>
      </c>
      <c r="AD49" s="753"/>
    </row>
    <row r="50" spans="1:30" ht="24.75" customHeight="1">
      <c r="A50" s="1154" t="s">
        <v>656</v>
      </c>
      <c r="B50" s="377" t="s">
        <v>34</v>
      </c>
      <c r="C50" s="360">
        <v>46174</v>
      </c>
      <c r="D50" s="366"/>
      <c r="E50" s="367"/>
      <c r="F50" s="366"/>
      <c r="G50" s="716"/>
      <c r="H50" s="1068">
        <v>115</v>
      </c>
      <c r="I50" s="372" t="s">
        <v>541</v>
      </c>
      <c r="J50" s="769" t="s">
        <v>36</v>
      </c>
      <c r="K50" s="1062"/>
      <c r="L50" s="367"/>
      <c r="M50" s="717" t="s">
        <v>110</v>
      </c>
      <c r="N50" s="852">
        <v>125188</v>
      </c>
      <c r="O50" s="717" t="s">
        <v>110</v>
      </c>
      <c r="P50" s="729" t="s">
        <v>29</v>
      </c>
      <c r="Q50" s="1070">
        <v>46083</v>
      </c>
      <c r="R50" s="1070"/>
      <c r="S50" s="1070"/>
      <c r="T50" s="1070"/>
      <c r="U50" s="1071">
        <v>11028</v>
      </c>
      <c r="V50" s="1365">
        <v>5316</v>
      </c>
      <c r="W50" s="1065">
        <f>SUM(U50-V50)</f>
        <v>5712</v>
      </c>
      <c r="X50" s="365">
        <f>IFERROR($V50/$U50, 0)</f>
        <v>0.48204570184983681</v>
      </c>
      <c r="Y50" s="1070">
        <v>46090</v>
      </c>
      <c r="Z50" s="712">
        <v>0</v>
      </c>
      <c r="AA50" s="712">
        <v>0</v>
      </c>
      <c r="AB50" s="721">
        <v>0</v>
      </c>
      <c r="AC50" s="713"/>
      <c r="AD50" s="753"/>
    </row>
    <row r="51" spans="1:30" ht="24.75" customHeight="1">
      <c r="A51" s="1153" t="s">
        <v>657</v>
      </c>
      <c r="B51" s="377" t="s">
        <v>37</v>
      </c>
      <c r="C51" s="360">
        <v>46129</v>
      </c>
      <c r="D51" s="1366"/>
      <c r="E51" s="1367"/>
      <c r="F51" s="1366"/>
      <c r="G51" s="1368"/>
      <c r="H51" s="1068">
        <v>0</v>
      </c>
      <c r="I51" s="372" t="s">
        <v>541</v>
      </c>
      <c r="J51" s="717" t="s">
        <v>30</v>
      </c>
      <c r="K51" s="1409"/>
      <c r="L51" s="1367"/>
      <c r="M51" s="717" t="s">
        <v>110</v>
      </c>
      <c r="N51" s="1410">
        <v>43061.3</v>
      </c>
      <c r="O51" s="717" t="s">
        <v>110</v>
      </c>
      <c r="P51" s="1411" t="s">
        <v>32</v>
      </c>
      <c r="Q51" s="1412"/>
      <c r="R51" s="1412"/>
      <c r="S51" s="1412"/>
      <c r="T51" s="1412"/>
      <c r="U51" s="1413">
        <v>3461</v>
      </c>
      <c r="V51" s="1414"/>
      <c r="W51" s="1414">
        <f>SUM(U51-V51)</f>
        <v>3461</v>
      </c>
      <c r="X51" s="1369">
        <f>IFERROR($V51/$U51, 0)</f>
        <v>0</v>
      </c>
      <c r="Y51" s="1412"/>
      <c r="Z51" s="712">
        <v>0</v>
      </c>
      <c r="AA51" s="712">
        <v>0</v>
      </c>
      <c r="AB51" s="721">
        <v>0</v>
      </c>
      <c r="AC51" s="1370"/>
      <c r="AD51" s="753"/>
    </row>
    <row r="52" spans="1:30" ht="24.75" customHeight="1">
      <c r="A52" s="1153" t="s">
        <v>658</v>
      </c>
      <c r="B52" s="377" t="s">
        <v>37</v>
      </c>
      <c r="C52" s="360">
        <v>46138</v>
      </c>
      <c r="D52" s="716" t="s">
        <v>469</v>
      </c>
      <c r="E52" s="367">
        <v>46091</v>
      </c>
      <c r="F52" s="366" t="s">
        <v>51</v>
      </c>
      <c r="G52" s="716" t="s">
        <v>659</v>
      </c>
      <c r="H52" s="1068">
        <v>0</v>
      </c>
      <c r="I52" s="372" t="s">
        <v>541</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541</v>
      </c>
      <c r="J53" s="773" t="s">
        <v>33</v>
      </c>
      <c r="K53" s="706" t="s">
        <v>524</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541</v>
      </c>
      <c r="J54" s="773" t="s">
        <v>33</v>
      </c>
      <c r="K54" s="706" t="s">
        <v>524</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9">
        <v>46171</v>
      </c>
      <c r="D55" s="716" t="s">
        <v>52</v>
      </c>
      <c r="E55" s="715">
        <v>46043</v>
      </c>
      <c r="F55" s="716" t="s">
        <v>51</v>
      </c>
      <c r="G55" s="716" t="s">
        <v>668</v>
      </c>
      <c r="H55" s="717">
        <v>26</v>
      </c>
      <c r="I55" s="372" t="s">
        <v>541</v>
      </c>
      <c r="J55" s="773" t="s">
        <v>33</v>
      </c>
      <c r="K55" s="706" t="s">
        <v>524</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669</v>
      </c>
      <c r="AD55" s="753"/>
    </row>
    <row r="56" spans="1:30" ht="24.75" customHeight="1">
      <c r="A56" s="1157" t="s">
        <v>670</v>
      </c>
      <c r="B56" s="1158" t="s">
        <v>37</v>
      </c>
      <c r="C56" s="360">
        <v>46172</v>
      </c>
      <c r="D56" s="366" t="s">
        <v>467</v>
      </c>
      <c r="E56" s="367"/>
      <c r="F56" s="366"/>
      <c r="G56" s="716"/>
      <c r="H56" s="1068">
        <v>402</v>
      </c>
      <c r="I56" s="304" t="s">
        <v>541</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671</v>
      </c>
      <c r="AD56" s="753"/>
    </row>
    <row r="57" spans="1:30" ht="24.75" customHeight="1">
      <c r="A57" s="851" t="s">
        <v>672</v>
      </c>
      <c r="B57" s="1159" t="s">
        <v>40</v>
      </c>
      <c r="C57" s="360">
        <v>46111</v>
      </c>
      <c r="D57" s="366" t="s">
        <v>52</v>
      </c>
      <c r="E57" s="367">
        <v>46085</v>
      </c>
      <c r="F57" s="366" t="s">
        <v>53</v>
      </c>
      <c r="G57" s="716" t="s">
        <v>673</v>
      </c>
      <c r="H57" s="1073">
        <v>0</v>
      </c>
      <c r="I57" s="304" t="s">
        <v>541</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674</v>
      </c>
      <c r="AD57" s="753"/>
    </row>
    <row r="58" spans="1:30" ht="24.75" customHeight="1">
      <c r="A58" s="851" t="s">
        <v>675</v>
      </c>
      <c r="B58" s="1159" t="s">
        <v>40</v>
      </c>
      <c r="C58" s="360">
        <v>46111</v>
      </c>
      <c r="D58" s="716" t="s">
        <v>52</v>
      </c>
      <c r="E58" s="367">
        <v>46085</v>
      </c>
      <c r="F58" s="366" t="s">
        <v>53</v>
      </c>
      <c r="G58" s="716" t="s">
        <v>676</v>
      </c>
      <c r="H58" s="1073">
        <v>0</v>
      </c>
      <c r="I58" s="304" t="s">
        <v>541</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674</v>
      </c>
      <c r="AD58" s="753"/>
    </row>
    <row r="59" spans="1:30" ht="24.75" customHeight="1">
      <c r="A59" s="1160" t="s">
        <v>677</v>
      </c>
      <c r="B59" s="1159" t="s">
        <v>40</v>
      </c>
      <c r="C59" s="360">
        <v>46111</v>
      </c>
      <c r="D59" s="366" t="s">
        <v>50</v>
      </c>
      <c r="E59" s="367">
        <v>46087</v>
      </c>
      <c r="F59" s="716" t="s">
        <v>51</v>
      </c>
      <c r="G59" s="716" t="s">
        <v>678</v>
      </c>
      <c r="H59" s="1073">
        <v>0</v>
      </c>
      <c r="I59" s="304" t="s">
        <v>541</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679</v>
      </c>
      <c r="AD59" s="753"/>
    </row>
    <row r="60" spans="1:30" ht="24.75" customHeight="1">
      <c r="A60" s="1153" t="s">
        <v>680</v>
      </c>
      <c r="B60" s="1159" t="s">
        <v>40</v>
      </c>
      <c r="C60" s="360">
        <v>46111</v>
      </c>
      <c r="D60" s="366" t="s">
        <v>50</v>
      </c>
      <c r="E60" s="367">
        <v>46087</v>
      </c>
      <c r="F60" s="716" t="s">
        <v>51</v>
      </c>
      <c r="G60" s="716" t="s">
        <v>681</v>
      </c>
      <c r="H60" s="1073">
        <v>0</v>
      </c>
      <c r="I60" s="304" t="s">
        <v>541</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679</v>
      </c>
      <c r="AD60" s="753"/>
    </row>
    <row r="61" spans="1:30" ht="24.75" customHeight="1">
      <c r="A61" s="1153" t="s">
        <v>682</v>
      </c>
      <c r="B61" s="1159" t="s">
        <v>40</v>
      </c>
      <c r="C61" s="360">
        <v>46111</v>
      </c>
      <c r="D61" s="366" t="s">
        <v>50</v>
      </c>
      <c r="E61" s="367">
        <v>46087</v>
      </c>
      <c r="F61" s="716" t="s">
        <v>51</v>
      </c>
      <c r="G61" s="716" t="s">
        <v>683</v>
      </c>
      <c r="H61" s="1073">
        <v>0</v>
      </c>
      <c r="I61" s="304" t="s">
        <v>541</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679</v>
      </c>
      <c r="AD61" s="753"/>
    </row>
    <row r="62" spans="1:30" ht="24.75" customHeight="1">
      <c r="A62" s="1153" t="s">
        <v>684</v>
      </c>
      <c r="B62" s="1159" t="s">
        <v>40</v>
      </c>
      <c r="C62" s="360">
        <v>46111</v>
      </c>
      <c r="D62" s="366"/>
      <c r="E62" s="367"/>
      <c r="F62" s="716" t="s">
        <v>51</v>
      </c>
      <c r="G62" s="716" t="s">
        <v>685</v>
      </c>
      <c r="H62" s="1073">
        <v>0</v>
      </c>
      <c r="I62" s="304" t="s">
        <v>541</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679</v>
      </c>
      <c r="AD62" s="753"/>
    </row>
    <row r="63" spans="1:30" ht="24.75" customHeight="1">
      <c r="A63" s="1153" t="s">
        <v>686</v>
      </c>
      <c r="B63" s="1159" t="s">
        <v>40</v>
      </c>
      <c r="C63" s="360">
        <v>46111</v>
      </c>
      <c r="D63" s="366" t="s">
        <v>50</v>
      </c>
      <c r="E63" s="367">
        <v>46087</v>
      </c>
      <c r="F63" s="716" t="s">
        <v>51</v>
      </c>
      <c r="G63" s="716" t="s">
        <v>687</v>
      </c>
      <c r="H63" s="1073">
        <v>0</v>
      </c>
      <c r="I63" s="304" t="s">
        <v>541</v>
      </c>
      <c r="J63" s="773" t="s">
        <v>30</v>
      </c>
      <c r="K63" s="1074"/>
      <c r="L63" s="367"/>
      <c r="M63" s="773" t="s">
        <v>110</v>
      </c>
      <c r="N63" s="852">
        <v>6808.8</v>
      </c>
      <c r="O63" s="773" t="s">
        <v>110</v>
      </c>
      <c r="P63" s="764" t="s">
        <v>35</v>
      </c>
      <c r="Q63" s="1070">
        <v>46087</v>
      </c>
      <c r="R63" s="1070"/>
      <c r="S63" s="1070"/>
      <c r="T63" s="1070"/>
      <c r="U63" s="1071">
        <v>508</v>
      </c>
      <c r="V63" s="1065"/>
      <c r="W63" s="1065">
        <f t="shared" si="7"/>
        <v>508</v>
      </c>
      <c r="X63" s="365">
        <f t="shared" si="8"/>
        <v>0</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541</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674</v>
      </c>
      <c r="AD64" s="753"/>
    </row>
    <row r="65" spans="1:31" ht="24.75" customHeight="1">
      <c r="A65" s="1153" t="s">
        <v>691</v>
      </c>
      <c r="B65" s="1159" t="s">
        <v>40</v>
      </c>
      <c r="C65" s="360">
        <v>46111</v>
      </c>
      <c r="D65" s="366" t="s">
        <v>50</v>
      </c>
      <c r="E65" s="367">
        <v>46097</v>
      </c>
      <c r="F65" s="716" t="s">
        <v>51</v>
      </c>
      <c r="G65" s="716" t="s">
        <v>692</v>
      </c>
      <c r="H65" s="1073">
        <v>0</v>
      </c>
      <c r="I65" s="304" t="s">
        <v>541</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687</v>
      </c>
      <c r="H66" s="1073">
        <v>0</v>
      </c>
      <c r="I66" s="304" t="s">
        <v>541</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541</v>
      </c>
      <c r="J67" s="773" t="s">
        <v>33</v>
      </c>
      <c r="K67" s="1074" t="s">
        <v>547</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541</v>
      </c>
      <c r="J68" s="773" t="s">
        <v>33</v>
      </c>
      <c r="K68" s="1074" t="s">
        <v>547</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526</v>
      </c>
      <c r="F71" s="1163" t="s">
        <v>527</v>
      </c>
      <c r="G71" s="1163" t="s">
        <v>92</v>
      </c>
      <c r="H71" s="1163" t="s">
        <v>68</v>
      </c>
      <c r="I71" s="1163" t="s">
        <v>93</v>
      </c>
      <c r="J71" s="1163" t="s">
        <v>26</v>
      </c>
      <c r="K71" s="1163" t="s">
        <v>528</v>
      </c>
      <c r="L71" s="1163" t="s">
        <v>96</v>
      </c>
      <c r="M71" s="1163" t="s">
        <v>95</v>
      </c>
      <c r="N71" s="1164" t="s">
        <v>529</v>
      </c>
      <c r="O71" s="1163" t="s">
        <v>94</v>
      </c>
      <c r="P71" s="1165" t="s">
        <v>97</v>
      </c>
      <c r="Q71" s="1147" t="s">
        <v>98</v>
      </c>
      <c r="R71" s="1147" t="s">
        <v>530</v>
      </c>
      <c r="S71" s="1147" t="s">
        <v>531</v>
      </c>
      <c r="T71" s="1147" t="s">
        <v>532</v>
      </c>
      <c r="U71" s="1147" t="s">
        <v>69</v>
      </c>
      <c r="V71" s="1147" t="s">
        <v>533</v>
      </c>
      <c r="W71" s="1166" t="s">
        <v>534</v>
      </c>
      <c r="X71" s="1166" t="s">
        <v>494</v>
      </c>
      <c r="Y71" s="1165" t="s">
        <v>535</v>
      </c>
      <c r="Z71" s="1148" t="s">
        <v>536</v>
      </c>
      <c r="AA71" s="1147" t="s">
        <v>496</v>
      </c>
      <c r="AB71" s="1147" t="s">
        <v>537</v>
      </c>
      <c r="AC71" s="1149" t="s">
        <v>538</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526</v>
      </c>
      <c r="F75" s="1163" t="s">
        <v>527</v>
      </c>
      <c r="G75" s="1163" t="s">
        <v>92</v>
      </c>
      <c r="H75" s="1163" t="s">
        <v>68</v>
      </c>
      <c r="I75" s="1163" t="s">
        <v>93</v>
      </c>
      <c r="J75" s="1163" t="s">
        <v>26</v>
      </c>
      <c r="K75" s="1163" t="s">
        <v>528</v>
      </c>
      <c r="L75" s="1163" t="s">
        <v>96</v>
      </c>
      <c r="M75" s="1163" t="s">
        <v>95</v>
      </c>
      <c r="N75" s="1164" t="s">
        <v>529</v>
      </c>
      <c r="O75" s="1163" t="s">
        <v>94</v>
      </c>
      <c r="P75" s="1167" t="s">
        <v>97</v>
      </c>
      <c r="Q75" s="1168" t="s">
        <v>98</v>
      </c>
      <c r="R75" s="1147" t="s">
        <v>530</v>
      </c>
      <c r="S75" s="1147" t="s">
        <v>531</v>
      </c>
      <c r="T75" s="1147" t="s">
        <v>532</v>
      </c>
      <c r="U75" s="1168" t="s">
        <v>69</v>
      </c>
      <c r="V75" s="1168" t="s">
        <v>533</v>
      </c>
      <c r="W75" s="1169" t="s">
        <v>534</v>
      </c>
      <c r="X75" s="1169" t="s">
        <v>494</v>
      </c>
      <c r="Y75" s="1170" t="s">
        <v>535</v>
      </c>
      <c r="Z75" s="1171" t="s">
        <v>536</v>
      </c>
      <c r="AA75" s="1172" t="s">
        <v>496</v>
      </c>
      <c r="AB75" s="1172" t="s">
        <v>537</v>
      </c>
      <c r="AC75" s="1173" t="s">
        <v>538</v>
      </c>
      <c r="AD75" s="749"/>
    </row>
    <row r="76" spans="1:31" ht="24.75" customHeight="1">
      <c r="A76" s="298" t="s">
        <v>699</v>
      </c>
      <c r="B76" s="355" t="s">
        <v>42</v>
      </c>
      <c r="C76" s="299">
        <v>46096</v>
      </c>
      <c r="D76" s="457"/>
      <c r="E76" s="299"/>
      <c r="F76" s="298"/>
      <c r="G76" s="768"/>
      <c r="H76" s="779">
        <v>0</v>
      </c>
      <c r="I76" s="301" t="s">
        <v>541</v>
      </c>
      <c r="J76" s="769" t="s">
        <v>33</v>
      </c>
      <c r="K76" s="769" t="s">
        <v>524</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541</v>
      </c>
      <c r="J77" s="769" t="s">
        <v>33</v>
      </c>
      <c r="K77" s="769" t="s">
        <v>524</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541</v>
      </c>
      <c r="J78" s="769" t="s">
        <v>33</v>
      </c>
      <c r="K78" s="769" t="s">
        <v>524</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541</v>
      </c>
      <c r="J79" s="769" t="s">
        <v>33</v>
      </c>
      <c r="K79" s="769" t="s">
        <v>524</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541</v>
      </c>
      <c r="J80" s="769" t="s">
        <v>33</v>
      </c>
      <c r="K80" s="769" t="s">
        <v>524</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541</v>
      </c>
      <c r="J81" s="769" t="s">
        <v>33</v>
      </c>
      <c r="K81" s="769" t="s">
        <v>524</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541</v>
      </c>
      <c r="J82" s="769" t="s">
        <v>33</v>
      </c>
      <c r="K82" s="769" t="s">
        <v>524</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541</v>
      </c>
      <c r="J83" s="769" t="s">
        <v>33</v>
      </c>
      <c r="K83" s="769" t="s">
        <v>524</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541</v>
      </c>
      <c r="J84" s="769" t="s">
        <v>33</v>
      </c>
      <c r="K84" s="769" t="s">
        <v>524</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541</v>
      </c>
      <c r="J85" s="769" t="s">
        <v>33</v>
      </c>
      <c r="K85" s="769" t="s">
        <v>524</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541</v>
      </c>
      <c r="J86" s="769" t="s">
        <v>33</v>
      </c>
      <c r="K86" s="769" t="s">
        <v>524</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541</v>
      </c>
      <c r="J87" s="769" t="s">
        <v>33</v>
      </c>
      <c r="K87" s="769" t="s">
        <v>524</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541</v>
      </c>
      <c r="J88" s="769" t="s">
        <v>33</v>
      </c>
      <c r="K88" s="769" t="s">
        <v>524</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541</v>
      </c>
      <c r="J89" s="769" t="s">
        <v>33</v>
      </c>
      <c r="K89" s="769" t="s">
        <v>524</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541</v>
      </c>
      <c r="J90" s="769" t="s">
        <v>33</v>
      </c>
      <c r="K90" s="769" t="s">
        <v>524</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541</v>
      </c>
      <c r="J91" s="769" t="s">
        <v>33</v>
      </c>
      <c r="K91" s="769" t="s">
        <v>524</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541</v>
      </c>
      <c r="J92" s="769" t="s">
        <v>33</v>
      </c>
      <c r="K92" s="769" t="s">
        <v>524</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541</v>
      </c>
      <c r="J93" s="769" t="s">
        <v>33</v>
      </c>
      <c r="K93" s="769" t="s">
        <v>524</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541</v>
      </c>
      <c r="J94" s="769" t="s">
        <v>33</v>
      </c>
      <c r="K94" s="769" t="s">
        <v>524</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541</v>
      </c>
      <c r="J95" s="769" t="s">
        <v>33</v>
      </c>
      <c r="K95" s="769" t="s">
        <v>524</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541</v>
      </c>
      <c r="J96" s="769" t="s">
        <v>33</v>
      </c>
      <c r="K96" s="769" t="s">
        <v>524</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541</v>
      </c>
      <c r="J97" s="769" t="s">
        <v>33</v>
      </c>
      <c r="K97" s="769" t="s">
        <v>524</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541</v>
      </c>
      <c r="J98" s="769" t="s">
        <v>33</v>
      </c>
      <c r="K98" s="769" t="s">
        <v>524</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541</v>
      </c>
      <c r="J99" s="769" t="s">
        <v>33</v>
      </c>
      <c r="K99" s="769" t="s">
        <v>524</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541</v>
      </c>
      <c r="J100" s="769" t="s">
        <v>33</v>
      </c>
      <c r="K100" s="769" t="s">
        <v>524</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541</v>
      </c>
      <c r="J101" s="769" t="s">
        <v>33</v>
      </c>
      <c r="K101" s="769" t="s">
        <v>524</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541</v>
      </c>
      <c r="J102" s="769" t="s">
        <v>33</v>
      </c>
      <c r="K102" s="769" t="s">
        <v>524</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541</v>
      </c>
      <c r="J103" s="769" t="s">
        <v>33</v>
      </c>
      <c r="K103" s="769" t="s">
        <v>524</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541</v>
      </c>
      <c r="J104" s="769" t="s">
        <v>33</v>
      </c>
      <c r="K104" s="769" t="s">
        <v>524</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541</v>
      </c>
      <c r="J105" s="769" t="s">
        <v>33</v>
      </c>
      <c r="K105" s="769" t="s">
        <v>524</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541</v>
      </c>
      <c r="J106" s="769" t="s">
        <v>33</v>
      </c>
      <c r="K106" s="769" t="s">
        <v>524</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541</v>
      </c>
      <c r="J107" s="769" t="s">
        <v>33</v>
      </c>
      <c r="K107" s="769" t="s">
        <v>524</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541</v>
      </c>
      <c r="J108" s="769" t="s">
        <v>33</v>
      </c>
      <c r="K108" s="769" t="s">
        <v>524</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541</v>
      </c>
      <c r="J109" s="769" t="s">
        <v>33</v>
      </c>
      <c r="K109" s="769" t="s">
        <v>524</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541</v>
      </c>
      <c r="J110" s="769" t="s">
        <v>33</v>
      </c>
      <c r="K110" s="769" t="s">
        <v>524</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541</v>
      </c>
      <c r="J111" s="769" t="s">
        <v>33</v>
      </c>
      <c r="K111" s="769" t="s">
        <v>524</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541</v>
      </c>
      <c r="J112" s="769" t="s">
        <v>33</v>
      </c>
      <c r="K112" s="769" t="s">
        <v>524</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541</v>
      </c>
      <c r="J113" s="769" t="s">
        <v>33</v>
      </c>
      <c r="K113" s="769" t="s">
        <v>524</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541</v>
      </c>
      <c r="J114" s="769" t="s">
        <v>33</v>
      </c>
      <c r="K114" s="769" t="s">
        <v>524</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541</v>
      </c>
      <c r="J115" s="769" t="s">
        <v>33</v>
      </c>
      <c r="K115" s="769" t="s">
        <v>524</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541</v>
      </c>
      <c r="J116" s="769" t="s">
        <v>33</v>
      </c>
      <c r="K116" s="769" t="s">
        <v>524</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541</v>
      </c>
      <c r="J117" s="769" t="s">
        <v>33</v>
      </c>
      <c r="K117" s="769" t="s">
        <v>524</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541</v>
      </c>
      <c r="J118" s="769" t="s">
        <v>33</v>
      </c>
      <c r="K118" s="769" t="s">
        <v>524</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541</v>
      </c>
      <c r="J119" s="769" t="s">
        <v>33</v>
      </c>
      <c r="K119" s="769" t="s">
        <v>524</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541</v>
      </c>
      <c r="J120" s="769" t="s">
        <v>33</v>
      </c>
      <c r="K120" s="769" t="s">
        <v>524</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541</v>
      </c>
      <c r="J121" s="769" t="s">
        <v>33</v>
      </c>
      <c r="K121" s="769" t="s">
        <v>524</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541</v>
      </c>
      <c r="J122" s="769" t="s">
        <v>33</v>
      </c>
      <c r="K122" s="769" t="s">
        <v>524</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541</v>
      </c>
      <c r="J123" s="769" t="s">
        <v>33</v>
      </c>
      <c r="K123" s="769" t="s">
        <v>524</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541</v>
      </c>
      <c r="J124" s="769" t="s">
        <v>33</v>
      </c>
      <c r="K124" s="769" t="s">
        <v>524</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541</v>
      </c>
      <c r="J125" s="769" t="s">
        <v>33</v>
      </c>
      <c r="K125" s="769" t="s">
        <v>524</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541</v>
      </c>
      <c r="J126" s="769" t="s">
        <v>33</v>
      </c>
      <c r="K126" s="769" t="s">
        <v>524</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541</v>
      </c>
      <c r="J127" s="769" t="s">
        <v>33</v>
      </c>
      <c r="K127" s="769" t="s">
        <v>524</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541</v>
      </c>
      <c r="J128" s="769" t="s">
        <v>33</v>
      </c>
      <c r="K128" s="769" t="s">
        <v>524</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541</v>
      </c>
      <c r="J129" s="769" t="s">
        <v>33</v>
      </c>
      <c r="K129" s="769" t="s">
        <v>524</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541</v>
      </c>
      <c r="J130" s="769" t="s">
        <v>33</v>
      </c>
      <c r="K130" s="769" t="s">
        <v>524</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541</v>
      </c>
      <c r="J131" s="769" t="s">
        <v>33</v>
      </c>
      <c r="K131" s="769" t="s">
        <v>524</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526</v>
      </c>
      <c r="F134" s="1163" t="s">
        <v>527</v>
      </c>
      <c r="G134" s="1163" t="s">
        <v>92</v>
      </c>
      <c r="H134" s="1163" t="s">
        <v>68</v>
      </c>
      <c r="I134" s="1163" t="s">
        <v>93</v>
      </c>
      <c r="J134" s="1163" t="s">
        <v>26</v>
      </c>
      <c r="K134" s="1163" t="s">
        <v>528</v>
      </c>
      <c r="L134" s="1163" t="s">
        <v>96</v>
      </c>
      <c r="M134" s="1163" t="s">
        <v>95</v>
      </c>
      <c r="N134" s="1164" t="s">
        <v>529</v>
      </c>
      <c r="O134" s="1163" t="s">
        <v>94</v>
      </c>
      <c r="P134" s="1181" t="s">
        <v>97</v>
      </c>
      <c r="Q134" s="1182" t="s">
        <v>98</v>
      </c>
      <c r="R134" s="1147" t="s">
        <v>530</v>
      </c>
      <c r="S134" s="1147" t="s">
        <v>531</v>
      </c>
      <c r="T134" s="1147" t="s">
        <v>532</v>
      </c>
      <c r="U134" s="1182" t="s">
        <v>69</v>
      </c>
      <c r="V134" s="1182" t="s">
        <v>533</v>
      </c>
      <c r="W134" s="1182" t="s">
        <v>534</v>
      </c>
      <c r="X134" s="1182" t="s">
        <v>494</v>
      </c>
      <c r="Y134" s="1182" t="s">
        <v>535</v>
      </c>
      <c r="Z134" s="1183" t="s">
        <v>536</v>
      </c>
      <c r="AA134" s="1182" t="s">
        <v>496</v>
      </c>
      <c r="AB134" s="1182" t="s">
        <v>537</v>
      </c>
      <c r="AC134" s="1184" t="s">
        <v>538</v>
      </c>
      <c r="AD134" s="749"/>
    </row>
    <row r="135" spans="1:30" ht="24.75" customHeight="1">
      <c r="A135" s="768" t="s">
        <v>758</v>
      </c>
      <c r="B135" s="355" t="s">
        <v>43</v>
      </c>
      <c r="C135" s="767">
        <v>46171</v>
      </c>
      <c r="D135" s="457" t="s">
        <v>60</v>
      </c>
      <c r="E135" s="767">
        <v>46029</v>
      </c>
      <c r="F135" s="768" t="s">
        <v>759</v>
      </c>
      <c r="G135" s="768"/>
      <c r="H135" s="779">
        <v>53</v>
      </c>
      <c r="I135" s="301" t="s">
        <v>541</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541</v>
      </c>
      <c r="J136" s="769" t="s">
        <v>33</v>
      </c>
      <c r="K136" s="769" t="s">
        <v>524</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541</v>
      </c>
      <c r="J137" s="769" t="s">
        <v>33</v>
      </c>
      <c r="K137" s="769" t="s">
        <v>524</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541</v>
      </c>
      <c r="J138" s="769" t="s">
        <v>33</v>
      </c>
      <c r="K138" s="769" t="s">
        <v>524</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541</v>
      </c>
      <c r="J139" s="769" t="s">
        <v>33</v>
      </c>
      <c r="K139" s="769" t="s">
        <v>547</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541</v>
      </c>
      <c r="J140" s="769" t="s">
        <v>33</v>
      </c>
      <c r="K140" s="769" t="s">
        <v>524</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541</v>
      </c>
      <c r="J141" s="769" t="s">
        <v>33</v>
      </c>
      <c r="K141" s="769" t="s">
        <v>524</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541</v>
      </c>
      <c r="J142" s="769" t="s">
        <v>33</v>
      </c>
      <c r="K142" s="769" t="s">
        <v>524</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541</v>
      </c>
      <c r="J143" s="769" t="s">
        <v>33</v>
      </c>
      <c r="K143" s="769" t="s">
        <v>524</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541</v>
      </c>
      <c r="J144" s="769" t="s">
        <v>33</v>
      </c>
      <c r="K144" s="769" t="s">
        <v>524</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541</v>
      </c>
      <c r="J145" s="769" t="s">
        <v>33</v>
      </c>
      <c r="K145" s="769" t="s">
        <v>524</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541</v>
      </c>
      <c r="J146" s="769" t="s">
        <v>33</v>
      </c>
      <c r="K146" s="769" t="s">
        <v>547</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Q1" activePane="topRight" state="frozen"/>
      <selection pane="topRight" activeCell="S2" sqref="S2:T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1147" t="s">
        <v>531</v>
      </c>
      <c r="T1" s="1147" t="s">
        <v>532</v>
      </c>
      <c r="U1" s="342" t="s">
        <v>69</v>
      </c>
      <c r="V1" s="342" t="s">
        <v>533</v>
      </c>
      <c r="W1" s="342" t="s">
        <v>534</v>
      </c>
      <c r="X1" s="342" t="s">
        <v>494</v>
      </c>
      <c r="Y1" s="342" t="s">
        <v>535</v>
      </c>
      <c r="Z1" s="391" t="s">
        <v>536</v>
      </c>
      <c r="AA1" s="342" t="s">
        <v>496</v>
      </c>
      <c r="AB1" s="342" t="s">
        <v>537</v>
      </c>
      <c r="AC1" s="414" t="s">
        <v>538</v>
      </c>
    </row>
    <row r="2" spans="1:29" ht="39.75" customHeight="1">
      <c r="A2" s="626" t="s">
        <v>775</v>
      </c>
      <c r="B2" s="377" t="s">
        <v>34</v>
      </c>
      <c r="C2" s="360">
        <v>45960</v>
      </c>
      <c r="D2" s="360" t="s">
        <v>50</v>
      </c>
      <c r="E2" s="360">
        <v>45905</v>
      </c>
      <c r="F2" s="360" t="s">
        <v>55</v>
      </c>
      <c r="G2" s="361"/>
      <c r="H2" s="362">
        <v>0</v>
      </c>
      <c r="I2" s="1150" t="s">
        <v>776</v>
      </c>
      <c r="J2" s="362" t="s">
        <v>30</v>
      </c>
      <c r="K2" s="369"/>
      <c r="L2" s="299">
        <v>45943</v>
      </c>
      <c r="M2" s="695" t="s">
        <v>110</v>
      </c>
      <c r="N2" s="619">
        <v>2167.3000000000002</v>
      </c>
      <c r="O2" s="362" t="s">
        <v>110</v>
      </c>
      <c r="P2" s="486" t="s">
        <v>38</v>
      </c>
      <c r="Q2" s="363">
        <v>45908</v>
      </c>
      <c r="R2" s="363" t="s">
        <v>777</v>
      </c>
      <c r="S2" s="373" t="s">
        <v>778</v>
      </c>
      <c r="T2" s="373" t="s">
        <v>778</v>
      </c>
      <c r="U2" s="333">
        <v>158</v>
      </c>
      <c r="V2" s="450">
        <v>429</v>
      </c>
      <c r="W2" s="44">
        <f t="shared" ref="W2:W30" si="0">SUM(U2-V2)</f>
        <v>-271</v>
      </c>
      <c r="X2" s="3">
        <f t="shared" ref="X2:X30" si="1">IFERROR($V2/$U2, 0)</f>
        <v>2.7151898734177213</v>
      </c>
      <c r="Y2" s="30" t="s">
        <v>779</v>
      </c>
      <c r="Z2" s="280">
        <v>0</v>
      </c>
      <c r="AA2" s="280">
        <v>0</v>
      </c>
      <c r="AB2" s="9">
        <v>0</v>
      </c>
      <c r="AC2" s="828" t="s">
        <v>780</v>
      </c>
    </row>
    <row r="3" spans="1:29" ht="39.75" customHeight="1">
      <c r="A3" s="626" t="s">
        <v>781</v>
      </c>
      <c r="B3" s="377" t="s">
        <v>34</v>
      </c>
      <c r="C3" s="360">
        <v>45989</v>
      </c>
      <c r="D3" s="367" t="s">
        <v>54</v>
      </c>
      <c r="E3" s="367">
        <v>45964</v>
      </c>
      <c r="F3" s="366" t="s">
        <v>51</v>
      </c>
      <c r="G3" s="1188" t="s">
        <v>782</v>
      </c>
      <c r="H3" s="1155">
        <v>74</v>
      </c>
      <c r="I3" s="362" t="s">
        <v>776</v>
      </c>
      <c r="J3" s="362" t="s">
        <v>30</v>
      </c>
      <c r="K3" s="362"/>
      <c r="L3" s="19">
        <v>45932</v>
      </c>
      <c r="M3" s="1189" t="s">
        <v>110</v>
      </c>
      <c r="N3" s="1156">
        <v>47064</v>
      </c>
      <c r="O3" s="372" t="s">
        <v>110</v>
      </c>
      <c r="P3" s="486" t="s">
        <v>38</v>
      </c>
      <c r="Q3" s="370">
        <v>45932</v>
      </c>
      <c r="R3" s="363" t="s">
        <v>777</v>
      </c>
      <c r="S3" s="373" t="s">
        <v>778</v>
      </c>
      <c r="T3" s="373" t="s">
        <v>778</v>
      </c>
      <c r="U3" s="685">
        <v>4716</v>
      </c>
      <c r="V3" s="450">
        <v>4647</v>
      </c>
      <c r="W3" s="364">
        <f t="shared" si="0"/>
        <v>69</v>
      </c>
      <c r="X3" s="365">
        <f t="shared" si="1"/>
        <v>0.98536895674300251</v>
      </c>
      <c r="Y3" s="370">
        <v>45971</v>
      </c>
      <c r="Z3" s="280">
        <v>0</v>
      </c>
      <c r="AA3" s="280">
        <v>0</v>
      </c>
      <c r="AB3" s="1151">
        <v>0</v>
      </c>
      <c r="AC3" s="830" t="s">
        <v>783</v>
      </c>
    </row>
    <row r="4" spans="1:29" ht="39.75" customHeight="1">
      <c r="A4" s="755" t="s">
        <v>784</v>
      </c>
      <c r="B4" s="377" t="s">
        <v>34</v>
      </c>
      <c r="C4" s="704">
        <v>45999</v>
      </c>
      <c r="D4" s="715" t="s">
        <v>52</v>
      </c>
      <c r="E4" s="715">
        <v>45964</v>
      </c>
      <c r="F4" s="716" t="s">
        <v>53</v>
      </c>
      <c r="G4" s="715" t="s">
        <v>785</v>
      </c>
      <c r="H4" s="1155">
        <v>81</v>
      </c>
      <c r="I4" s="706" t="s">
        <v>776</v>
      </c>
      <c r="J4" s="706" t="s">
        <v>30</v>
      </c>
      <c r="K4" s="372"/>
      <c r="L4" s="715" t="s">
        <v>260</v>
      </c>
      <c r="M4" s="304" t="s">
        <v>110</v>
      </c>
      <c r="N4" s="934">
        <v>68962</v>
      </c>
      <c r="O4" s="1189" t="s">
        <v>110</v>
      </c>
      <c r="P4" s="756" t="s">
        <v>38</v>
      </c>
      <c r="Q4" s="720">
        <v>45932</v>
      </c>
      <c r="R4" s="363" t="s">
        <v>777</v>
      </c>
      <c r="S4" s="373" t="s">
        <v>778</v>
      </c>
      <c r="T4" s="373" t="s">
        <v>778</v>
      </c>
      <c r="U4" s="685">
        <v>5333</v>
      </c>
      <c r="V4" s="450">
        <v>5264</v>
      </c>
      <c r="W4" s="710">
        <f t="shared" si="0"/>
        <v>69</v>
      </c>
      <c r="X4" s="365">
        <f t="shared" si="1"/>
        <v>0.98706169135570976</v>
      </c>
      <c r="Y4" s="720">
        <v>46044</v>
      </c>
      <c r="Z4" s="712">
        <v>0</v>
      </c>
      <c r="AA4" s="712">
        <v>0</v>
      </c>
      <c r="AB4" s="1151">
        <v>0</v>
      </c>
      <c r="AC4" s="713" t="s">
        <v>786</v>
      </c>
    </row>
    <row r="5" spans="1:29" ht="39.75" customHeight="1">
      <c r="A5" s="755" t="s">
        <v>130</v>
      </c>
      <c r="B5" s="377" t="s">
        <v>34</v>
      </c>
      <c r="C5" s="704">
        <v>46040</v>
      </c>
      <c r="D5" s="716" t="s">
        <v>787</v>
      </c>
      <c r="E5" s="715">
        <v>45867</v>
      </c>
      <c r="F5" s="716" t="s">
        <v>53</v>
      </c>
      <c r="G5" s="716" t="s">
        <v>788</v>
      </c>
      <c r="H5" s="717">
        <v>0</v>
      </c>
      <c r="I5" s="372" t="s">
        <v>776</v>
      </c>
      <c r="J5" s="717" t="s">
        <v>30</v>
      </c>
      <c r="K5" s="362"/>
      <c r="L5" s="715" t="s">
        <v>260</v>
      </c>
      <c r="M5" s="717" t="s">
        <v>110</v>
      </c>
      <c r="N5" s="727">
        <v>144972.5</v>
      </c>
      <c r="O5" s="717" t="s">
        <v>110</v>
      </c>
      <c r="P5" s="756" t="s">
        <v>38</v>
      </c>
      <c r="Q5" s="720">
        <v>45867</v>
      </c>
      <c r="R5" s="363" t="s">
        <v>777</v>
      </c>
      <c r="S5" s="373" t="s">
        <v>778</v>
      </c>
      <c r="T5" s="373" t="s">
        <v>778</v>
      </c>
      <c r="U5" s="685">
        <v>9840</v>
      </c>
      <c r="V5" s="450">
        <v>9806</v>
      </c>
      <c r="W5" s="710">
        <f t="shared" si="0"/>
        <v>34</v>
      </c>
      <c r="X5" s="365">
        <f t="shared" si="1"/>
        <v>0.99654471544715451</v>
      </c>
      <c r="Y5" s="720">
        <v>45884</v>
      </c>
      <c r="Z5" s="712">
        <v>1</v>
      </c>
      <c r="AA5" s="712">
        <v>0</v>
      </c>
      <c r="AB5" s="721">
        <v>9106</v>
      </c>
      <c r="AC5" s="713" t="s">
        <v>789</v>
      </c>
    </row>
    <row r="6" spans="1:29" ht="39.75" customHeight="1">
      <c r="A6" s="755" t="s">
        <v>790</v>
      </c>
      <c r="B6" s="377" t="s">
        <v>34</v>
      </c>
      <c r="C6" s="704">
        <v>46096</v>
      </c>
      <c r="D6" s="716" t="s">
        <v>52</v>
      </c>
      <c r="E6" s="715">
        <v>46077</v>
      </c>
      <c r="F6" s="716" t="s">
        <v>53</v>
      </c>
      <c r="G6" s="716" t="s">
        <v>791</v>
      </c>
      <c r="H6" s="717">
        <v>0</v>
      </c>
      <c r="I6" s="372" t="s">
        <v>776</v>
      </c>
      <c r="J6" s="717" t="s">
        <v>30</v>
      </c>
      <c r="K6" s="1343"/>
      <c r="L6" s="715" t="s">
        <v>260</v>
      </c>
      <c r="M6" s="717" t="s">
        <v>110</v>
      </c>
      <c r="N6" s="727">
        <v>73653.899999999994</v>
      </c>
      <c r="O6" s="717" t="s">
        <v>110</v>
      </c>
      <c r="P6" s="756" t="s">
        <v>38</v>
      </c>
      <c r="Q6" s="1344">
        <v>46077</v>
      </c>
      <c r="R6" s="363" t="s">
        <v>777</v>
      </c>
      <c r="S6" s="373" t="s">
        <v>778</v>
      </c>
      <c r="T6" s="373" t="s">
        <v>778</v>
      </c>
      <c r="U6" s="1345">
        <v>6668</v>
      </c>
      <c r="V6" s="1346">
        <v>6668</v>
      </c>
      <c r="W6" s="1347">
        <f>SUM(U6-V6)</f>
        <v>0</v>
      </c>
      <c r="X6" s="365">
        <f>IFERROR($V6/$U6, 0)</f>
        <v>1</v>
      </c>
      <c r="Y6" s="370">
        <v>46090</v>
      </c>
      <c r="Z6" s="712">
        <v>0</v>
      </c>
      <c r="AA6" s="712">
        <v>0</v>
      </c>
      <c r="AB6" s="1348">
        <v>0</v>
      </c>
      <c r="AC6" s="1342"/>
    </row>
    <row r="7" spans="1:29" ht="39.75" customHeight="1">
      <c r="A7" s="626" t="s">
        <v>129</v>
      </c>
      <c r="B7" s="377" t="s">
        <v>34</v>
      </c>
      <c r="C7" s="360">
        <v>45991</v>
      </c>
      <c r="D7" s="366" t="s">
        <v>792</v>
      </c>
      <c r="E7" s="367">
        <v>45716</v>
      </c>
      <c r="F7" s="366" t="s">
        <v>51</v>
      </c>
      <c r="G7" s="368" t="s">
        <v>164</v>
      </c>
      <c r="H7" s="369">
        <v>44</v>
      </c>
      <c r="I7" s="372" t="s">
        <v>776</v>
      </c>
      <c r="J7" s="369" t="s">
        <v>30</v>
      </c>
      <c r="K7" s="369"/>
      <c r="L7" s="367">
        <v>45716</v>
      </c>
      <c r="M7" s="369" t="s">
        <v>110</v>
      </c>
      <c r="N7" s="646">
        <v>57973.5</v>
      </c>
      <c r="O7" s="369" t="s">
        <v>110</v>
      </c>
      <c r="P7" s="486" t="s">
        <v>38</v>
      </c>
      <c r="Q7" s="370">
        <v>45716</v>
      </c>
      <c r="R7" s="363" t="s">
        <v>777</v>
      </c>
      <c r="S7" s="373" t="s">
        <v>778</v>
      </c>
      <c r="T7" s="373" t="s">
        <v>778</v>
      </c>
      <c r="U7" s="9">
        <v>4885</v>
      </c>
      <c r="V7" s="487">
        <v>4554</v>
      </c>
      <c r="W7" s="364">
        <f t="shared" si="0"/>
        <v>331</v>
      </c>
      <c r="X7" s="365">
        <f t="shared" si="1"/>
        <v>0.93224155578300916</v>
      </c>
      <c r="Y7" s="370">
        <v>45741</v>
      </c>
      <c r="Z7" s="280">
        <v>1</v>
      </c>
      <c r="AA7" s="280">
        <v>1</v>
      </c>
      <c r="AB7" s="9">
        <v>0</v>
      </c>
      <c r="AC7" s="828"/>
    </row>
    <row r="8" spans="1:29" ht="39.75" customHeight="1">
      <c r="A8" s="755" t="s">
        <v>793</v>
      </c>
      <c r="B8" s="377" t="s">
        <v>34</v>
      </c>
      <c r="C8" s="704">
        <v>46107</v>
      </c>
      <c r="D8" s="704" t="s">
        <v>54</v>
      </c>
      <c r="E8" s="704">
        <v>45980</v>
      </c>
      <c r="F8" s="704" t="s">
        <v>51</v>
      </c>
      <c r="G8" s="705" t="s">
        <v>794</v>
      </c>
      <c r="H8" s="706">
        <v>82</v>
      </c>
      <c r="I8" s="706" t="s">
        <v>776</v>
      </c>
      <c r="J8" s="706" t="s">
        <v>30</v>
      </c>
      <c r="K8" s="706"/>
      <c r="L8" s="715" t="s">
        <v>260</v>
      </c>
      <c r="M8" s="706" t="s">
        <v>110</v>
      </c>
      <c r="N8" s="707">
        <v>56294</v>
      </c>
      <c r="O8" s="1002" t="s">
        <v>110</v>
      </c>
      <c r="P8" s="756" t="s">
        <v>38</v>
      </c>
      <c r="Q8" s="709">
        <v>45981</v>
      </c>
      <c r="R8" s="363" t="s">
        <v>777</v>
      </c>
      <c r="S8" s="373" t="s">
        <v>778</v>
      </c>
      <c r="T8" s="373" t="s">
        <v>778</v>
      </c>
      <c r="U8" s="710">
        <v>4146</v>
      </c>
      <c r="V8" s="757">
        <v>4172</v>
      </c>
      <c r="W8" s="710">
        <f t="shared" si="0"/>
        <v>-26</v>
      </c>
      <c r="X8" s="365">
        <f t="shared" si="1"/>
        <v>1.0062711046792088</v>
      </c>
      <c r="Y8" s="720">
        <v>46084</v>
      </c>
      <c r="Z8" s="712">
        <v>0</v>
      </c>
      <c r="AA8" s="712">
        <v>0</v>
      </c>
      <c r="AB8" s="710">
        <v>0</v>
      </c>
      <c r="AC8" s="713" t="s">
        <v>795</v>
      </c>
    </row>
    <row r="9" spans="1:29" ht="39.75" customHeight="1">
      <c r="A9" s="755" t="s">
        <v>796</v>
      </c>
      <c r="B9" s="377" t="s">
        <v>34</v>
      </c>
      <c r="C9" s="704">
        <v>46107</v>
      </c>
      <c r="D9" s="704" t="s">
        <v>54</v>
      </c>
      <c r="E9" s="704">
        <v>46009</v>
      </c>
      <c r="F9" s="704" t="s">
        <v>53</v>
      </c>
      <c r="G9" s="705" t="s">
        <v>797</v>
      </c>
      <c r="H9" s="706">
        <v>54</v>
      </c>
      <c r="I9" s="706" t="s">
        <v>776</v>
      </c>
      <c r="J9" s="706" t="s">
        <v>30</v>
      </c>
      <c r="K9" s="706"/>
      <c r="L9" s="704">
        <v>46077</v>
      </c>
      <c r="M9" s="706" t="s">
        <v>110</v>
      </c>
      <c r="N9" s="707">
        <v>58240</v>
      </c>
      <c r="O9" s="706" t="s">
        <v>110</v>
      </c>
      <c r="P9" s="756" t="s">
        <v>38</v>
      </c>
      <c r="Q9" s="1064">
        <v>46077</v>
      </c>
      <c r="R9" s="363" t="s">
        <v>777</v>
      </c>
      <c r="S9" s="373" t="s">
        <v>778</v>
      </c>
      <c r="T9" s="373" t="s">
        <v>778</v>
      </c>
      <c r="U9" s="710">
        <v>3599</v>
      </c>
      <c r="V9" s="757">
        <v>3599</v>
      </c>
      <c r="W9" s="710">
        <f t="shared" si="0"/>
        <v>0</v>
      </c>
      <c r="X9" s="365">
        <f t="shared" si="1"/>
        <v>1</v>
      </c>
      <c r="Y9" s="720">
        <v>46085</v>
      </c>
      <c r="Z9" s="712">
        <v>0</v>
      </c>
      <c r="AA9" s="712">
        <v>0</v>
      </c>
      <c r="AB9" s="721">
        <v>0</v>
      </c>
      <c r="AC9" s="713" t="s">
        <v>798</v>
      </c>
    </row>
    <row r="10" spans="1:29" ht="39.75" customHeight="1">
      <c r="A10" s="755" t="s">
        <v>799</v>
      </c>
      <c r="B10" s="377" t="s">
        <v>37</v>
      </c>
      <c r="C10" s="704">
        <v>46006</v>
      </c>
      <c r="D10" s="716" t="s">
        <v>52</v>
      </c>
      <c r="E10" s="715">
        <v>45987</v>
      </c>
      <c r="F10" s="716" t="s">
        <v>51</v>
      </c>
      <c r="G10" s="716" t="s">
        <v>800</v>
      </c>
      <c r="H10" s="717">
        <v>30</v>
      </c>
      <c r="I10" s="372" t="s">
        <v>776</v>
      </c>
      <c r="J10" s="1155" t="s">
        <v>30</v>
      </c>
      <c r="K10" s="706"/>
      <c r="L10" s="367" t="s">
        <v>260</v>
      </c>
      <c r="M10" s="717" t="s">
        <v>110</v>
      </c>
      <c r="N10" s="853">
        <v>31387.05</v>
      </c>
      <c r="O10" s="717" t="s">
        <v>110</v>
      </c>
      <c r="P10" s="756" t="s">
        <v>38</v>
      </c>
      <c r="Q10" s="720">
        <v>45992</v>
      </c>
      <c r="R10" s="363" t="s">
        <v>777</v>
      </c>
      <c r="S10" s="373" t="s">
        <v>778</v>
      </c>
      <c r="T10" s="373" t="s">
        <v>778</v>
      </c>
      <c r="U10" s="721">
        <v>2580</v>
      </c>
      <c r="V10" s="757">
        <v>2637</v>
      </c>
      <c r="W10" s="710">
        <f t="shared" si="0"/>
        <v>-57</v>
      </c>
      <c r="X10" s="365">
        <f t="shared" si="1"/>
        <v>1.0220930232558139</v>
      </c>
      <c r="Y10" s="720">
        <v>46001</v>
      </c>
      <c r="Z10" s="712">
        <v>0</v>
      </c>
      <c r="AA10" s="712">
        <v>0</v>
      </c>
      <c r="AB10" s="721">
        <v>0</v>
      </c>
      <c r="AC10" s="830" t="s">
        <v>801</v>
      </c>
    </row>
    <row r="11" spans="1:29" ht="39.75" customHeight="1">
      <c r="A11" s="755" t="s">
        <v>802</v>
      </c>
      <c r="B11" s="377" t="s">
        <v>37</v>
      </c>
      <c r="C11" s="704">
        <v>46040</v>
      </c>
      <c r="D11" s="716" t="s">
        <v>52</v>
      </c>
      <c r="E11" s="715">
        <v>46031</v>
      </c>
      <c r="F11" s="716" t="s">
        <v>51</v>
      </c>
      <c r="G11" s="716" t="s">
        <v>803</v>
      </c>
      <c r="H11" s="717">
        <v>73</v>
      </c>
      <c r="I11" s="372" t="s">
        <v>776</v>
      </c>
      <c r="J11" s="1155" t="s">
        <v>30</v>
      </c>
      <c r="K11" s="706"/>
      <c r="L11" s="367" t="s">
        <v>260</v>
      </c>
      <c r="M11" s="717" t="s">
        <v>110</v>
      </c>
      <c r="N11" s="727">
        <v>77814</v>
      </c>
      <c r="O11" s="717" t="s">
        <v>110</v>
      </c>
      <c r="P11" s="756" t="s">
        <v>38</v>
      </c>
      <c r="Q11" s="720">
        <v>46015</v>
      </c>
      <c r="R11" s="363" t="s">
        <v>777</v>
      </c>
      <c r="S11" s="373" t="s">
        <v>778</v>
      </c>
      <c r="T11" s="373" t="s">
        <v>778</v>
      </c>
      <c r="U11" s="721">
        <v>6263</v>
      </c>
      <c r="V11" s="757">
        <v>6221</v>
      </c>
      <c r="W11" s="710">
        <f t="shared" si="0"/>
        <v>42</v>
      </c>
      <c r="X11" s="365">
        <f t="shared" si="1"/>
        <v>0.9932939485869392</v>
      </c>
      <c r="Y11" s="720">
        <v>46024</v>
      </c>
      <c r="Z11" s="712">
        <v>0</v>
      </c>
      <c r="AA11" s="712">
        <v>0</v>
      </c>
      <c r="AB11" s="721">
        <v>0</v>
      </c>
      <c r="AC11" s="830" t="s">
        <v>804</v>
      </c>
    </row>
    <row r="12" spans="1:29" ht="39.75" customHeight="1">
      <c r="A12" s="755" t="s">
        <v>805</v>
      </c>
      <c r="B12" s="377" t="s">
        <v>37</v>
      </c>
      <c r="C12" s="704">
        <v>46081</v>
      </c>
      <c r="D12" s="716" t="s">
        <v>50</v>
      </c>
      <c r="E12" s="715">
        <v>46001</v>
      </c>
      <c r="F12" s="716" t="s">
        <v>51</v>
      </c>
      <c r="G12" s="716" t="s">
        <v>806</v>
      </c>
      <c r="H12" s="717">
        <v>80</v>
      </c>
      <c r="I12" s="372" t="s">
        <v>776</v>
      </c>
      <c r="J12" s="1155" t="s">
        <v>30</v>
      </c>
      <c r="K12" s="706"/>
      <c r="L12" s="715">
        <v>46021</v>
      </c>
      <c r="M12" s="717" t="s">
        <v>110</v>
      </c>
      <c r="N12" s="727">
        <v>65843.5</v>
      </c>
      <c r="O12" s="717" t="s">
        <v>110</v>
      </c>
      <c r="P12" s="756" t="s">
        <v>38</v>
      </c>
      <c r="Q12" s="720">
        <v>45995</v>
      </c>
      <c r="R12" s="363" t="s">
        <v>777</v>
      </c>
      <c r="S12" s="373" t="s">
        <v>778</v>
      </c>
      <c r="T12" s="373" t="s">
        <v>778</v>
      </c>
      <c r="U12" s="721">
        <v>5052</v>
      </c>
      <c r="V12" s="757">
        <v>4889</v>
      </c>
      <c r="W12" s="710">
        <f t="shared" si="0"/>
        <v>163</v>
      </c>
      <c r="X12" s="365">
        <f t="shared" si="1"/>
        <v>0.967735550277118</v>
      </c>
      <c r="Y12" s="720">
        <v>46001</v>
      </c>
      <c r="Z12" s="712">
        <v>0</v>
      </c>
      <c r="AA12" s="712">
        <v>0</v>
      </c>
      <c r="AB12" s="721">
        <v>0</v>
      </c>
      <c r="AC12" s="713" t="s">
        <v>807</v>
      </c>
    </row>
    <row r="13" spans="1:29" ht="39.75" customHeight="1">
      <c r="A13" s="755" t="s">
        <v>808</v>
      </c>
      <c r="B13" s="377" t="s">
        <v>37</v>
      </c>
      <c r="C13" s="704">
        <v>46081</v>
      </c>
      <c r="D13" s="716" t="s">
        <v>52</v>
      </c>
      <c r="E13" s="715">
        <v>46043</v>
      </c>
      <c r="F13" s="716" t="s">
        <v>51</v>
      </c>
      <c r="G13" s="716" t="s">
        <v>809</v>
      </c>
      <c r="H13" s="717">
        <v>61</v>
      </c>
      <c r="I13" s="372" t="s">
        <v>776</v>
      </c>
      <c r="J13" s="717" t="s">
        <v>30</v>
      </c>
      <c r="K13" s="706"/>
      <c r="L13" s="715">
        <v>46038</v>
      </c>
      <c r="M13" s="717" t="s">
        <v>110</v>
      </c>
      <c r="N13" s="727">
        <v>56650</v>
      </c>
      <c r="O13" s="717" t="s">
        <v>110</v>
      </c>
      <c r="P13" s="756" t="s">
        <v>38</v>
      </c>
      <c r="Q13" s="720">
        <v>46038</v>
      </c>
      <c r="R13" s="363" t="s">
        <v>777</v>
      </c>
      <c r="S13" s="373" t="s">
        <v>778</v>
      </c>
      <c r="T13" s="373" t="s">
        <v>778</v>
      </c>
      <c r="U13" s="721">
        <v>4641</v>
      </c>
      <c r="V13" s="757">
        <v>4757</v>
      </c>
      <c r="W13" s="710">
        <f t="shared" si="0"/>
        <v>-116</v>
      </c>
      <c r="X13" s="365">
        <f t="shared" si="1"/>
        <v>1.0249946132299073</v>
      </c>
      <c r="Y13" s="720">
        <v>46051</v>
      </c>
      <c r="Z13" s="712">
        <v>0</v>
      </c>
      <c r="AA13" s="712">
        <v>0</v>
      </c>
      <c r="AB13" s="721">
        <v>0</v>
      </c>
      <c r="AC13" s="713" t="s">
        <v>810</v>
      </c>
    </row>
    <row r="14" spans="1:29" ht="39.75" customHeight="1">
      <c r="A14" s="626" t="s">
        <v>811</v>
      </c>
      <c r="B14" s="377" t="s">
        <v>37</v>
      </c>
      <c r="C14" s="360">
        <v>46053</v>
      </c>
      <c r="D14" s="366" t="s">
        <v>52</v>
      </c>
      <c r="E14" s="367">
        <v>45964</v>
      </c>
      <c r="F14" s="366" t="s">
        <v>51</v>
      </c>
      <c r="G14" s="368"/>
      <c r="H14" s="369">
        <v>82</v>
      </c>
      <c r="I14" s="372" t="s">
        <v>776</v>
      </c>
      <c r="J14" s="369" t="s">
        <v>30</v>
      </c>
      <c r="K14" s="362"/>
      <c r="L14" s="367" t="s">
        <v>260</v>
      </c>
      <c r="M14" s="369" t="s">
        <v>110</v>
      </c>
      <c r="N14" s="646">
        <v>101871</v>
      </c>
      <c r="O14" s="369" t="s">
        <v>110</v>
      </c>
      <c r="P14" s="486" t="s">
        <v>38</v>
      </c>
      <c r="Q14" s="370">
        <v>45965</v>
      </c>
      <c r="R14" s="370">
        <v>46042</v>
      </c>
      <c r="S14" s="373" t="s">
        <v>778</v>
      </c>
      <c r="T14" s="373" t="s">
        <v>778</v>
      </c>
      <c r="U14" s="9">
        <v>8100</v>
      </c>
      <c r="V14" s="487">
        <v>7972</v>
      </c>
      <c r="W14" s="364">
        <f t="shared" si="0"/>
        <v>128</v>
      </c>
      <c r="X14" s="365">
        <f t="shared" si="1"/>
        <v>0.98419753086419748</v>
      </c>
      <c r="Y14" s="370">
        <v>45973</v>
      </c>
      <c r="Z14" s="280">
        <v>0</v>
      </c>
      <c r="AA14" s="280">
        <v>0</v>
      </c>
      <c r="AB14" s="9">
        <v>0</v>
      </c>
      <c r="AC14" s="830" t="s">
        <v>812</v>
      </c>
    </row>
    <row r="15" spans="1:29" ht="39.75" customHeight="1">
      <c r="A15" s="626" t="s">
        <v>813</v>
      </c>
      <c r="B15" s="377" t="s">
        <v>37</v>
      </c>
      <c r="C15" s="360">
        <v>46053</v>
      </c>
      <c r="D15" s="366" t="s">
        <v>52</v>
      </c>
      <c r="E15" s="367">
        <v>45974</v>
      </c>
      <c r="F15" s="366" t="s">
        <v>51</v>
      </c>
      <c r="G15" s="368" t="s">
        <v>814</v>
      </c>
      <c r="H15" s="369">
        <v>77</v>
      </c>
      <c r="I15" s="372" t="s">
        <v>776</v>
      </c>
      <c r="J15" s="369" t="s">
        <v>30</v>
      </c>
      <c r="K15" s="362"/>
      <c r="L15" s="367">
        <v>45965</v>
      </c>
      <c r="M15" s="369" t="s">
        <v>110</v>
      </c>
      <c r="N15" s="646">
        <v>90786</v>
      </c>
      <c r="O15" s="369" t="s">
        <v>110</v>
      </c>
      <c r="P15" s="486" t="s">
        <v>38</v>
      </c>
      <c r="Q15" s="370">
        <v>45965</v>
      </c>
      <c r="R15" s="370">
        <v>46042</v>
      </c>
      <c r="S15" s="373" t="s">
        <v>778</v>
      </c>
      <c r="T15" s="373" t="s">
        <v>778</v>
      </c>
      <c r="U15" s="9">
        <v>8013</v>
      </c>
      <c r="V15" s="487">
        <v>7885</v>
      </c>
      <c r="W15" s="364">
        <f t="shared" si="0"/>
        <v>128</v>
      </c>
      <c r="X15" s="365">
        <f t="shared" si="1"/>
        <v>0.98402595781854485</v>
      </c>
      <c r="Y15" s="370">
        <v>45979</v>
      </c>
      <c r="Z15" s="280">
        <v>0</v>
      </c>
      <c r="AA15" s="280">
        <v>0</v>
      </c>
      <c r="AB15" s="9">
        <v>0</v>
      </c>
      <c r="AC15" s="830" t="s">
        <v>812</v>
      </c>
    </row>
    <row r="16" spans="1:29" ht="39.75" customHeight="1">
      <c r="A16" s="808" t="s">
        <v>815</v>
      </c>
      <c r="B16" s="311" t="s">
        <v>37</v>
      </c>
      <c r="C16" s="704">
        <v>46040</v>
      </c>
      <c r="D16" s="716" t="s">
        <v>52</v>
      </c>
      <c r="E16" s="715">
        <v>45996</v>
      </c>
      <c r="F16" s="716" t="s">
        <v>51</v>
      </c>
      <c r="G16" s="716" t="s">
        <v>816</v>
      </c>
      <c r="H16" s="717">
        <v>78</v>
      </c>
      <c r="I16" s="372" t="s">
        <v>776</v>
      </c>
      <c r="J16" s="717" t="s">
        <v>30</v>
      </c>
      <c r="K16" s="706"/>
      <c r="L16" s="367" t="s">
        <v>260</v>
      </c>
      <c r="M16" s="717" t="s">
        <v>110</v>
      </c>
      <c r="N16" s="727">
        <v>84477</v>
      </c>
      <c r="O16" s="717" t="s">
        <v>110</v>
      </c>
      <c r="P16" s="756" t="s">
        <v>38</v>
      </c>
      <c r="Q16" s="720">
        <v>46000</v>
      </c>
      <c r="R16" s="363" t="s">
        <v>777</v>
      </c>
      <c r="S16" s="373" t="s">
        <v>778</v>
      </c>
      <c r="T16" s="373" t="s">
        <v>778</v>
      </c>
      <c r="U16" s="721">
        <v>6758</v>
      </c>
      <c r="V16" s="782">
        <v>6565</v>
      </c>
      <c r="W16" s="748">
        <f t="shared" si="0"/>
        <v>193</v>
      </c>
      <c r="X16" s="3">
        <f t="shared" si="1"/>
        <v>0.97144125480911514</v>
      </c>
      <c r="Y16" s="807">
        <v>46006</v>
      </c>
      <c r="Z16" s="712">
        <v>0</v>
      </c>
      <c r="AA16" s="826">
        <v>0</v>
      </c>
      <c r="AB16" s="827">
        <v>0</v>
      </c>
      <c r="AC16" s="831" t="s">
        <v>817</v>
      </c>
    </row>
    <row r="17" spans="1:29" ht="39.75" customHeight="1">
      <c r="A17" s="755" t="s">
        <v>818</v>
      </c>
      <c r="B17" s="705" t="s">
        <v>31</v>
      </c>
      <c r="C17" s="704">
        <v>46073</v>
      </c>
      <c r="D17" s="704" t="s">
        <v>819</v>
      </c>
      <c r="E17" s="715">
        <v>46041</v>
      </c>
      <c r="F17" s="705" t="s">
        <v>57</v>
      </c>
      <c r="G17" s="716" t="s">
        <v>820</v>
      </c>
      <c r="H17" s="706">
        <v>67</v>
      </c>
      <c r="I17" s="1150" t="s">
        <v>776</v>
      </c>
      <c r="J17" s="706" t="s">
        <v>30</v>
      </c>
      <c r="K17" s="706"/>
      <c r="L17" s="715">
        <v>46038</v>
      </c>
      <c r="M17" s="717" t="s">
        <v>110</v>
      </c>
      <c r="N17" s="727">
        <v>66854</v>
      </c>
      <c r="O17" s="717" t="s">
        <v>110</v>
      </c>
      <c r="P17" s="756" t="s">
        <v>38</v>
      </c>
      <c r="Q17" s="720">
        <v>46029</v>
      </c>
      <c r="R17" s="720">
        <v>46076</v>
      </c>
      <c r="S17" s="363">
        <v>46079</v>
      </c>
      <c r="T17" s="373" t="s">
        <v>778</v>
      </c>
      <c r="U17" s="721">
        <v>5534</v>
      </c>
      <c r="V17" s="757">
        <v>5407</v>
      </c>
      <c r="W17" s="710">
        <f t="shared" si="0"/>
        <v>127</v>
      </c>
      <c r="X17" s="365">
        <f t="shared" si="1"/>
        <v>0.97705095771593786</v>
      </c>
      <c r="Y17" s="720">
        <v>46069</v>
      </c>
      <c r="Z17" s="712">
        <v>0</v>
      </c>
      <c r="AA17" s="712">
        <v>0</v>
      </c>
      <c r="AB17" s="1151">
        <v>0</v>
      </c>
      <c r="AC17" s="713" t="s">
        <v>821</v>
      </c>
    </row>
    <row r="18" spans="1:29" ht="39.75" customHeight="1">
      <c r="A18" s="755" t="s">
        <v>822</v>
      </c>
      <c r="B18" s="705" t="s">
        <v>31</v>
      </c>
      <c r="C18" s="771">
        <v>45838</v>
      </c>
      <c r="D18" s="456" t="s">
        <v>823</v>
      </c>
      <c r="E18" s="767">
        <v>46084</v>
      </c>
      <c r="F18" s="703" t="s">
        <v>57</v>
      </c>
      <c r="G18" s="705" t="s">
        <v>824</v>
      </c>
      <c r="H18" s="706">
        <v>26</v>
      </c>
      <c r="I18" s="1150" t="s">
        <v>776</v>
      </c>
      <c r="J18" s="706" t="s">
        <v>30</v>
      </c>
      <c r="K18" s="706"/>
      <c r="L18" s="367" t="s">
        <v>260</v>
      </c>
      <c r="M18" s="706" t="s">
        <v>110</v>
      </c>
      <c r="N18" s="707">
        <v>12781.6</v>
      </c>
      <c r="O18" s="706" t="s">
        <v>110</v>
      </c>
      <c r="P18" s="756" t="s">
        <v>38</v>
      </c>
      <c r="Q18" s="709">
        <v>46084</v>
      </c>
      <c r="R18" s="363" t="s">
        <v>777</v>
      </c>
      <c r="S18" s="373" t="s">
        <v>778</v>
      </c>
      <c r="T18" s="373" t="s">
        <v>778</v>
      </c>
      <c r="U18" s="333">
        <v>937</v>
      </c>
      <c r="V18" s="757">
        <v>927</v>
      </c>
      <c r="W18" s="710">
        <f>SUM(U18-V18)</f>
        <v>10</v>
      </c>
      <c r="X18" s="365">
        <f t="shared" si="1"/>
        <v>0.98932764140875129</v>
      </c>
      <c r="Y18" s="720">
        <v>46098</v>
      </c>
      <c r="Z18" s="712">
        <v>1</v>
      </c>
      <c r="AA18" s="712">
        <v>1</v>
      </c>
      <c r="AB18" s="1293">
        <v>1</v>
      </c>
      <c r="AC18" s="743" t="s">
        <v>825</v>
      </c>
    </row>
    <row r="19" spans="1:29" ht="39.75" customHeight="1">
      <c r="A19" s="755" t="s">
        <v>826</v>
      </c>
      <c r="B19" s="705" t="s">
        <v>31</v>
      </c>
      <c r="C19" s="704">
        <v>46073</v>
      </c>
      <c r="D19" s="704" t="s">
        <v>819</v>
      </c>
      <c r="E19" s="704">
        <v>46045</v>
      </c>
      <c r="F19" s="705" t="s">
        <v>57</v>
      </c>
      <c r="G19" s="705"/>
      <c r="H19" s="706">
        <v>81</v>
      </c>
      <c r="I19" s="1150" t="s">
        <v>541</v>
      </c>
      <c r="J19" s="706" t="s">
        <v>30</v>
      </c>
      <c r="K19" s="706"/>
      <c r="L19" s="704">
        <v>46027</v>
      </c>
      <c r="M19" s="706" t="s">
        <v>110</v>
      </c>
      <c r="N19" s="707">
        <v>53152.33</v>
      </c>
      <c r="O19" s="706" t="s">
        <v>110</v>
      </c>
      <c r="P19" s="756" t="s">
        <v>38</v>
      </c>
      <c r="Q19" s="709">
        <v>46027</v>
      </c>
      <c r="R19" s="363" t="s">
        <v>777</v>
      </c>
      <c r="S19" s="373" t="s">
        <v>778</v>
      </c>
      <c r="T19" s="373" t="s">
        <v>778</v>
      </c>
      <c r="U19" s="333">
        <v>3323</v>
      </c>
      <c r="V19" s="757">
        <v>3100</v>
      </c>
      <c r="W19" s="710">
        <f t="shared" si="0"/>
        <v>223</v>
      </c>
      <c r="X19" s="365">
        <f t="shared" si="1"/>
        <v>0.93289196509178451</v>
      </c>
      <c r="Y19" s="720">
        <v>46056</v>
      </c>
      <c r="Z19" s="712">
        <v>1</v>
      </c>
      <c r="AA19" s="712">
        <v>1</v>
      </c>
      <c r="AB19" s="712">
        <v>1</v>
      </c>
      <c r="AC19" s="713" t="s">
        <v>827</v>
      </c>
    </row>
    <row r="20" spans="1:29" ht="39.75" customHeight="1">
      <c r="A20" s="755" t="s">
        <v>828</v>
      </c>
      <c r="B20" s="705" t="s">
        <v>31</v>
      </c>
      <c r="C20" s="704">
        <v>46073</v>
      </c>
      <c r="D20" s="704" t="s">
        <v>819</v>
      </c>
      <c r="E20" s="704"/>
      <c r="F20" s="705" t="s">
        <v>57</v>
      </c>
      <c r="G20" s="705" t="s">
        <v>829</v>
      </c>
      <c r="H20" s="706">
        <v>0</v>
      </c>
      <c r="I20" s="1150" t="s">
        <v>776</v>
      </c>
      <c r="J20" s="706" t="s">
        <v>30</v>
      </c>
      <c r="K20" s="706"/>
      <c r="L20" s="767" t="s">
        <v>260</v>
      </c>
      <c r="M20" s="706" t="s">
        <v>110</v>
      </c>
      <c r="N20" s="707">
        <v>38359.1</v>
      </c>
      <c r="O20" s="706" t="s">
        <v>110</v>
      </c>
      <c r="P20" s="756" t="s">
        <v>38</v>
      </c>
      <c r="Q20" s="709">
        <v>46041</v>
      </c>
      <c r="R20" s="709">
        <v>46083</v>
      </c>
      <c r="S20" s="373" t="s">
        <v>778</v>
      </c>
      <c r="T20" s="373" t="s">
        <v>778</v>
      </c>
      <c r="U20" s="333">
        <v>3146</v>
      </c>
      <c r="V20" s="450">
        <v>3263</v>
      </c>
      <c r="W20" s="710">
        <f t="shared" si="0"/>
        <v>-117</v>
      </c>
      <c r="X20" s="365">
        <f t="shared" si="1"/>
        <v>1.0371900826446281</v>
      </c>
      <c r="Y20" s="720">
        <v>46042</v>
      </c>
      <c r="Z20" s="712">
        <v>1</v>
      </c>
      <c r="AA20" s="712">
        <v>0</v>
      </c>
      <c r="AB20" s="712">
        <v>1</v>
      </c>
      <c r="AC20" s="732" t="s">
        <v>830</v>
      </c>
    </row>
    <row r="21" spans="1:29" ht="39.75" customHeight="1">
      <c r="A21" s="626" t="s">
        <v>831</v>
      </c>
      <c r="B21" s="358" t="s">
        <v>31</v>
      </c>
      <c r="C21" s="360">
        <v>46021</v>
      </c>
      <c r="D21" s="358" t="s">
        <v>832</v>
      </c>
      <c r="E21" s="360" t="s">
        <v>260</v>
      </c>
      <c r="F21" s="358" t="s">
        <v>61</v>
      </c>
      <c r="G21" s="361" t="s">
        <v>833</v>
      </c>
      <c r="H21" s="362">
        <v>0</v>
      </c>
      <c r="I21" s="362" t="s">
        <v>776</v>
      </c>
      <c r="J21" s="362" t="s">
        <v>30</v>
      </c>
      <c r="K21" s="362"/>
      <c r="L21" s="360" t="s">
        <v>556</v>
      </c>
      <c r="M21" s="362" t="s">
        <v>110</v>
      </c>
      <c r="N21" s="619">
        <v>1931.75</v>
      </c>
      <c r="O21" s="362" t="s">
        <v>110</v>
      </c>
      <c r="P21" s="677" t="s">
        <v>38</v>
      </c>
      <c r="Q21" s="59"/>
      <c r="R21" s="363" t="s">
        <v>777</v>
      </c>
      <c r="S21" s="373" t="s">
        <v>778</v>
      </c>
      <c r="T21" s="373" t="s">
        <v>778</v>
      </c>
      <c r="U21" s="333">
        <v>0</v>
      </c>
      <c r="V21" s="450">
        <v>0</v>
      </c>
      <c r="W21" s="364">
        <f t="shared" si="0"/>
        <v>0</v>
      </c>
      <c r="X21" s="365">
        <f t="shared" si="1"/>
        <v>0</v>
      </c>
      <c r="Y21" s="370">
        <v>45996</v>
      </c>
      <c r="Z21" s="280">
        <v>0</v>
      </c>
      <c r="AA21" s="280">
        <v>1</v>
      </c>
      <c r="AB21" s="364">
        <v>0</v>
      </c>
      <c r="AC21" s="828" t="s">
        <v>834</v>
      </c>
    </row>
    <row r="22" spans="1:29" ht="39.75" customHeight="1">
      <c r="A22" s="808" t="s">
        <v>835</v>
      </c>
      <c r="B22" s="355" t="s">
        <v>41</v>
      </c>
      <c r="C22" s="299">
        <v>46081</v>
      </c>
      <c r="D22" s="716" t="s">
        <v>465</v>
      </c>
      <c r="E22" s="767">
        <v>46059</v>
      </c>
      <c r="F22" s="768" t="s">
        <v>51</v>
      </c>
      <c r="G22" s="768"/>
      <c r="H22" s="769">
        <v>171</v>
      </c>
      <c r="I22" s="301" t="s">
        <v>776</v>
      </c>
      <c r="J22" s="769" t="s">
        <v>36</v>
      </c>
      <c r="K22" s="362"/>
      <c r="L22" s="771">
        <v>46062</v>
      </c>
      <c r="M22" s="717" t="s">
        <v>110</v>
      </c>
      <c r="N22" s="852">
        <v>160211</v>
      </c>
      <c r="O22" s="717" t="s">
        <v>110</v>
      </c>
      <c r="P22" s="756" t="s">
        <v>38</v>
      </c>
      <c r="Q22" s="781">
        <v>46062</v>
      </c>
      <c r="R22" s="363" t="s">
        <v>777</v>
      </c>
      <c r="S22" s="373" t="s">
        <v>778</v>
      </c>
      <c r="T22" s="373" t="s">
        <v>778</v>
      </c>
      <c r="U22" s="748">
        <v>10731</v>
      </c>
      <c r="V22" s="782">
        <v>10731</v>
      </c>
      <c r="W22" s="748">
        <f>SUM(U22-V22)</f>
        <v>0</v>
      </c>
      <c r="X22" s="29">
        <f>IFERROR($V22/$U22, 0)</f>
        <v>1</v>
      </c>
      <c r="Y22" s="740">
        <v>46070</v>
      </c>
      <c r="Z22" s="850">
        <v>1</v>
      </c>
      <c r="AA22" s="712">
        <v>0</v>
      </c>
      <c r="AB22" s="721">
        <v>0</v>
      </c>
      <c r="AC22" s="742" t="s">
        <v>836</v>
      </c>
    </row>
    <row r="23" spans="1:29" ht="39.75" customHeight="1">
      <c r="A23" s="755" t="s">
        <v>837</v>
      </c>
      <c r="B23" s="359" t="s">
        <v>28</v>
      </c>
      <c r="C23" s="704">
        <v>46080</v>
      </c>
      <c r="D23" s="366" t="s">
        <v>838</v>
      </c>
      <c r="E23" s="715">
        <v>45700</v>
      </c>
      <c r="F23" s="366" t="s">
        <v>59</v>
      </c>
      <c r="G23" s="715" t="s">
        <v>395</v>
      </c>
      <c r="H23" s="717">
        <v>81</v>
      </c>
      <c r="I23" s="1150" t="s">
        <v>776</v>
      </c>
      <c r="J23" s="717" t="s">
        <v>30</v>
      </c>
      <c r="K23" s="717"/>
      <c r="L23" s="715">
        <v>45702</v>
      </c>
      <c r="M23" s="372" t="s">
        <v>110</v>
      </c>
      <c r="N23" s="727">
        <v>70635</v>
      </c>
      <c r="O23" s="372" t="s">
        <v>110</v>
      </c>
      <c r="P23" s="756" t="s">
        <v>38</v>
      </c>
      <c r="Q23" s="720">
        <v>45696</v>
      </c>
      <c r="R23" s="363" t="s">
        <v>777</v>
      </c>
      <c r="S23" s="373" t="s">
        <v>778</v>
      </c>
      <c r="T23" s="373" t="s">
        <v>778</v>
      </c>
      <c r="U23" s="721">
        <v>6092</v>
      </c>
      <c r="V23" s="757">
        <v>6290</v>
      </c>
      <c r="W23" s="710">
        <f t="shared" si="0"/>
        <v>-198</v>
      </c>
      <c r="X23" s="365">
        <f t="shared" si="1"/>
        <v>1.0325016414970454</v>
      </c>
      <c r="Y23" s="720">
        <v>45747</v>
      </c>
      <c r="Z23" s="365">
        <v>1</v>
      </c>
      <c r="AA23" s="365">
        <v>1</v>
      </c>
      <c r="AB23" s="365">
        <v>1</v>
      </c>
      <c r="AC23" s="841" t="s">
        <v>839</v>
      </c>
    </row>
    <row r="24" spans="1:29" ht="39.75" customHeight="1">
      <c r="A24" s="755" t="s">
        <v>431</v>
      </c>
      <c r="B24" s="359" t="s">
        <v>28</v>
      </c>
      <c r="C24" s="704">
        <v>46080</v>
      </c>
      <c r="D24" s="716" t="s">
        <v>464</v>
      </c>
      <c r="E24" s="715">
        <v>45748</v>
      </c>
      <c r="F24" s="366" t="s">
        <v>59</v>
      </c>
      <c r="G24" s="716" t="s">
        <v>432</v>
      </c>
      <c r="H24" s="717">
        <v>0</v>
      </c>
      <c r="I24" s="717" t="s">
        <v>776</v>
      </c>
      <c r="J24" s="717" t="s">
        <v>30</v>
      </c>
      <c r="K24" s="717"/>
      <c r="L24" s="715">
        <v>46028</v>
      </c>
      <c r="M24" s="717" t="s">
        <v>110</v>
      </c>
      <c r="N24" s="727">
        <v>29634.15</v>
      </c>
      <c r="O24" s="717" t="s">
        <v>110</v>
      </c>
      <c r="P24" s="756" t="s">
        <v>38</v>
      </c>
      <c r="Q24" s="720">
        <v>45743</v>
      </c>
      <c r="R24" s="363" t="s">
        <v>777</v>
      </c>
      <c r="S24" s="373" t="s">
        <v>778</v>
      </c>
      <c r="T24" s="373" t="s">
        <v>778</v>
      </c>
      <c r="U24" s="721">
        <v>1831</v>
      </c>
      <c r="V24" s="757">
        <v>1904</v>
      </c>
      <c r="W24" s="710">
        <f t="shared" si="0"/>
        <v>-73</v>
      </c>
      <c r="X24" s="365">
        <f t="shared" si="1"/>
        <v>1.0398689240851993</v>
      </c>
      <c r="Y24" s="720">
        <v>45790</v>
      </c>
      <c r="Z24" s="712">
        <v>0</v>
      </c>
      <c r="AA24" s="712">
        <v>0</v>
      </c>
      <c r="AB24" s="721">
        <v>0</v>
      </c>
      <c r="AC24" s="732" t="s">
        <v>840</v>
      </c>
    </row>
    <row r="25" spans="1:29" ht="39.75" customHeight="1">
      <c r="A25" s="626" t="s">
        <v>508</v>
      </c>
      <c r="B25" s="359" t="s">
        <v>28</v>
      </c>
      <c r="C25" s="360">
        <v>45991</v>
      </c>
      <c r="D25" s="360" t="s">
        <v>50</v>
      </c>
      <c r="E25" s="367">
        <v>45748</v>
      </c>
      <c r="F25" s="366" t="s">
        <v>59</v>
      </c>
      <c r="G25" s="368" t="s">
        <v>841</v>
      </c>
      <c r="H25" s="369">
        <v>0</v>
      </c>
      <c r="I25" s="369" t="s">
        <v>776</v>
      </c>
      <c r="J25" s="362" t="s">
        <v>30</v>
      </c>
      <c r="K25" s="597"/>
      <c r="L25" s="367">
        <v>45741</v>
      </c>
      <c r="M25" s="362" t="s">
        <v>110</v>
      </c>
      <c r="N25" s="646">
        <v>17203.45</v>
      </c>
      <c r="O25" s="362" t="s">
        <v>110</v>
      </c>
      <c r="P25" s="640" t="s">
        <v>38</v>
      </c>
      <c r="Q25" s="370">
        <v>45742</v>
      </c>
      <c r="R25" s="363" t="s">
        <v>777</v>
      </c>
      <c r="S25" s="373" t="s">
        <v>778</v>
      </c>
      <c r="T25" s="373" t="s">
        <v>778</v>
      </c>
      <c r="U25" s="9">
        <v>1157</v>
      </c>
      <c r="V25" s="487">
        <v>1321</v>
      </c>
      <c r="W25" s="364">
        <f t="shared" si="0"/>
        <v>-164</v>
      </c>
      <c r="X25" s="365">
        <f t="shared" si="1"/>
        <v>1.1417458945548833</v>
      </c>
      <c r="Y25" s="370">
        <v>45925</v>
      </c>
      <c r="Z25" s="280">
        <v>0</v>
      </c>
      <c r="AA25" s="280">
        <v>0</v>
      </c>
      <c r="AB25" s="1151">
        <v>0</v>
      </c>
      <c r="AC25" s="873" t="s">
        <v>842</v>
      </c>
    </row>
    <row r="26" spans="1:29" ht="39.75" customHeight="1">
      <c r="A26" s="755" t="s">
        <v>515</v>
      </c>
      <c r="B26" s="359" t="s">
        <v>28</v>
      </c>
      <c r="C26" s="704">
        <v>46048</v>
      </c>
      <c r="D26" s="704" t="s">
        <v>843</v>
      </c>
      <c r="E26" s="715">
        <v>45748</v>
      </c>
      <c r="F26" s="345" t="s">
        <v>59</v>
      </c>
      <c r="G26" s="716" t="s">
        <v>844</v>
      </c>
      <c r="H26" s="717">
        <v>0</v>
      </c>
      <c r="I26" s="717" t="s">
        <v>776</v>
      </c>
      <c r="J26" s="706" t="s">
        <v>30</v>
      </c>
      <c r="K26" s="597"/>
      <c r="L26" s="715">
        <v>45742</v>
      </c>
      <c r="M26" s="706" t="s">
        <v>110</v>
      </c>
      <c r="N26" s="727">
        <v>13442.35</v>
      </c>
      <c r="O26" s="706" t="s">
        <v>110</v>
      </c>
      <c r="P26" s="825" t="s">
        <v>38</v>
      </c>
      <c r="Q26" s="720">
        <v>46027</v>
      </c>
      <c r="R26" s="363" t="s">
        <v>777</v>
      </c>
      <c r="S26" s="373" t="s">
        <v>778</v>
      </c>
      <c r="T26" s="373" t="s">
        <v>778</v>
      </c>
      <c r="U26" s="711">
        <v>831</v>
      </c>
      <c r="V26" s="840">
        <v>863</v>
      </c>
      <c r="W26" s="710">
        <f t="shared" si="0"/>
        <v>-32</v>
      </c>
      <c r="X26" s="365">
        <f t="shared" si="1"/>
        <v>1.0385078219013237</v>
      </c>
      <c r="Y26" s="720">
        <v>46034</v>
      </c>
      <c r="Z26" s="712">
        <v>0</v>
      </c>
      <c r="AA26" s="712">
        <v>0</v>
      </c>
      <c r="AB26" s="1151">
        <v>0</v>
      </c>
      <c r="AC26" s="841" t="s">
        <v>845</v>
      </c>
    </row>
    <row r="27" spans="1:29" ht="39.75" customHeight="1">
      <c r="A27" s="681" t="s">
        <v>433</v>
      </c>
      <c r="B27" s="575" t="s">
        <v>28</v>
      </c>
      <c r="C27" s="608">
        <v>45991</v>
      </c>
      <c r="D27" s="691" t="s">
        <v>50</v>
      </c>
      <c r="E27" s="24">
        <v>45779</v>
      </c>
      <c r="F27" s="576" t="s">
        <v>59</v>
      </c>
      <c r="G27" s="578" t="s">
        <v>434</v>
      </c>
      <c r="H27" s="579">
        <v>0</v>
      </c>
      <c r="I27" s="369" t="s">
        <v>776</v>
      </c>
      <c r="J27" s="362" t="s">
        <v>30</v>
      </c>
      <c r="K27" s="615"/>
      <c r="L27" s="19">
        <v>45742</v>
      </c>
      <c r="M27" s="617" t="s">
        <v>110</v>
      </c>
      <c r="N27" s="684">
        <v>23800.25</v>
      </c>
      <c r="O27" s="300" t="s">
        <v>110</v>
      </c>
      <c r="P27" s="680" t="s">
        <v>38</v>
      </c>
      <c r="Q27" s="21">
        <v>45743</v>
      </c>
      <c r="R27" s="363" t="s">
        <v>777</v>
      </c>
      <c r="S27" s="373" t="s">
        <v>778</v>
      </c>
      <c r="T27" s="373" t="s">
        <v>778</v>
      </c>
      <c r="U27" s="5">
        <v>1697</v>
      </c>
      <c r="V27" s="656">
        <v>1815</v>
      </c>
      <c r="W27" s="364">
        <f t="shared" si="0"/>
        <v>-118</v>
      </c>
      <c r="X27" s="256">
        <f t="shared" si="1"/>
        <v>1.0695344725987035</v>
      </c>
      <c r="Y27" s="21">
        <v>45791</v>
      </c>
      <c r="Z27" s="466">
        <v>1</v>
      </c>
      <c r="AA27" s="466">
        <v>0</v>
      </c>
      <c r="AB27" s="1190">
        <v>0</v>
      </c>
      <c r="AC27" s="1138" t="s">
        <v>840</v>
      </c>
    </row>
    <row r="28" spans="1:29" ht="39.75" customHeight="1">
      <c r="A28" s="755" t="s">
        <v>435</v>
      </c>
      <c r="B28" s="359" t="s">
        <v>28</v>
      </c>
      <c r="C28" s="704">
        <v>46044</v>
      </c>
      <c r="D28" s="704" t="s">
        <v>50</v>
      </c>
      <c r="E28" s="715">
        <v>45700</v>
      </c>
      <c r="F28" s="715" t="s">
        <v>59</v>
      </c>
      <c r="G28" s="715" t="s">
        <v>436</v>
      </c>
      <c r="H28" s="717">
        <v>0</v>
      </c>
      <c r="I28" s="717" t="s">
        <v>776</v>
      </c>
      <c r="J28" s="717" t="s">
        <v>30</v>
      </c>
      <c r="K28" s="717"/>
      <c r="L28" s="715">
        <v>45700</v>
      </c>
      <c r="M28" s="717" t="s">
        <v>110</v>
      </c>
      <c r="N28" s="727">
        <v>19745.25</v>
      </c>
      <c r="O28" s="717" t="s">
        <v>110</v>
      </c>
      <c r="P28" s="825" t="s">
        <v>38</v>
      </c>
      <c r="Q28" s="720">
        <v>45696</v>
      </c>
      <c r="R28" s="363" t="s">
        <v>777</v>
      </c>
      <c r="S28" s="373" t="s">
        <v>778</v>
      </c>
      <c r="T28" s="373" t="s">
        <v>778</v>
      </c>
      <c r="U28" s="721">
        <v>1534</v>
      </c>
      <c r="V28" s="757">
        <v>1571</v>
      </c>
      <c r="W28" s="710">
        <f t="shared" si="0"/>
        <v>-37</v>
      </c>
      <c r="X28" s="365">
        <f t="shared" si="1"/>
        <v>1.0241199478487615</v>
      </c>
      <c r="Y28" s="720">
        <v>45736</v>
      </c>
      <c r="Z28" s="712">
        <v>0</v>
      </c>
      <c r="AA28" s="712">
        <v>0</v>
      </c>
      <c r="AB28" s="1191">
        <v>0</v>
      </c>
      <c r="AC28" s="1192" t="s">
        <v>840</v>
      </c>
    </row>
    <row r="29" spans="1:29" ht="39.75" customHeight="1">
      <c r="A29" s="755" t="s">
        <v>437</v>
      </c>
      <c r="B29" s="359" t="s">
        <v>28</v>
      </c>
      <c r="C29" s="704">
        <v>46080</v>
      </c>
      <c r="D29" s="366" t="s">
        <v>464</v>
      </c>
      <c r="E29" s="715">
        <v>45748</v>
      </c>
      <c r="F29" s="366" t="s">
        <v>59</v>
      </c>
      <c r="G29" s="734" t="s">
        <v>438</v>
      </c>
      <c r="H29" s="717">
        <v>0</v>
      </c>
      <c r="I29" s="717" t="s">
        <v>541</v>
      </c>
      <c r="J29" s="717" t="s">
        <v>30</v>
      </c>
      <c r="K29" s="735"/>
      <c r="L29" s="715">
        <v>45741</v>
      </c>
      <c r="M29" s="717" t="s">
        <v>110</v>
      </c>
      <c r="N29" s="727">
        <v>31186.25</v>
      </c>
      <c r="O29" s="717" t="s">
        <v>110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846</v>
      </c>
    </row>
    <row r="30" spans="1:29" ht="39.75" customHeight="1">
      <c r="A30" s="755" t="s">
        <v>847</v>
      </c>
      <c r="B30" s="359" t="s">
        <v>28</v>
      </c>
      <c r="C30" s="704">
        <v>46218</v>
      </c>
      <c r="D30" s="704" t="s">
        <v>848</v>
      </c>
      <c r="E30" s="19" t="s">
        <v>260</v>
      </c>
      <c r="F30" s="716" t="s">
        <v>59</v>
      </c>
      <c r="G30" s="716" t="s">
        <v>849</v>
      </c>
      <c r="H30" s="717">
        <v>380</v>
      </c>
      <c r="I30" s="1150" t="s">
        <v>776</v>
      </c>
      <c r="J30" s="706" t="s">
        <v>36</v>
      </c>
      <c r="K30" s="735"/>
      <c r="L30" s="715">
        <v>45964</v>
      </c>
      <c r="M30" s="717" t="s">
        <v>110</v>
      </c>
      <c r="N30" s="727">
        <v>117414</v>
      </c>
      <c r="O30" s="717" t="s">
        <v>110</v>
      </c>
      <c r="P30" s="756" t="s">
        <v>38</v>
      </c>
      <c r="Q30" s="720">
        <v>45964</v>
      </c>
      <c r="R30" s="720"/>
      <c r="S30" s="373" t="s">
        <v>778</v>
      </c>
      <c r="T30" s="373" t="s">
        <v>778</v>
      </c>
      <c r="U30" s="721">
        <v>9181</v>
      </c>
      <c r="V30" s="757">
        <v>9179</v>
      </c>
      <c r="W30" s="710">
        <f t="shared" si="0"/>
        <v>2</v>
      </c>
      <c r="X30" s="383">
        <f t="shared" si="1"/>
        <v>0.99978215880623023</v>
      </c>
      <c r="Y30" s="709">
        <v>45992</v>
      </c>
      <c r="Z30" s="712">
        <v>1</v>
      </c>
      <c r="AA30" s="712">
        <v>0</v>
      </c>
      <c r="AB30" s="1151">
        <v>0</v>
      </c>
      <c r="AC30" s="828" t="s">
        <v>850</v>
      </c>
    </row>
    <row r="31" spans="1:29" ht="39.75" customHeight="1"/>
    <row r="32" spans="1:29" ht="39.75" customHeight="1"/>
    <row r="33" spans="1:1" ht="39.75" customHeight="1"/>
    <row r="34" spans="1:1" ht="39.75" customHeight="1"/>
    <row r="35" spans="1:1" ht="39.75" customHeight="1"/>
    <row r="42" spans="1:1">
      <c r="A42" t="s">
        <v>851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7:I19 I10:I12" xr:uid="{FF75A226-FC7F-404C-911A-49986724D48A}">
      <formula1>"On Track, In Jeopardy, Completed on Track, Completed, Completed -Missed TSD, On Hold Per Tillman"</formula1>
    </dataValidation>
    <dataValidation type="list" allowBlank="1" showInputMessage="1" showErrorMessage="1" sqref="I29:I30 I13:I16 I2:I9 I20:I27" xr:uid="{FAE40925-7EC8-4626-B635-D815FEB73FF5}">
      <formula1>"On Track, In Jeopardy, Completed on Track, Completed, Completed -Missed TSD"</formula1>
    </dataValidation>
    <dataValidation type="list" allowBlank="1" showInputMessage="1" showErrorMessage="1" sqref="J2:J9 J13:J30" xr:uid="{ECCD296E-320E-42DF-8A21-19E7E0361B1B}">
      <formula1>"Received, Pending, Not Required"</formula1>
    </dataValidation>
    <dataValidation allowBlank="1" showInputMessage="1" showErrorMessage="1" sqref="D27 E30 E28 Q27:Q28 Q29:U29 L21:L30 R24:R28 Q30:T30 U6 U18 Q1:R8 U8 R9 L1:L19 Q10:R23 S2:T28 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1"/>
  <sheetViews>
    <sheetView tabSelected="1" topLeftCell="A80" workbookViewId="0">
      <pane xSplit="1" topLeftCell="Y267" activePane="topRight" state="frozen"/>
      <selection pane="topRight" activeCell="Z276" sqref="Z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852</v>
      </c>
      <c r="O1" s="435" t="s">
        <v>853</v>
      </c>
      <c r="P1" s="356" t="s">
        <v>94</v>
      </c>
      <c r="Q1" s="356" t="s">
        <v>97</v>
      </c>
      <c r="R1" s="356" t="s">
        <v>98</v>
      </c>
      <c r="S1" s="356" t="s">
        <v>69</v>
      </c>
      <c r="T1" s="356" t="s">
        <v>533</v>
      </c>
      <c r="U1" s="356" t="s">
        <v>494</v>
      </c>
      <c r="V1" s="356" t="s">
        <v>535</v>
      </c>
      <c r="W1" s="357" t="s">
        <v>536</v>
      </c>
      <c r="X1" s="356" t="s">
        <v>496</v>
      </c>
      <c r="Y1" s="356" t="s">
        <v>497</v>
      </c>
      <c r="Z1" s="436" t="s">
        <v>854</v>
      </c>
      <c r="AA1" s="823" t="s">
        <v>855</v>
      </c>
      <c r="AB1" s="1052" t="s">
        <v>856</v>
      </c>
    </row>
    <row r="2" spans="1:28" ht="39.75" customHeight="1">
      <c r="A2" s="297" t="s">
        <v>111</v>
      </c>
      <c r="B2" s="311" t="s">
        <v>34</v>
      </c>
      <c r="C2" s="299">
        <v>45868</v>
      </c>
      <c r="D2" s="18" t="s">
        <v>857</v>
      </c>
      <c r="E2" s="19">
        <v>45716</v>
      </c>
      <c r="F2" s="18" t="s">
        <v>51</v>
      </c>
      <c r="G2" s="951" t="s">
        <v>112</v>
      </c>
      <c r="H2" s="20">
        <v>0</v>
      </c>
      <c r="I2" s="304" t="s">
        <v>776</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858</v>
      </c>
      <c r="AA2" s="373" t="s">
        <v>778</v>
      </c>
      <c r="AB2" s="258"/>
    </row>
    <row r="3" spans="1:28" ht="39.75" customHeight="1">
      <c r="A3" s="503" t="s">
        <v>115</v>
      </c>
      <c r="B3" s="311" t="s">
        <v>34</v>
      </c>
      <c r="C3" s="299">
        <v>45991</v>
      </c>
      <c r="D3" s="19" t="s">
        <v>792</v>
      </c>
      <c r="E3" s="305">
        <v>45707</v>
      </c>
      <c r="F3" s="18" t="s">
        <v>51</v>
      </c>
      <c r="G3" s="441" t="s">
        <v>116</v>
      </c>
      <c r="H3" s="304">
        <v>0</v>
      </c>
      <c r="I3" s="304" t="s">
        <v>776</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792</v>
      </c>
      <c r="E7" s="367">
        <v>45866</v>
      </c>
      <c r="F7" s="366" t="s">
        <v>51</v>
      </c>
      <c r="G7" s="368" t="s">
        <v>141</v>
      </c>
      <c r="H7" s="369">
        <v>0</v>
      </c>
      <c r="I7" s="372" t="s">
        <v>776</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778</v>
      </c>
      <c r="AA7" s="373" t="s">
        <v>778</v>
      </c>
      <c r="AB7" s="1057" t="s">
        <v>864</v>
      </c>
    </row>
    <row r="8" spans="1:28" ht="39.75" customHeight="1">
      <c r="A8" s="962" t="s">
        <v>865</v>
      </c>
      <c r="B8" s="1193" t="s">
        <v>34</v>
      </c>
      <c r="C8" s="598">
        <v>45955</v>
      </c>
      <c r="D8" s="599" t="s">
        <v>56</v>
      </c>
      <c r="E8" s="599">
        <v>45919</v>
      </c>
      <c r="F8" s="599" t="s">
        <v>53</v>
      </c>
      <c r="G8" s="1194" t="s">
        <v>866</v>
      </c>
      <c r="H8" s="313">
        <v>0</v>
      </c>
      <c r="I8" s="1195" t="s">
        <v>776</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778</v>
      </c>
      <c r="AA8" s="373" t="s">
        <v>778</v>
      </c>
      <c r="AB8" s="1057" t="s">
        <v>867</v>
      </c>
    </row>
    <row r="9" spans="1:28" ht="39.75" customHeight="1">
      <c r="A9" s="297" t="s">
        <v>145</v>
      </c>
      <c r="B9" s="18" t="s">
        <v>31</v>
      </c>
      <c r="C9" s="19">
        <v>45772</v>
      </c>
      <c r="D9" s="19" t="s">
        <v>50</v>
      </c>
      <c r="E9" s="305">
        <v>45691</v>
      </c>
      <c r="F9" s="305" t="s">
        <v>57</v>
      </c>
      <c r="G9" s="303" t="s">
        <v>146</v>
      </c>
      <c r="H9" s="20">
        <v>0</v>
      </c>
      <c r="I9" s="304" t="s">
        <v>776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851</v>
      </c>
      <c r="E10" s="299">
        <v>45735</v>
      </c>
      <c r="F10" s="457" t="s">
        <v>57</v>
      </c>
      <c r="G10" s="442" t="s">
        <v>148</v>
      </c>
      <c r="H10" s="300">
        <v>0</v>
      </c>
      <c r="I10" s="301" t="s">
        <v>776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776</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776</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776</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776</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776</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776</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776</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477</v>
      </c>
      <c r="B30" s="18" t="s">
        <v>31</v>
      </c>
      <c r="C30" s="19">
        <v>45772</v>
      </c>
      <c r="D30" s="305" t="s">
        <v>56</v>
      </c>
      <c r="E30" s="19">
        <v>45735</v>
      </c>
      <c r="F30" s="305" t="s">
        <v>869</v>
      </c>
      <c r="G30" s="303" t="s">
        <v>194</v>
      </c>
      <c r="H30" s="20">
        <v>59</v>
      </c>
      <c r="I30" s="304" t="s">
        <v>776</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776</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776</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776</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776</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776</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776</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776</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776</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776</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776</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776</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776</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776</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776</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776</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776</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776</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778</v>
      </c>
      <c r="AA47" s="373" t="s">
        <v>778</v>
      </c>
      <c r="AB47" s="713" t="s">
        <v>909</v>
      </c>
    </row>
    <row r="48" spans="1:28" ht="39.75" customHeight="1">
      <c r="A48" s="297" t="s">
        <v>216</v>
      </c>
      <c r="B48" s="18" t="s">
        <v>31</v>
      </c>
      <c r="C48" s="19">
        <v>45862</v>
      </c>
      <c r="D48" s="305" t="s">
        <v>56</v>
      </c>
      <c r="E48" s="19">
        <v>45758</v>
      </c>
      <c r="F48" s="305" t="s">
        <v>57</v>
      </c>
      <c r="G48" s="442" t="s">
        <v>217</v>
      </c>
      <c r="H48" s="20">
        <v>62</v>
      </c>
      <c r="I48" s="20" t="s">
        <v>776</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776</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776</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776</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776</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776</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776</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776</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778</v>
      </c>
      <c r="AA55" s="373" t="s">
        <v>778</v>
      </c>
      <c r="AB55" s="603" t="s">
        <v>919</v>
      </c>
    </row>
    <row r="56" spans="1:28" ht="39.75" customHeight="1">
      <c r="A56" s="563" t="s">
        <v>920</v>
      </c>
      <c r="B56" s="358" t="s">
        <v>31</v>
      </c>
      <c r="C56" s="367">
        <v>45960</v>
      </c>
      <c r="D56" s="360" t="s">
        <v>819</v>
      </c>
      <c r="E56" s="360">
        <v>45932</v>
      </c>
      <c r="F56" s="358" t="s">
        <v>57</v>
      </c>
      <c r="G56" s="361"/>
      <c r="H56" s="362">
        <v>79</v>
      </c>
      <c r="I56" s="1150" t="s">
        <v>776</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776</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778</v>
      </c>
      <c r="AB57" s="104" t="s">
        <v>923</v>
      </c>
    </row>
    <row r="58" spans="1:28" ht="39.75" customHeight="1">
      <c r="A58" s="563" t="s">
        <v>924</v>
      </c>
      <c r="B58" s="358" t="s">
        <v>31</v>
      </c>
      <c r="C58" s="367">
        <v>45976</v>
      </c>
      <c r="D58" s="360" t="s">
        <v>56</v>
      </c>
      <c r="E58" s="360">
        <v>45959</v>
      </c>
      <c r="F58" s="358" t="s">
        <v>61</v>
      </c>
      <c r="G58" s="361"/>
      <c r="H58" s="362">
        <v>61</v>
      </c>
      <c r="I58" s="1150" t="s">
        <v>776</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778</v>
      </c>
      <c r="AB58" s="352" t="s">
        <v>925</v>
      </c>
    </row>
    <row r="59" spans="1:28" ht="39.75" customHeight="1">
      <c r="A59" s="563" t="s">
        <v>926</v>
      </c>
      <c r="B59" s="358" t="s">
        <v>31</v>
      </c>
      <c r="C59" s="367">
        <v>45976</v>
      </c>
      <c r="D59" s="360" t="s">
        <v>56</v>
      </c>
      <c r="E59" s="360">
        <v>45959</v>
      </c>
      <c r="F59" s="358" t="s">
        <v>927</v>
      </c>
      <c r="G59" s="361"/>
      <c r="H59" s="362">
        <v>69</v>
      </c>
      <c r="I59" s="1150" t="s">
        <v>776</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776</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776</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776</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819</v>
      </c>
      <c r="E63" s="704">
        <v>46045</v>
      </c>
      <c r="F63" s="705" t="s">
        <v>61</v>
      </c>
      <c r="G63" s="705" t="s">
        <v>939</v>
      </c>
      <c r="H63" s="706">
        <v>69</v>
      </c>
      <c r="I63" s="1150" t="s">
        <v>776</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776</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851</v>
      </c>
      <c r="E65" s="19">
        <v>45749</v>
      </c>
      <c r="F65" s="305" t="s">
        <v>869</v>
      </c>
      <c r="G65" s="303" t="s">
        <v>172</v>
      </c>
      <c r="H65" s="20">
        <v>79</v>
      </c>
      <c r="I65" s="304" t="s">
        <v>776</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819</v>
      </c>
      <c r="E66" s="360">
        <v>45936</v>
      </c>
      <c r="F66" s="358" t="s">
        <v>61</v>
      </c>
      <c r="G66" s="361"/>
      <c r="H66" s="362">
        <v>83</v>
      </c>
      <c r="I66" s="1150" t="s">
        <v>776</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776</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776</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776</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776</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776</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776</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776</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776</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776</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776</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776</v>
      </c>
      <c r="J78" s="1062" t="s">
        <v>30</v>
      </c>
      <c r="K78" s="360" t="s">
        <v>556</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778</v>
      </c>
      <c r="AB78" s="830" t="s">
        <v>967</v>
      </c>
    </row>
    <row r="79" spans="1:28" ht="39.75" customHeight="1">
      <c r="A79" s="297" t="s">
        <v>968</v>
      </c>
      <c r="B79" s="355" t="s">
        <v>31</v>
      </c>
      <c r="C79" s="19">
        <v>45899</v>
      </c>
      <c r="D79" s="18" t="s">
        <v>969</v>
      </c>
      <c r="E79" s="299">
        <v>45876</v>
      </c>
      <c r="F79" s="305" t="s">
        <v>869</v>
      </c>
      <c r="G79" s="495" t="s">
        <v>970</v>
      </c>
      <c r="H79" s="300">
        <v>0</v>
      </c>
      <c r="I79" s="301" t="s">
        <v>776</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776</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776</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776</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776</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778</v>
      </c>
      <c r="AB83" s="939" t="s">
        <v>979</v>
      </c>
    </row>
    <row r="84" spans="1:28" ht="39.75" customHeight="1">
      <c r="A84" s="297" t="s">
        <v>241</v>
      </c>
      <c r="B84" s="298" t="s">
        <v>31</v>
      </c>
      <c r="C84" s="457">
        <v>45805</v>
      </c>
      <c r="D84" s="457" t="s">
        <v>56</v>
      </c>
      <c r="E84" s="457">
        <v>45695</v>
      </c>
      <c r="F84" s="457" t="s">
        <v>869</v>
      </c>
      <c r="G84" s="1211" t="s">
        <v>242</v>
      </c>
      <c r="H84" s="300">
        <v>0</v>
      </c>
      <c r="I84" s="301" t="s">
        <v>776</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776</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776</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776</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776</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776</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776</v>
      </c>
      <c r="J90" s="706" t="s">
        <v>30</v>
      </c>
      <c r="K90" s="704" t="s">
        <v>556</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778</v>
      </c>
      <c r="AB90" s="742" t="s">
        <v>988</v>
      </c>
    </row>
    <row r="91" spans="1:28" ht="39.75" customHeight="1">
      <c r="A91" s="297" t="s">
        <v>252</v>
      </c>
      <c r="B91" s="298" t="s">
        <v>31</v>
      </c>
      <c r="C91" s="19">
        <v>45868</v>
      </c>
      <c r="D91" s="299" t="s">
        <v>50</v>
      </c>
      <c r="E91" s="457">
        <v>45839</v>
      </c>
      <c r="F91" s="299" t="s">
        <v>57</v>
      </c>
      <c r="G91" s="303" t="s">
        <v>253</v>
      </c>
      <c r="H91" s="20">
        <v>0</v>
      </c>
      <c r="I91" s="20" t="s">
        <v>776</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776</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776</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776</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776</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776</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819</v>
      </c>
      <c r="E97" s="360">
        <v>45961</v>
      </c>
      <c r="F97" s="358" t="s">
        <v>57</v>
      </c>
      <c r="G97" s="361"/>
      <c r="H97" s="362">
        <v>0</v>
      </c>
      <c r="I97" s="362" t="s">
        <v>776</v>
      </c>
      <c r="J97" s="362" t="s">
        <v>30</v>
      </c>
      <c r="K97" s="360" t="s">
        <v>556</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776</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776</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776</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857</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776</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858</v>
      </c>
      <c r="AA105" s="373" t="s">
        <v>778</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776</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858</v>
      </c>
      <c r="AA108" s="373" t="s">
        <v>778</v>
      </c>
      <c r="AB108" s="27" t="s">
        <v>1010</v>
      </c>
    </row>
    <row r="109" spans="1:28" ht="39.75" customHeight="1">
      <c r="A109" s="503" t="s">
        <v>287</v>
      </c>
      <c r="B109" s="302" t="s">
        <v>28</v>
      </c>
      <c r="C109" s="19">
        <v>45772</v>
      </c>
      <c r="D109" s="19" t="s">
        <v>56</v>
      </c>
      <c r="E109" s="305">
        <v>45685</v>
      </c>
      <c r="F109" s="305" t="s">
        <v>59</v>
      </c>
      <c r="G109" s="441" t="s">
        <v>288</v>
      </c>
      <c r="H109" s="304">
        <v>76</v>
      </c>
      <c r="I109" s="301" t="s">
        <v>776</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776</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858</v>
      </c>
      <c r="AA110" s="373" t="s">
        <v>778</v>
      </c>
      <c r="AB110" s="11" t="s">
        <v>1012</v>
      </c>
    </row>
    <row r="111" spans="1:28" ht="39.75" customHeight="1">
      <c r="A111" s="503" t="s">
        <v>291</v>
      </c>
      <c r="B111" s="302" t="s">
        <v>28</v>
      </c>
      <c r="C111" s="19">
        <v>45772</v>
      </c>
      <c r="D111" s="19" t="s">
        <v>1006</v>
      </c>
      <c r="E111" s="305">
        <v>45695</v>
      </c>
      <c r="F111" s="18" t="s">
        <v>1008</v>
      </c>
      <c r="G111" s="441" t="s">
        <v>290</v>
      </c>
      <c r="H111" s="304">
        <v>86</v>
      </c>
      <c r="I111" s="304" t="s">
        <v>776</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776</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858</v>
      </c>
      <c r="AA112" s="373" t="s">
        <v>778</v>
      </c>
      <c r="AB112" s="27" t="s">
        <v>1013</v>
      </c>
    </row>
    <row r="113" spans="1:28" ht="39.75" customHeight="1">
      <c r="A113" s="503" t="s">
        <v>294</v>
      </c>
      <c r="B113" s="302" t="s">
        <v>28</v>
      </c>
      <c r="C113" s="19">
        <v>45772</v>
      </c>
      <c r="D113" s="305" t="s">
        <v>886</v>
      </c>
      <c r="E113" s="305">
        <v>45686</v>
      </c>
      <c r="F113" s="305" t="s">
        <v>1001</v>
      </c>
      <c r="G113" s="441" t="s">
        <v>295</v>
      </c>
      <c r="H113" s="304">
        <v>81</v>
      </c>
      <c r="I113" s="301" t="s">
        <v>776</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776</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776</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858</v>
      </c>
      <c r="AA115" s="373" t="s">
        <v>778</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858</v>
      </c>
      <c r="AA119" s="373" t="s">
        <v>778</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858</v>
      </c>
      <c r="AA120" s="373" t="s">
        <v>778</v>
      </c>
      <c r="AB120" s="1219" t="s">
        <v>1024</v>
      </c>
    </row>
    <row r="121" spans="1:28" ht="39.75" customHeight="1">
      <c r="A121" s="297" t="s">
        <v>310</v>
      </c>
      <c r="B121" s="302" t="s">
        <v>28</v>
      </c>
      <c r="C121" s="19">
        <v>45772</v>
      </c>
      <c r="D121" s="18" t="s">
        <v>860</v>
      </c>
      <c r="E121" s="19">
        <v>45743</v>
      </c>
      <c r="F121" s="18" t="s">
        <v>1025</v>
      </c>
      <c r="G121" s="303" t="s">
        <v>311</v>
      </c>
      <c r="H121" s="20">
        <v>85</v>
      </c>
      <c r="I121" s="304" t="s">
        <v>776</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858</v>
      </c>
      <c r="AA121" s="373" t="s">
        <v>778</v>
      </c>
      <c r="AB121" s="76" t="s">
        <v>1026</v>
      </c>
    </row>
    <row r="122" spans="1:28" ht="39.75" customHeight="1">
      <c r="A122" s="297" t="s">
        <v>312</v>
      </c>
      <c r="B122" s="302" t="s">
        <v>28</v>
      </c>
      <c r="C122" s="19">
        <v>45772</v>
      </c>
      <c r="D122" s="18" t="s">
        <v>1027</v>
      </c>
      <c r="E122" s="19">
        <v>45743</v>
      </c>
      <c r="F122" s="18" t="s">
        <v>55</v>
      </c>
      <c r="G122" s="303" t="s">
        <v>313</v>
      </c>
      <c r="H122" s="20">
        <v>88</v>
      </c>
      <c r="I122" s="304" t="s">
        <v>776</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778</v>
      </c>
      <c r="AB122" s="11"/>
    </row>
    <row r="123" spans="1:28" ht="39.75" customHeight="1">
      <c r="A123" s="297" t="s">
        <v>314</v>
      </c>
      <c r="B123" s="302" t="s">
        <v>28</v>
      </c>
      <c r="C123" s="19">
        <v>45772</v>
      </c>
      <c r="D123" s="18" t="s">
        <v>1016</v>
      </c>
      <c r="E123" s="19">
        <v>45743</v>
      </c>
      <c r="F123" s="18" t="s">
        <v>59</v>
      </c>
      <c r="G123" s="303" t="s">
        <v>315</v>
      </c>
      <c r="H123" s="20">
        <v>57</v>
      </c>
      <c r="I123" s="304" t="s">
        <v>776</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858</v>
      </c>
      <c r="AA123" s="373" t="s">
        <v>778</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776</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776</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776</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776</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776</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776</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776</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776</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776</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776</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776</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776</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776</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776</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776</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858</v>
      </c>
      <c r="AA146" s="373" t="s">
        <v>778</v>
      </c>
      <c r="AB146" s="11"/>
    </row>
    <row r="147" spans="1:28" ht="39.75" customHeight="1">
      <c r="A147" s="297" t="s">
        <v>372</v>
      </c>
      <c r="B147" s="302" t="s">
        <v>28</v>
      </c>
      <c r="C147" s="305">
        <v>45711</v>
      </c>
      <c r="D147" s="19" t="s">
        <v>1027</v>
      </c>
      <c r="E147" s="299">
        <v>45706</v>
      </c>
      <c r="F147" s="19" t="s">
        <v>55</v>
      </c>
      <c r="G147" s="306" t="s">
        <v>373</v>
      </c>
      <c r="H147" s="20">
        <v>85</v>
      </c>
      <c r="I147" s="304" t="s">
        <v>776</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776</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776</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776</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776</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776</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857</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776</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776</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776</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776</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776</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778</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776</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778</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776</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778</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776</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778</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776</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778</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776</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778</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776</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778</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776</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778</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776</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778</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776</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776</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776</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776</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776</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776</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776</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776</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776</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776</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776</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776</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526</v>
      </c>
      <c r="F191" s="436" t="s">
        <v>527</v>
      </c>
      <c r="G191" s="436" t="s">
        <v>92</v>
      </c>
      <c r="H191" s="436" t="s">
        <v>68</v>
      </c>
      <c r="I191" s="436" t="s">
        <v>93</v>
      </c>
      <c r="J191" s="436" t="s">
        <v>26</v>
      </c>
      <c r="K191" s="436" t="s">
        <v>96</v>
      </c>
      <c r="L191" s="436" t="s">
        <v>95</v>
      </c>
      <c r="M191" s="445" t="s">
        <v>529</v>
      </c>
      <c r="N191" s="445" t="s">
        <v>852</v>
      </c>
      <c r="O191" s="435" t="s">
        <v>853</v>
      </c>
      <c r="P191" s="436" t="s">
        <v>94</v>
      </c>
      <c r="Q191" s="436" t="s">
        <v>97</v>
      </c>
      <c r="R191" s="436" t="s">
        <v>98</v>
      </c>
      <c r="S191" s="436" t="s">
        <v>69</v>
      </c>
      <c r="T191" s="436" t="s">
        <v>533</v>
      </c>
      <c r="U191" s="436" t="s">
        <v>494</v>
      </c>
      <c r="V191" s="436" t="s">
        <v>535</v>
      </c>
      <c r="W191" s="446" t="s">
        <v>536</v>
      </c>
      <c r="X191" s="436" t="s">
        <v>496</v>
      </c>
      <c r="Y191" s="436" t="s">
        <v>497</v>
      </c>
      <c r="Z191" s="356" t="s">
        <v>854</v>
      </c>
      <c r="AA191" s="436" t="s">
        <v>855</v>
      </c>
      <c r="AB191" s="1058" t="s">
        <v>856</v>
      </c>
    </row>
    <row r="192" spans="1:31" ht="39.75" customHeight="1">
      <c r="A192" s="563" t="s">
        <v>108</v>
      </c>
      <c r="B192" s="377" t="s">
        <v>34</v>
      </c>
      <c r="C192" s="360">
        <v>45960</v>
      </c>
      <c r="D192" s="360" t="s">
        <v>54</v>
      </c>
      <c r="E192" s="360">
        <v>45852</v>
      </c>
      <c r="F192" s="375" t="s">
        <v>51</v>
      </c>
      <c r="G192" s="361" t="s">
        <v>109</v>
      </c>
      <c r="H192" s="362">
        <v>0</v>
      </c>
      <c r="I192" s="362" t="s">
        <v>776</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776</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776</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776</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776</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776</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776</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776</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776</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857</v>
      </c>
      <c r="E201" s="366" t="s">
        <v>260</v>
      </c>
      <c r="F201" s="358" t="s">
        <v>51</v>
      </c>
      <c r="G201" s="368" t="s">
        <v>125</v>
      </c>
      <c r="H201" s="362">
        <v>84</v>
      </c>
      <c r="I201" s="372" t="s">
        <v>776</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132</v>
      </c>
      <c r="B202" s="377" t="s">
        <v>34</v>
      </c>
      <c r="C202" s="360">
        <v>45991</v>
      </c>
      <c r="D202" s="366" t="s">
        <v>54</v>
      </c>
      <c r="E202" s="367">
        <v>45880</v>
      </c>
      <c r="F202" s="366" t="s">
        <v>51</v>
      </c>
      <c r="G202" s="368" t="s">
        <v>133</v>
      </c>
      <c r="H202" s="369">
        <v>57</v>
      </c>
      <c r="I202" s="372" t="s">
        <v>776</v>
      </c>
      <c r="J202" s="369" t="s">
        <v>30</v>
      </c>
      <c r="K202" s="367">
        <v>45863</v>
      </c>
      <c r="L202" s="369" t="s">
        <v>110</v>
      </c>
      <c r="M202" s="940">
        <v>49223.7</v>
      </c>
      <c r="N202" s="966"/>
      <c r="O202" s="416"/>
      <c r="P202" s="369" t="s">
        <v>110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928</v>
      </c>
      <c r="AB202" s="828" t="s">
        <v>1132</v>
      </c>
    </row>
    <row r="203" spans="1:28" ht="39.75" customHeight="1">
      <c r="A203" s="563" t="s">
        <v>1133</v>
      </c>
      <c r="B203" s="377" t="s">
        <v>34</v>
      </c>
      <c r="C203" s="360">
        <v>45991</v>
      </c>
      <c r="D203" s="366" t="s">
        <v>54</v>
      </c>
      <c r="E203" s="367">
        <v>45880</v>
      </c>
      <c r="F203" s="366" t="s">
        <v>51</v>
      </c>
      <c r="G203" s="368" t="s">
        <v>1134</v>
      </c>
      <c r="H203" s="369">
        <v>75</v>
      </c>
      <c r="I203" s="372" t="s">
        <v>776</v>
      </c>
      <c r="J203" s="369" t="s">
        <v>30</v>
      </c>
      <c r="K203" s="367">
        <v>45879</v>
      </c>
      <c r="L203" s="369" t="s">
        <v>110</v>
      </c>
      <c r="M203" s="940">
        <v>68151.75</v>
      </c>
      <c r="N203" s="966"/>
      <c r="O203" s="416"/>
      <c r="P203" s="369" t="s">
        <v>110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928</v>
      </c>
      <c r="AA203" s="373" t="s">
        <v>928</v>
      </c>
      <c r="AB203" s="1059" t="s">
        <v>1135</v>
      </c>
    </row>
    <row r="204" spans="1:28" ht="39.75" customHeight="1">
      <c r="A204" s="834" t="s">
        <v>1136</v>
      </c>
      <c r="B204" s="377" t="s">
        <v>34</v>
      </c>
      <c r="C204" s="704">
        <v>46079</v>
      </c>
      <c r="D204" s="716" t="s">
        <v>52</v>
      </c>
      <c r="E204" s="715">
        <v>46055</v>
      </c>
      <c r="F204" s="716" t="s">
        <v>53</v>
      </c>
      <c r="G204" s="715" t="s">
        <v>1137</v>
      </c>
      <c r="H204" s="717">
        <v>0</v>
      </c>
      <c r="I204" s="706" t="s">
        <v>776</v>
      </c>
      <c r="J204" s="1155" t="s">
        <v>30</v>
      </c>
      <c r="K204" s="715" t="s">
        <v>260</v>
      </c>
      <c r="L204" s="717" t="s">
        <v>110</v>
      </c>
      <c r="M204" s="941">
        <v>11518.95</v>
      </c>
      <c r="N204" s="966"/>
      <c r="O204" s="416"/>
      <c r="P204" s="717" t="s">
        <v>110</v>
      </c>
      <c r="Q204" s="836" t="s">
        <v>38</v>
      </c>
      <c r="R204" s="720">
        <v>46056</v>
      </c>
      <c r="S204" s="1232">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1138</v>
      </c>
    </row>
    <row r="205" spans="1:28" ht="39.75" customHeight="1">
      <c r="A205" s="834" t="s">
        <v>1139</v>
      </c>
      <c r="B205" s="377" t="s">
        <v>34</v>
      </c>
      <c r="C205" s="715">
        <v>46011</v>
      </c>
      <c r="D205" s="716" t="s">
        <v>52</v>
      </c>
      <c r="E205" s="715">
        <v>45923</v>
      </c>
      <c r="F205" s="716" t="s">
        <v>53</v>
      </c>
      <c r="G205" s="716" t="s">
        <v>1140</v>
      </c>
      <c r="H205" s="717">
        <v>0</v>
      </c>
      <c r="I205" s="372" t="s">
        <v>776</v>
      </c>
      <c r="J205" s="717" t="s">
        <v>30</v>
      </c>
      <c r="K205" s="715" t="s">
        <v>260</v>
      </c>
      <c r="L205" s="717" t="s">
        <v>110</v>
      </c>
      <c r="M205" s="941">
        <v>139581.6</v>
      </c>
      <c r="N205" s="966"/>
      <c r="O205" s="416"/>
      <c r="P205" s="717" t="s">
        <v>110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1141</v>
      </c>
    </row>
    <row r="206" spans="1:28" ht="39.75" customHeight="1">
      <c r="A206" s="297" t="s">
        <v>134</v>
      </c>
      <c r="B206" s="311" t="s">
        <v>34</v>
      </c>
      <c r="C206" s="19">
        <v>45711</v>
      </c>
      <c r="D206" s="18" t="s">
        <v>56</v>
      </c>
      <c r="E206" s="19">
        <v>45707</v>
      </c>
      <c r="F206" s="18" t="s">
        <v>1142</v>
      </c>
      <c r="G206" s="303" t="s">
        <v>135</v>
      </c>
      <c r="H206" s="20">
        <v>0</v>
      </c>
      <c r="I206" s="304" t="s">
        <v>776</v>
      </c>
      <c r="J206" s="20" t="s">
        <v>30</v>
      </c>
      <c r="K206" s="19">
        <v>45701</v>
      </c>
      <c r="L206" s="20" t="s">
        <v>110</v>
      </c>
      <c r="M206" s="343">
        <v>111163</v>
      </c>
      <c r="N206" s="558"/>
      <c r="O206" s="558"/>
      <c r="P206" s="20" t="s">
        <v>110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928</v>
      </c>
      <c r="AB206" s="11"/>
    </row>
    <row r="207" spans="1:28" ht="39.75" customHeight="1">
      <c r="A207" s="563" t="s">
        <v>1143</v>
      </c>
      <c r="B207" s="377" t="s">
        <v>34</v>
      </c>
      <c r="C207" s="360">
        <v>45960</v>
      </c>
      <c r="D207" s="366" t="s">
        <v>52</v>
      </c>
      <c r="E207" s="367">
        <v>45966</v>
      </c>
      <c r="F207" s="366" t="s">
        <v>53</v>
      </c>
      <c r="G207" s="368"/>
      <c r="H207" s="369">
        <v>0</v>
      </c>
      <c r="I207" s="372" t="s">
        <v>776</v>
      </c>
      <c r="J207" s="369" t="s">
        <v>30</v>
      </c>
      <c r="K207" s="367" t="s">
        <v>260</v>
      </c>
      <c r="L207" s="369" t="s">
        <v>110</v>
      </c>
      <c r="M207" s="940">
        <v>29960</v>
      </c>
      <c r="N207" s="343">
        <v>25458</v>
      </c>
      <c r="O207" s="1012"/>
      <c r="P207" s="369" t="s">
        <v>110</v>
      </c>
      <c r="Q207" s="565" t="s">
        <v>38</v>
      </c>
      <c r="R207" s="370">
        <v>45922</v>
      </c>
      <c r="S207" s="1216">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1144</v>
      </c>
    </row>
    <row r="208" spans="1:28" ht="39.75" customHeight="1">
      <c r="A208" s="563" t="s">
        <v>1145</v>
      </c>
      <c r="B208" s="377" t="s">
        <v>34</v>
      </c>
      <c r="C208" s="360">
        <v>45960</v>
      </c>
      <c r="D208" s="366" t="s">
        <v>52</v>
      </c>
      <c r="E208" s="367">
        <v>45944</v>
      </c>
      <c r="F208" s="366" t="s">
        <v>53</v>
      </c>
      <c r="G208" s="368"/>
      <c r="H208" s="369">
        <v>0</v>
      </c>
      <c r="I208" s="372" t="s">
        <v>776</v>
      </c>
      <c r="J208" s="369" t="s">
        <v>30</v>
      </c>
      <c r="K208" s="367" t="s">
        <v>260</v>
      </c>
      <c r="L208" s="369" t="s">
        <v>110</v>
      </c>
      <c r="M208" s="581">
        <v>50539.6</v>
      </c>
      <c r="N208" s="343">
        <v>44321.599999999999</v>
      </c>
      <c r="O208" s="1012"/>
      <c r="P208" s="369" t="s">
        <v>110</v>
      </c>
      <c r="Q208" s="565" t="s">
        <v>38</v>
      </c>
      <c r="R208" s="370">
        <v>45932</v>
      </c>
      <c r="S208" s="1216">
        <v>4084</v>
      </c>
      <c r="T208" s="382">
        <v>4064</v>
      </c>
      <c r="U208" s="365">
        <v>1</v>
      </c>
      <c r="V208" s="370">
        <v>45952</v>
      </c>
      <c r="W208" s="280">
        <v>1</v>
      </c>
      <c r="X208" s="280">
        <v>1</v>
      </c>
      <c r="Y208" s="280">
        <v>1</v>
      </c>
      <c r="Z208" s="370">
        <v>46008</v>
      </c>
      <c r="AA208" s="370">
        <v>46008</v>
      </c>
      <c r="AB208" s="104" t="s">
        <v>1146</v>
      </c>
    </row>
    <row r="209" spans="1:28" ht="39.75" customHeight="1">
      <c r="A209" s="834" t="s">
        <v>1147</v>
      </c>
      <c r="B209" s="377" t="s">
        <v>34</v>
      </c>
      <c r="C209" s="704">
        <v>46040</v>
      </c>
      <c r="D209" s="366" t="s">
        <v>50</v>
      </c>
      <c r="E209" s="715">
        <v>46077</v>
      </c>
      <c r="F209" s="716"/>
      <c r="G209" s="716" t="s">
        <v>1148</v>
      </c>
      <c r="H209" s="717">
        <v>0</v>
      </c>
      <c r="I209" s="372" t="s">
        <v>776</v>
      </c>
      <c r="J209" s="717" t="s">
        <v>30</v>
      </c>
      <c r="K209" s="715" t="s">
        <v>260</v>
      </c>
      <c r="L209" s="717" t="s">
        <v>110</v>
      </c>
      <c r="M209" s="941">
        <v>1675.2</v>
      </c>
      <c r="N209" s="343"/>
      <c r="O209" s="582"/>
      <c r="P209" s="717" t="s">
        <v>110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1149</v>
      </c>
    </row>
    <row r="210" spans="1:28" ht="39.75" customHeight="1">
      <c r="A210" s="650" t="s">
        <v>142</v>
      </c>
      <c r="B210" s="377" t="s">
        <v>34</v>
      </c>
      <c r="C210" s="360">
        <v>45991</v>
      </c>
      <c r="D210" s="366" t="s">
        <v>50</v>
      </c>
      <c r="E210" s="367">
        <v>45880</v>
      </c>
      <c r="F210" s="366" t="s">
        <v>55</v>
      </c>
      <c r="G210" s="368" t="s">
        <v>143</v>
      </c>
      <c r="H210" s="369">
        <v>0</v>
      </c>
      <c r="I210" s="372" t="s">
        <v>776</v>
      </c>
      <c r="J210" s="369" t="s">
        <v>30</v>
      </c>
      <c r="K210" s="367">
        <v>45881</v>
      </c>
      <c r="L210" s="369" t="s">
        <v>110</v>
      </c>
      <c r="M210" s="581">
        <v>4815.6499999999996</v>
      </c>
      <c r="N210" s="416"/>
      <c r="O210" s="416"/>
      <c r="P210" s="369" t="s">
        <v>110</v>
      </c>
      <c r="Q210" s="565" t="s">
        <v>38</v>
      </c>
      <c r="R210" s="370">
        <v>45881</v>
      </c>
      <c r="S210" s="9">
        <v>321</v>
      </c>
      <c r="T210" s="382">
        <v>367</v>
      </c>
      <c r="U210" s="3">
        <f>IFERROR($T210/$S210, 0)</f>
        <v>1.1433021806853583</v>
      </c>
      <c r="V210" s="505">
        <v>45905</v>
      </c>
      <c r="W210" s="280">
        <v>0</v>
      </c>
      <c r="X210" s="280">
        <v>0</v>
      </c>
      <c r="Y210" s="280">
        <v>0</v>
      </c>
      <c r="Z210" s="373" t="s">
        <v>928</v>
      </c>
      <c r="AA210" s="373" t="s">
        <v>928</v>
      </c>
      <c r="AB210" s="389" t="s">
        <v>1150</v>
      </c>
    </row>
    <row r="211" spans="1:28" ht="39.75" customHeight="1">
      <c r="A211" s="834" t="s">
        <v>1151</v>
      </c>
      <c r="B211" s="377" t="s">
        <v>34</v>
      </c>
      <c r="C211" s="704">
        <v>46040</v>
      </c>
      <c r="D211" s="716" t="s">
        <v>54</v>
      </c>
      <c r="E211" s="715">
        <v>46042</v>
      </c>
      <c r="F211" s="716" t="s">
        <v>53</v>
      </c>
      <c r="G211" s="716"/>
      <c r="H211" s="717">
        <v>0</v>
      </c>
      <c r="I211" s="372" t="s">
        <v>776</v>
      </c>
      <c r="J211" s="717" t="s">
        <v>30</v>
      </c>
      <c r="K211" s="715" t="s">
        <v>260</v>
      </c>
      <c r="L211" s="717" t="s">
        <v>110</v>
      </c>
      <c r="M211" s="941">
        <v>45312.55</v>
      </c>
      <c r="N211" s="966"/>
      <c r="O211" s="416"/>
      <c r="P211" s="717" t="s">
        <v>110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1152</v>
      </c>
    </row>
    <row r="212" spans="1:28" ht="39.75" customHeight="1">
      <c r="A212" s="834" t="s">
        <v>1153</v>
      </c>
      <c r="B212" s="377" t="s">
        <v>34</v>
      </c>
      <c r="C212" s="704">
        <v>46073</v>
      </c>
      <c r="D212" s="716" t="s">
        <v>52</v>
      </c>
      <c r="E212" s="715">
        <v>46055</v>
      </c>
      <c r="F212" s="716" t="s">
        <v>53</v>
      </c>
      <c r="G212" s="716" t="s">
        <v>1154</v>
      </c>
      <c r="H212" s="717">
        <v>0</v>
      </c>
      <c r="I212" s="372" t="s">
        <v>776</v>
      </c>
      <c r="J212" s="717" t="s">
        <v>30</v>
      </c>
      <c r="K212" s="367" t="s">
        <v>260</v>
      </c>
      <c r="L212" s="717" t="s">
        <v>110</v>
      </c>
      <c r="M212" s="941">
        <v>105558.2</v>
      </c>
      <c r="N212" s="966"/>
      <c r="O212" s="416"/>
      <c r="P212" s="717" t="s">
        <v>110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928</v>
      </c>
      <c r="AA212" s="373" t="s">
        <v>928</v>
      </c>
      <c r="AB212" s="713" t="s">
        <v>1155</v>
      </c>
    </row>
    <row r="213" spans="1:28" ht="39.75" customHeight="1">
      <c r="A213" s="1060" t="s">
        <v>1156</v>
      </c>
      <c r="B213" s="377" t="s">
        <v>34</v>
      </c>
      <c r="C213" s="360" t="s">
        <v>1157</v>
      </c>
      <c r="D213" s="366" t="s">
        <v>50</v>
      </c>
      <c r="E213" s="367">
        <v>45964</v>
      </c>
      <c r="F213" s="366" t="s">
        <v>55</v>
      </c>
      <c r="G213" s="368"/>
      <c r="H213" s="369">
        <v>0</v>
      </c>
      <c r="I213" s="362" t="s">
        <v>776</v>
      </c>
      <c r="J213" s="369" t="s">
        <v>30</v>
      </c>
      <c r="K213" s="367" t="s">
        <v>260</v>
      </c>
      <c r="L213" s="369" t="s">
        <v>110</v>
      </c>
      <c r="M213" s="940">
        <v>2670.65</v>
      </c>
      <c r="N213" s="966"/>
      <c r="O213" s="985"/>
      <c r="P213" s="369" t="s">
        <v>110</v>
      </c>
      <c r="Q213" s="565" t="s">
        <v>38</v>
      </c>
      <c r="R213" s="370">
        <v>45937</v>
      </c>
      <c r="S213" s="1233">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1158</v>
      </c>
    </row>
    <row r="214" spans="1:28" ht="39.75" customHeight="1">
      <c r="A214" s="834" t="s">
        <v>1159</v>
      </c>
      <c r="B214" s="377" t="s">
        <v>34</v>
      </c>
      <c r="C214" s="704">
        <v>46040</v>
      </c>
      <c r="D214" s="716" t="s">
        <v>465</v>
      </c>
      <c r="E214" s="715">
        <v>46034</v>
      </c>
      <c r="F214" s="716" t="s">
        <v>53</v>
      </c>
      <c r="G214" s="716"/>
      <c r="H214" s="717">
        <v>76</v>
      </c>
      <c r="I214" s="372" t="s">
        <v>776</v>
      </c>
      <c r="J214" s="1155" t="s">
        <v>30</v>
      </c>
      <c r="K214" s="715">
        <v>46036</v>
      </c>
      <c r="L214" s="717" t="s">
        <v>110</v>
      </c>
      <c r="M214" s="941">
        <v>64325</v>
      </c>
      <c r="N214" s="966"/>
      <c r="O214" s="416"/>
      <c r="P214" s="717" t="s">
        <v>110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928</v>
      </c>
      <c r="AA214" s="373" t="s">
        <v>928</v>
      </c>
      <c r="AB214" s="713" t="s">
        <v>1160</v>
      </c>
    </row>
    <row r="215" spans="1:28" ht="39.75" customHeight="1">
      <c r="A215" s="563" t="s">
        <v>1161</v>
      </c>
      <c r="B215" s="377" t="s">
        <v>34</v>
      </c>
      <c r="C215" s="704">
        <v>46040</v>
      </c>
      <c r="D215" s="366" t="s">
        <v>58</v>
      </c>
      <c r="E215" s="367">
        <v>46027</v>
      </c>
      <c r="F215" s="366" t="s">
        <v>53</v>
      </c>
      <c r="G215" s="716"/>
      <c r="H215" s="1068">
        <v>109</v>
      </c>
      <c r="I215" s="372" t="s">
        <v>776</v>
      </c>
      <c r="J215" s="1155" t="s">
        <v>30</v>
      </c>
      <c r="K215" s="367">
        <v>45663</v>
      </c>
      <c r="L215" s="717" t="s">
        <v>110</v>
      </c>
      <c r="M215" s="1371">
        <v>123587.5</v>
      </c>
      <c r="N215" s="966"/>
      <c r="O215" s="985"/>
      <c r="P215" s="1068" t="s">
        <v>110</v>
      </c>
      <c r="Q215" s="1372" t="s">
        <v>38</v>
      </c>
      <c r="R215" s="1070">
        <v>46008</v>
      </c>
      <c r="S215" s="1071">
        <v>5450</v>
      </c>
      <c r="T215" s="1363">
        <v>5628</v>
      </c>
      <c r="U215" s="3">
        <f>IFERROR(Table5[[#This Row],[Actual Redline Completed Footage UG]]/Table5[[#This Row],[Footage UG]], 0)</f>
        <v>1.0326605504587156</v>
      </c>
      <c r="V215" s="1070">
        <v>46034</v>
      </c>
      <c r="W215" s="280">
        <v>1</v>
      </c>
      <c r="X215" s="280">
        <v>1</v>
      </c>
      <c r="Y215" s="280">
        <v>1</v>
      </c>
      <c r="Z215" s="373" t="s">
        <v>928</v>
      </c>
      <c r="AA215" s="373" t="s">
        <v>928</v>
      </c>
      <c r="AB215" s="713" t="s">
        <v>1162</v>
      </c>
    </row>
    <row r="216" spans="1:28" ht="39.75" customHeight="1">
      <c r="A216" s="563" t="s">
        <v>1163</v>
      </c>
      <c r="B216" s="377" t="s">
        <v>37</v>
      </c>
      <c r="C216" s="360">
        <v>46006</v>
      </c>
      <c r="D216" s="366" t="s">
        <v>52</v>
      </c>
      <c r="E216" s="367">
        <v>45987</v>
      </c>
      <c r="F216" s="366" t="s">
        <v>51</v>
      </c>
      <c r="G216" s="368" t="s">
        <v>1164</v>
      </c>
      <c r="H216" s="369">
        <v>35</v>
      </c>
      <c r="I216" s="372" t="s">
        <v>776</v>
      </c>
      <c r="J216" s="369" t="s">
        <v>30</v>
      </c>
      <c r="K216" s="367" t="s">
        <v>260</v>
      </c>
      <c r="L216" s="369" t="s">
        <v>110</v>
      </c>
      <c r="M216" s="940">
        <v>35942</v>
      </c>
      <c r="N216" s="966"/>
      <c r="O216" s="416"/>
      <c r="P216" s="369" t="s">
        <v>110</v>
      </c>
      <c r="Q216" s="565" t="s">
        <v>38</v>
      </c>
      <c r="R216" s="370">
        <v>45992</v>
      </c>
      <c r="S216" s="9">
        <v>2801</v>
      </c>
      <c r="T216" s="382">
        <v>2817</v>
      </c>
      <c r="U216" s="3">
        <f>IFERROR(Table5[[#This Row],[Actual Redline Completed Footage UG]]/Table5[[#This Row],[Footage UG]], 0)</f>
        <v>1.0057122456265619</v>
      </c>
      <c r="V216" s="370">
        <v>46000</v>
      </c>
      <c r="W216" s="280">
        <v>0</v>
      </c>
      <c r="X216" s="280">
        <v>0</v>
      </c>
      <c r="Y216" s="280">
        <v>0</v>
      </c>
      <c r="Z216" s="373" t="s">
        <v>928</v>
      </c>
      <c r="AA216" s="373" t="s">
        <v>928</v>
      </c>
      <c r="AB216" s="830" t="s">
        <v>817</v>
      </c>
    </row>
    <row r="217" spans="1:28" ht="39.75" customHeight="1">
      <c r="A217" s="563" t="s">
        <v>1165</v>
      </c>
      <c r="B217" s="377" t="s">
        <v>37</v>
      </c>
      <c r="C217" s="360">
        <v>46006</v>
      </c>
      <c r="D217" s="366" t="s">
        <v>52</v>
      </c>
      <c r="E217" s="367">
        <v>45975</v>
      </c>
      <c r="F217" s="366" t="s">
        <v>51</v>
      </c>
      <c r="G217" s="368" t="s">
        <v>1166</v>
      </c>
      <c r="H217" s="369">
        <v>86</v>
      </c>
      <c r="I217" s="372" t="s">
        <v>776</v>
      </c>
      <c r="J217" s="1155" t="s">
        <v>30</v>
      </c>
      <c r="K217" s="367" t="s">
        <v>260</v>
      </c>
      <c r="L217" s="369" t="s">
        <v>110</v>
      </c>
      <c r="M217" s="940">
        <v>111432</v>
      </c>
      <c r="N217" s="558"/>
      <c r="O217" s="1012"/>
      <c r="P217" s="369" t="s">
        <v>110</v>
      </c>
      <c r="Q217" s="565" t="s">
        <v>38</v>
      </c>
      <c r="R217" s="370">
        <v>45979</v>
      </c>
      <c r="S217" s="9">
        <v>9272</v>
      </c>
      <c r="T217" s="382">
        <v>9385</v>
      </c>
      <c r="U217" s="3">
        <f>IFERROR(Table5[[#This Row],[Actual Redline Completed Footage UG]]/Table5[[#This Row],[Footage UG]], 0)</f>
        <v>1.0121872303710095</v>
      </c>
      <c r="V217" s="370">
        <v>45985</v>
      </c>
      <c r="W217" s="280">
        <v>0</v>
      </c>
      <c r="X217" s="280">
        <v>0</v>
      </c>
      <c r="Y217" s="280">
        <v>0</v>
      </c>
      <c r="Z217" s="373" t="s">
        <v>928</v>
      </c>
      <c r="AA217" s="373" t="s">
        <v>928</v>
      </c>
      <c r="AB217" s="830" t="s">
        <v>1167</v>
      </c>
    </row>
    <row r="218" spans="1:28" ht="39.75" customHeight="1">
      <c r="A218" s="563" t="s">
        <v>1168</v>
      </c>
      <c r="B218" s="377" t="s">
        <v>37</v>
      </c>
      <c r="C218" s="360">
        <v>46006</v>
      </c>
      <c r="D218" s="366" t="s">
        <v>52</v>
      </c>
      <c r="E218" s="367">
        <v>45980</v>
      </c>
      <c r="F218" s="366" t="s">
        <v>51</v>
      </c>
      <c r="G218" s="368" t="s">
        <v>1169</v>
      </c>
      <c r="H218" s="369">
        <v>75</v>
      </c>
      <c r="I218" s="372" t="s">
        <v>776</v>
      </c>
      <c r="J218" s="369" t="s">
        <v>30</v>
      </c>
      <c r="K218" s="367" t="s">
        <v>260</v>
      </c>
      <c r="L218" s="369" t="s">
        <v>110</v>
      </c>
      <c r="M218" s="940">
        <v>82330</v>
      </c>
      <c r="N218" s="558"/>
      <c r="O218" s="1012"/>
      <c r="P218" s="369" t="s">
        <v>110</v>
      </c>
      <c r="Q218" s="565" t="s">
        <v>38</v>
      </c>
      <c r="R218" s="370">
        <v>45965</v>
      </c>
      <c r="S218" s="9">
        <v>7126</v>
      </c>
      <c r="T218" s="382">
        <v>7033</v>
      </c>
      <c r="U218" s="3">
        <f>IFERROR(Table5[[#This Row],[Actual Redline Completed Footage UG]]/Table5[[#This Row],[Footage UG]], 0)</f>
        <v>0.98694920011226495</v>
      </c>
      <c r="V218" s="370">
        <v>45982</v>
      </c>
      <c r="W218" s="280">
        <v>0</v>
      </c>
      <c r="X218" s="280">
        <v>0</v>
      </c>
      <c r="Y218" s="280">
        <v>0</v>
      </c>
      <c r="Z218" s="373" t="s">
        <v>928</v>
      </c>
      <c r="AA218" s="373" t="s">
        <v>928</v>
      </c>
      <c r="AB218" s="830" t="s">
        <v>1170</v>
      </c>
    </row>
    <row r="219" spans="1:28" ht="39.75" customHeight="1">
      <c r="A219" s="297" t="s">
        <v>144</v>
      </c>
      <c r="B219" s="298" t="s">
        <v>31</v>
      </c>
      <c r="C219" s="19">
        <v>45899</v>
      </c>
      <c r="D219" s="299" t="s">
        <v>56</v>
      </c>
      <c r="E219" s="299">
        <v>45873</v>
      </c>
      <c r="F219" s="457" t="s">
        <v>869</v>
      </c>
      <c r="G219" s="495"/>
      <c r="H219" s="300">
        <v>50</v>
      </c>
      <c r="I219" s="301" t="s">
        <v>776</v>
      </c>
      <c r="J219" s="300" t="s">
        <v>36</v>
      </c>
      <c r="K219" s="299">
        <v>45874</v>
      </c>
      <c r="L219" s="300" t="s">
        <v>110</v>
      </c>
      <c r="M219" s="346">
        <v>11894.25</v>
      </c>
      <c r="N219" s="41"/>
      <c r="O219" s="41"/>
      <c r="P219" s="300" t="s">
        <v>110</v>
      </c>
      <c r="Q219" s="455" t="s">
        <v>38</v>
      </c>
      <c r="R219" s="363">
        <v>45873</v>
      </c>
      <c r="S219" s="333">
        <v>1471</v>
      </c>
      <c r="T219" s="564">
        <v>1437</v>
      </c>
      <c r="U219" s="29">
        <f>IFERROR(Table5[[#This Row],[Actual Redline Completed Footage UG]]/Table5[[#This Row],[Footage UG]], 0)</f>
        <v>0.97688647178789934</v>
      </c>
      <c r="V219" s="505">
        <v>45881</v>
      </c>
      <c r="W219" s="280">
        <v>1</v>
      </c>
      <c r="X219" s="280">
        <v>1</v>
      </c>
      <c r="Y219" s="280">
        <v>1</v>
      </c>
      <c r="Z219" s="363">
        <v>45926</v>
      </c>
      <c r="AA219" s="363">
        <v>45926</v>
      </c>
      <c r="AB219" s="613"/>
    </row>
    <row r="220" spans="1:28" ht="39.75" customHeight="1">
      <c r="A220" s="650" t="s">
        <v>151</v>
      </c>
      <c r="B220" s="358" t="s">
        <v>31</v>
      </c>
      <c r="C220" s="360">
        <v>45868</v>
      </c>
      <c r="D220" s="375" t="s">
        <v>56</v>
      </c>
      <c r="E220" s="360">
        <v>45786</v>
      </c>
      <c r="F220" s="375" t="s">
        <v>57</v>
      </c>
      <c r="G220" s="358" t="s">
        <v>152</v>
      </c>
      <c r="H220" s="362">
        <v>0</v>
      </c>
      <c r="I220" s="362" t="s">
        <v>776</v>
      </c>
      <c r="J220" s="362" t="s">
        <v>30</v>
      </c>
      <c r="K220" s="360">
        <v>45786</v>
      </c>
      <c r="L220" s="362" t="s">
        <v>110</v>
      </c>
      <c r="M220" s="651">
        <v>133172.15</v>
      </c>
      <c r="N220" s="558"/>
      <c r="O220" s="1012"/>
      <c r="P220" s="362" t="s">
        <v>110</v>
      </c>
      <c r="Q220" s="565" t="s">
        <v>38</v>
      </c>
      <c r="R220" s="363">
        <v>45789</v>
      </c>
      <c r="S220" s="364">
        <v>13306</v>
      </c>
      <c r="T220" s="382">
        <v>12936</v>
      </c>
      <c r="U220" s="3">
        <f>IFERROR(Table5[[#This Row],[Actual Redline Completed Footage UG]]/Table5[[#This Row],[Footage UG]], 0)</f>
        <v>0.97219299564106421</v>
      </c>
      <c r="V220" s="500">
        <v>45810</v>
      </c>
      <c r="W220" s="365">
        <v>1</v>
      </c>
      <c r="X220" s="365">
        <v>1</v>
      </c>
      <c r="Y220" s="280">
        <v>1</v>
      </c>
      <c r="Z220" s="363">
        <v>45918</v>
      </c>
      <c r="AA220" s="363">
        <v>45918</v>
      </c>
      <c r="AB220" s="462" t="s">
        <v>1171</v>
      </c>
    </row>
    <row r="221" spans="1:28" ht="39.75" customHeight="1">
      <c r="A221" s="563" t="s">
        <v>1172</v>
      </c>
      <c r="B221" s="358" t="s">
        <v>31</v>
      </c>
      <c r="C221" s="367">
        <v>45960</v>
      </c>
      <c r="D221" s="360" t="s">
        <v>50</v>
      </c>
      <c r="E221" s="367">
        <v>45918</v>
      </c>
      <c r="F221" s="358" t="s">
        <v>57</v>
      </c>
      <c r="G221" s="18" t="s">
        <v>1173</v>
      </c>
      <c r="H221" s="648">
        <v>0</v>
      </c>
      <c r="I221" s="1150" t="s">
        <v>776</v>
      </c>
      <c r="J221" s="362" t="s">
        <v>30</v>
      </c>
      <c r="K221" s="367">
        <v>45918</v>
      </c>
      <c r="L221" s="369" t="s">
        <v>110</v>
      </c>
      <c r="M221" s="581">
        <v>9611.9500000000007</v>
      </c>
      <c r="N221" s="416"/>
      <c r="O221" s="416"/>
      <c r="P221" s="369" t="s">
        <v>110</v>
      </c>
      <c r="Q221" s="565" t="s">
        <v>38</v>
      </c>
      <c r="R221" s="370">
        <v>45918</v>
      </c>
      <c r="S221" s="9">
        <v>807</v>
      </c>
      <c r="T221" s="382">
        <v>896</v>
      </c>
      <c r="U221" s="3">
        <f>IFERROR($T221/$S221, 0)</f>
        <v>1.110285006195787</v>
      </c>
      <c r="V221" s="505">
        <v>45938</v>
      </c>
      <c r="W221" s="365">
        <v>1</v>
      </c>
      <c r="X221" s="365">
        <v>1</v>
      </c>
      <c r="Y221" s="466">
        <v>1</v>
      </c>
      <c r="Z221" s="363">
        <v>46009</v>
      </c>
      <c r="AA221" s="363">
        <v>46009</v>
      </c>
      <c r="AB221" s="1198" t="s">
        <v>1174</v>
      </c>
    </row>
    <row r="222" spans="1:28" ht="39.75" customHeight="1">
      <c r="A222" s="660" t="s">
        <v>161</v>
      </c>
      <c r="B222" s="358" t="s">
        <v>31</v>
      </c>
      <c r="C222" s="360">
        <v>45868</v>
      </c>
      <c r="D222" s="360" t="s">
        <v>50</v>
      </c>
      <c r="E222" s="360">
        <v>45793</v>
      </c>
      <c r="F222" s="375" t="s">
        <v>57</v>
      </c>
      <c r="G222" s="649" t="s">
        <v>162</v>
      </c>
      <c r="H222" s="362">
        <v>0</v>
      </c>
      <c r="I222" s="362" t="s">
        <v>776</v>
      </c>
      <c r="J222" s="362" t="s">
        <v>30</v>
      </c>
      <c r="K222" s="360">
        <v>45793</v>
      </c>
      <c r="L222" s="362" t="s">
        <v>110</v>
      </c>
      <c r="M222" s="651">
        <v>53589.8</v>
      </c>
      <c r="N222" s="343"/>
      <c r="O222" s="581"/>
      <c r="P222" s="362" t="s">
        <v>110</v>
      </c>
      <c r="Q222" s="565" t="s">
        <v>38</v>
      </c>
      <c r="R222" s="363">
        <v>45793</v>
      </c>
      <c r="S222" s="364">
        <v>8305</v>
      </c>
      <c r="T222" s="382">
        <v>8810</v>
      </c>
      <c r="U222" s="3">
        <f>IFERROR(Table5[[#This Row],[Actual Redline Completed Footage UG]]/Table5[[#This Row],[Footage UG]], 0)</f>
        <v>1.0608067429259482</v>
      </c>
      <c r="V222" s="500">
        <v>45810</v>
      </c>
      <c r="W222" s="280">
        <v>1</v>
      </c>
      <c r="X222" s="280">
        <v>1</v>
      </c>
      <c r="Y222" s="466">
        <v>1</v>
      </c>
      <c r="Z222" s="363">
        <v>45917</v>
      </c>
      <c r="AA222" s="363">
        <v>45917</v>
      </c>
      <c r="AB222" s="330" t="s">
        <v>1175</v>
      </c>
    </row>
    <row r="223" spans="1:28" ht="39.75" customHeight="1">
      <c r="A223" s="834" t="s">
        <v>1176</v>
      </c>
      <c r="B223" s="705" t="s">
        <v>31</v>
      </c>
      <c r="C223" s="704">
        <v>46101</v>
      </c>
      <c r="D223" s="704" t="s">
        <v>819</v>
      </c>
      <c r="E223" s="704">
        <v>46042</v>
      </c>
      <c r="F223" s="705" t="s">
        <v>57</v>
      </c>
      <c r="G223" s="705" t="s">
        <v>1177</v>
      </c>
      <c r="H223" s="706">
        <v>65</v>
      </c>
      <c r="I223" s="1150" t="s">
        <v>776</v>
      </c>
      <c r="J223" s="706" t="s">
        <v>30</v>
      </c>
      <c r="K223" s="704">
        <v>46028</v>
      </c>
      <c r="L223" s="717" t="s">
        <v>110</v>
      </c>
      <c r="M223" s="835">
        <v>60922</v>
      </c>
      <c r="N223" s="343"/>
      <c r="O223" s="582"/>
      <c r="P223" s="717" t="s">
        <v>110</v>
      </c>
      <c r="Q223" s="836" t="s">
        <v>38</v>
      </c>
      <c r="R223" s="709">
        <v>46029</v>
      </c>
      <c r="S223" s="333">
        <v>4907</v>
      </c>
      <c r="T223" s="837">
        <v>4808</v>
      </c>
      <c r="U223" s="3">
        <f>IFERROR(Table5[[#This Row],[Actual Redline Completed Footage UG]]/Table5[[#This Row],[Footage UG]], 0)</f>
        <v>0.97982474016710819</v>
      </c>
      <c r="V223" s="720">
        <v>46072</v>
      </c>
      <c r="W223" s="712">
        <v>1</v>
      </c>
      <c r="X223" s="712">
        <v>1</v>
      </c>
      <c r="Y223" s="712">
        <v>1</v>
      </c>
      <c r="Z223" s="363">
        <v>46091</v>
      </c>
      <c r="AA223" s="373" t="s">
        <v>928</v>
      </c>
      <c r="AB223" s="713" t="s">
        <v>1178</v>
      </c>
    </row>
    <row r="224" spans="1:28" ht="39.75" customHeight="1">
      <c r="A224" s="834" t="s">
        <v>1179</v>
      </c>
      <c r="B224" s="705" t="s">
        <v>31</v>
      </c>
      <c r="C224" s="704">
        <v>46101</v>
      </c>
      <c r="D224" s="704" t="s">
        <v>56</v>
      </c>
      <c r="E224" s="704">
        <v>46042</v>
      </c>
      <c r="F224" s="705" t="s">
        <v>61</v>
      </c>
      <c r="G224" s="705" t="s">
        <v>1180</v>
      </c>
      <c r="H224" s="706">
        <v>79</v>
      </c>
      <c r="I224" s="1150" t="s">
        <v>776</v>
      </c>
      <c r="J224" s="706" t="s">
        <v>30</v>
      </c>
      <c r="K224" s="367" t="s">
        <v>260</v>
      </c>
      <c r="L224" s="717" t="s">
        <v>110</v>
      </c>
      <c r="M224" s="835">
        <v>59768</v>
      </c>
      <c r="N224" s="343"/>
      <c r="O224" s="582"/>
      <c r="P224" s="717" t="s">
        <v>110</v>
      </c>
      <c r="Q224" s="836" t="s">
        <v>38</v>
      </c>
      <c r="R224" s="709">
        <v>46029</v>
      </c>
      <c r="S224" s="333">
        <v>4862</v>
      </c>
      <c r="T224" s="837">
        <v>4880</v>
      </c>
      <c r="U224" s="3">
        <f>IFERROR(Table5[[#This Row],[Actual Redline Completed Footage UG]]/Table5[[#This Row],[Footage UG]], 0)</f>
        <v>1.0037021801727684</v>
      </c>
      <c r="V224" s="720">
        <v>46091</v>
      </c>
      <c r="W224" s="712">
        <v>1</v>
      </c>
      <c r="X224" s="712">
        <v>1</v>
      </c>
      <c r="Y224" s="712">
        <v>1</v>
      </c>
      <c r="Z224" s="363">
        <v>46101</v>
      </c>
      <c r="AA224" s="373" t="s">
        <v>928</v>
      </c>
      <c r="AB224" s="713" t="s">
        <v>1181</v>
      </c>
    </row>
    <row r="225" spans="1:28" ht="39.75" customHeight="1">
      <c r="A225" s="834" t="s">
        <v>1182</v>
      </c>
      <c r="B225" s="705" t="s">
        <v>31</v>
      </c>
      <c r="C225" s="704">
        <v>46073</v>
      </c>
      <c r="D225" s="704" t="s">
        <v>1183</v>
      </c>
      <c r="E225" s="704">
        <v>46045</v>
      </c>
      <c r="F225" s="705" t="s">
        <v>61</v>
      </c>
      <c r="G225" s="705" t="s">
        <v>1184</v>
      </c>
      <c r="H225" s="706">
        <v>87</v>
      </c>
      <c r="I225" s="1150" t="s">
        <v>776</v>
      </c>
      <c r="J225" s="706" t="s">
        <v>30</v>
      </c>
      <c r="K225" s="704">
        <v>46038</v>
      </c>
      <c r="L225" s="717" t="s">
        <v>110</v>
      </c>
      <c r="M225" s="835">
        <v>82790</v>
      </c>
      <c r="N225" s="41"/>
      <c r="O225" s="374"/>
      <c r="P225" s="717" t="s">
        <v>110</v>
      </c>
      <c r="Q225" s="836" t="s">
        <v>38</v>
      </c>
      <c r="R225" s="709">
        <v>46029</v>
      </c>
      <c r="S225" s="333">
        <v>7108</v>
      </c>
      <c r="T225" s="837">
        <v>7301</v>
      </c>
      <c r="U225" s="3">
        <f>IFERROR(Table5[[#This Row],[Actual Redline Completed Footage UG]]/Table5[[#This Row],[Footage UG]], 0)</f>
        <v>1.0271525042205965</v>
      </c>
      <c r="V225" s="720">
        <v>46057</v>
      </c>
      <c r="W225" s="280">
        <v>1</v>
      </c>
      <c r="X225" s="280">
        <v>1</v>
      </c>
      <c r="Y225" s="466">
        <v>1</v>
      </c>
      <c r="Z225" s="363">
        <v>46079</v>
      </c>
      <c r="AA225" s="373" t="s">
        <v>928</v>
      </c>
      <c r="AB225" s="713" t="s">
        <v>1185</v>
      </c>
    </row>
    <row r="226" spans="1:28" ht="39.75" customHeight="1">
      <c r="A226" s="834" t="s">
        <v>1186</v>
      </c>
      <c r="B226" s="705" t="s">
        <v>31</v>
      </c>
      <c r="C226" s="704">
        <v>46101</v>
      </c>
      <c r="D226" s="704" t="s">
        <v>56</v>
      </c>
      <c r="E226" s="715">
        <v>46042</v>
      </c>
      <c r="F226" s="705" t="s">
        <v>61</v>
      </c>
      <c r="G226" s="716" t="s">
        <v>1187</v>
      </c>
      <c r="H226" s="706">
        <v>55</v>
      </c>
      <c r="I226" s="1150" t="s">
        <v>776</v>
      </c>
      <c r="J226" s="706" t="s">
        <v>30</v>
      </c>
      <c r="K226" s="715">
        <v>46038</v>
      </c>
      <c r="L226" s="717" t="s">
        <v>110</v>
      </c>
      <c r="M226" s="941">
        <v>44782</v>
      </c>
      <c r="N226" s="41"/>
      <c r="O226" s="582"/>
      <c r="P226" s="717" t="s">
        <v>110</v>
      </c>
      <c r="Q226" s="836" t="s">
        <v>38</v>
      </c>
      <c r="R226" s="720">
        <v>46029</v>
      </c>
      <c r="S226" s="721">
        <v>3690</v>
      </c>
      <c r="T226" s="837">
        <v>3784</v>
      </c>
      <c r="U226" s="3">
        <f>IFERROR(Table5[[#This Row],[Actual Redline Completed Footage UG]]/Table5[[#This Row],[Footage UG]], 0)</f>
        <v>1.0254742547425475</v>
      </c>
      <c r="V226" s="720">
        <v>46083</v>
      </c>
      <c r="W226" s="712">
        <v>1</v>
      </c>
      <c r="X226" s="280">
        <v>1</v>
      </c>
      <c r="Y226" s="466">
        <v>1</v>
      </c>
      <c r="Z226" s="363">
        <v>46101</v>
      </c>
      <c r="AA226" s="373" t="s">
        <v>928</v>
      </c>
      <c r="AB226" s="713" t="s">
        <v>1188</v>
      </c>
    </row>
    <row r="227" spans="1:28" ht="39.75" customHeight="1">
      <c r="A227" s="563" t="s">
        <v>1189</v>
      </c>
      <c r="B227" s="358" t="s">
        <v>31</v>
      </c>
      <c r="C227" s="360">
        <v>45991</v>
      </c>
      <c r="D227" s="360" t="s">
        <v>56</v>
      </c>
      <c r="E227" s="360">
        <v>45966</v>
      </c>
      <c r="F227" s="358" t="s">
        <v>57</v>
      </c>
      <c r="G227" s="361" t="s">
        <v>1190</v>
      </c>
      <c r="H227" s="362">
        <v>83</v>
      </c>
      <c r="I227" s="1150" t="s">
        <v>776</v>
      </c>
      <c r="J227" s="362" t="s">
        <v>30</v>
      </c>
      <c r="K227" s="360">
        <v>45969</v>
      </c>
      <c r="L227" s="362" t="s">
        <v>110</v>
      </c>
      <c r="M227" s="700">
        <v>66402</v>
      </c>
      <c r="N227" s="41"/>
      <c r="O227" s="374"/>
      <c r="P227" s="362" t="s">
        <v>110</v>
      </c>
      <c r="Q227" s="565" t="s">
        <v>38</v>
      </c>
      <c r="R227" s="363">
        <v>45969</v>
      </c>
      <c r="S227" s="364">
        <v>5324</v>
      </c>
      <c r="T227" s="382">
        <v>5304</v>
      </c>
      <c r="U227" s="3">
        <f>IFERROR(Table5[[#This Row],[Actual Redline Completed Footage UG]]/Table5[[#This Row],[Footage UG]], 0)</f>
        <v>0.99624342599549209</v>
      </c>
      <c r="V227" s="370">
        <v>45979</v>
      </c>
      <c r="W227" s="7">
        <v>1</v>
      </c>
      <c r="X227" s="7">
        <v>1</v>
      </c>
      <c r="Y227" s="936">
        <v>1</v>
      </c>
      <c r="Z227" s="59">
        <v>45998</v>
      </c>
      <c r="AA227" s="59">
        <v>46063</v>
      </c>
      <c r="AB227" s="832" t="s">
        <v>1191</v>
      </c>
    </row>
    <row r="228" spans="1:28" ht="39.75" customHeight="1">
      <c r="A228" s="834" t="s">
        <v>1192</v>
      </c>
      <c r="B228" s="705" t="s">
        <v>31</v>
      </c>
      <c r="C228" s="704">
        <v>46021</v>
      </c>
      <c r="D228" s="704" t="s">
        <v>56</v>
      </c>
      <c r="E228" s="704">
        <v>46001</v>
      </c>
      <c r="F228" s="705" t="s">
        <v>61</v>
      </c>
      <c r="G228" s="705"/>
      <c r="H228" s="706">
        <v>49</v>
      </c>
      <c r="I228" s="1150" t="s">
        <v>776</v>
      </c>
      <c r="J228" s="706" t="s">
        <v>30</v>
      </c>
      <c r="K228" s="704">
        <v>45994</v>
      </c>
      <c r="L228" s="717" t="s">
        <v>110</v>
      </c>
      <c r="M228" s="835">
        <v>42150</v>
      </c>
      <c r="N228" s="707"/>
      <c r="O228" s="707"/>
      <c r="P228" s="717" t="s">
        <v>110</v>
      </c>
      <c r="Q228" s="836" t="s">
        <v>38</v>
      </c>
      <c r="R228" s="709">
        <v>45994</v>
      </c>
      <c r="S228" s="333">
        <v>3885</v>
      </c>
      <c r="T228" s="837">
        <v>3910</v>
      </c>
      <c r="U228" s="365">
        <f t="shared" ref="U228:U233" si="2">IFERROR($T228/$S228, 0)</f>
        <v>1.0064350064350065</v>
      </c>
      <c r="V228" s="720">
        <v>46006</v>
      </c>
      <c r="W228" s="712">
        <v>1</v>
      </c>
      <c r="X228" s="280">
        <v>1</v>
      </c>
      <c r="Y228" s="466">
        <v>1</v>
      </c>
      <c r="Z228" s="363">
        <v>46013</v>
      </c>
      <c r="AA228" s="373" t="s">
        <v>928</v>
      </c>
      <c r="AB228" s="713" t="s">
        <v>1193</v>
      </c>
    </row>
    <row r="229" spans="1:28" ht="39.75" customHeight="1">
      <c r="A229" s="650" t="s">
        <v>1194</v>
      </c>
      <c r="B229" s="358" t="s">
        <v>31</v>
      </c>
      <c r="C229" s="367">
        <v>45930</v>
      </c>
      <c r="D229" s="360" t="s">
        <v>56</v>
      </c>
      <c r="E229" s="375">
        <v>45910</v>
      </c>
      <c r="F229" s="358" t="s">
        <v>57</v>
      </c>
      <c r="G229" s="358" t="s">
        <v>1195</v>
      </c>
      <c r="H229" s="362">
        <v>80</v>
      </c>
      <c r="I229" s="362" t="s">
        <v>776</v>
      </c>
      <c r="J229" s="362" t="s">
        <v>30</v>
      </c>
      <c r="K229" s="360">
        <v>45903</v>
      </c>
      <c r="L229" s="362" t="s">
        <v>110</v>
      </c>
      <c r="M229" s="651">
        <v>59116.7</v>
      </c>
      <c r="N229" s="415"/>
      <c r="O229" s="415"/>
      <c r="P229" s="362" t="s">
        <v>110</v>
      </c>
      <c r="Q229" s="565" t="s">
        <v>38</v>
      </c>
      <c r="R229" s="363">
        <v>45903</v>
      </c>
      <c r="S229" s="364">
        <v>4833</v>
      </c>
      <c r="T229" s="382">
        <v>4646</v>
      </c>
      <c r="U229" s="3">
        <f t="shared" si="2"/>
        <v>0.9613076763914753</v>
      </c>
      <c r="V229" s="505">
        <v>45923</v>
      </c>
      <c r="W229" s="280">
        <v>1</v>
      </c>
      <c r="X229" s="280">
        <v>1</v>
      </c>
      <c r="Y229" s="79">
        <v>1</v>
      </c>
      <c r="Z229" s="363">
        <v>46097</v>
      </c>
      <c r="AA229" s="373" t="s">
        <v>928</v>
      </c>
      <c r="AB229" s="330" t="s">
        <v>1196</v>
      </c>
    </row>
    <row r="230" spans="1:28" ht="39.75" customHeight="1">
      <c r="A230" s="834" t="s">
        <v>1197</v>
      </c>
      <c r="B230" s="705" t="s">
        <v>31</v>
      </c>
      <c r="C230" s="704">
        <v>46010</v>
      </c>
      <c r="D230" s="704" t="s">
        <v>886</v>
      </c>
      <c r="E230" s="704">
        <v>45974</v>
      </c>
      <c r="F230" s="705" t="s">
        <v>57</v>
      </c>
      <c r="G230" s="705" t="s">
        <v>1198</v>
      </c>
      <c r="H230" s="706">
        <v>67</v>
      </c>
      <c r="I230" s="1150" t="s">
        <v>776</v>
      </c>
      <c r="J230" s="706" t="s">
        <v>30</v>
      </c>
      <c r="K230" s="704">
        <v>45936</v>
      </c>
      <c r="L230" s="706" t="s">
        <v>110</v>
      </c>
      <c r="M230" s="835">
        <v>38192</v>
      </c>
      <c r="N230" s="707"/>
      <c r="O230" s="707"/>
      <c r="P230" s="706" t="s">
        <v>110</v>
      </c>
      <c r="Q230" s="836" t="s">
        <v>38</v>
      </c>
      <c r="R230" s="709">
        <v>45936</v>
      </c>
      <c r="S230" s="710">
        <v>2845</v>
      </c>
      <c r="T230" s="837">
        <v>2825</v>
      </c>
      <c r="U230" s="365">
        <f t="shared" si="2"/>
        <v>0.99297012302284715</v>
      </c>
      <c r="V230" s="720">
        <v>46002</v>
      </c>
      <c r="W230" s="712">
        <v>1</v>
      </c>
      <c r="X230" s="280">
        <v>1</v>
      </c>
      <c r="Y230" s="79">
        <v>1</v>
      </c>
      <c r="Z230" s="363">
        <v>46013</v>
      </c>
      <c r="AA230" s="363">
        <v>46064</v>
      </c>
      <c r="AB230" s="713" t="s">
        <v>1199</v>
      </c>
    </row>
    <row r="231" spans="1:28" ht="39.75" customHeight="1">
      <c r="A231" s="660" t="s">
        <v>1200</v>
      </c>
      <c r="B231" s="358" t="s">
        <v>31</v>
      </c>
      <c r="C231" s="367">
        <v>45930</v>
      </c>
      <c r="D231" s="360" t="s">
        <v>56</v>
      </c>
      <c r="E231" s="375">
        <v>45910</v>
      </c>
      <c r="F231" s="375" t="s">
        <v>869</v>
      </c>
      <c r="G231" s="361" t="s">
        <v>1201</v>
      </c>
      <c r="H231" s="362">
        <v>67</v>
      </c>
      <c r="I231" s="1150" t="s">
        <v>776</v>
      </c>
      <c r="J231" s="362" t="s">
        <v>30</v>
      </c>
      <c r="K231" s="360">
        <v>45903</v>
      </c>
      <c r="L231" s="362" t="s">
        <v>110</v>
      </c>
      <c r="M231" s="651">
        <v>40406</v>
      </c>
      <c r="N231" s="415"/>
      <c r="O231" s="415"/>
      <c r="P231" s="362" t="s">
        <v>110</v>
      </c>
      <c r="Q231" s="565" t="s">
        <v>38</v>
      </c>
      <c r="R231" s="363">
        <v>45903</v>
      </c>
      <c r="S231" s="364">
        <v>3895</v>
      </c>
      <c r="T231" s="382">
        <v>3809</v>
      </c>
      <c r="U231" s="3">
        <f t="shared" si="2"/>
        <v>0.97792041078305525</v>
      </c>
      <c r="V231" s="505">
        <v>45924</v>
      </c>
      <c r="W231" s="280">
        <v>1</v>
      </c>
      <c r="X231" s="280">
        <v>1</v>
      </c>
      <c r="Y231" s="79">
        <v>1</v>
      </c>
      <c r="Z231" s="363">
        <v>45972</v>
      </c>
      <c r="AA231" s="363">
        <v>45972</v>
      </c>
      <c r="AB231" s="603" t="s">
        <v>1202</v>
      </c>
    </row>
    <row r="232" spans="1:28" ht="39.75" customHeight="1">
      <c r="A232" s="834" t="s">
        <v>1203</v>
      </c>
      <c r="B232" s="705" t="s">
        <v>31</v>
      </c>
      <c r="C232" s="704">
        <v>46010</v>
      </c>
      <c r="D232" s="704" t="s">
        <v>886</v>
      </c>
      <c r="E232" s="704">
        <v>45974</v>
      </c>
      <c r="F232" s="705" t="s">
        <v>57</v>
      </c>
      <c r="G232" s="705" t="s">
        <v>1204</v>
      </c>
      <c r="H232" s="706">
        <v>68</v>
      </c>
      <c r="I232" s="1150" t="s">
        <v>776</v>
      </c>
      <c r="J232" s="706" t="s">
        <v>30</v>
      </c>
      <c r="K232" s="704">
        <v>45936</v>
      </c>
      <c r="L232" s="706" t="s">
        <v>110</v>
      </c>
      <c r="M232" s="835">
        <v>37755.599999999999</v>
      </c>
      <c r="N232" s="707"/>
      <c r="O232" s="707"/>
      <c r="P232" s="706" t="s">
        <v>110</v>
      </c>
      <c r="Q232" s="836" t="s">
        <v>38</v>
      </c>
      <c r="R232" s="709">
        <v>45936</v>
      </c>
      <c r="S232" s="710">
        <v>2584</v>
      </c>
      <c r="T232" s="837">
        <v>2584</v>
      </c>
      <c r="U232" s="365">
        <f t="shared" si="2"/>
        <v>1</v>
      </c>
      <c r="V232" s="720">
        <v>46000</v>
      </c>
      <c r="W232" s="712">
        <v>1</v>
      </c>
      <c r="X232" s="280">
        <v>1</v>
      </c>
      <c r="Y232" s="79">
        <v>1</v>
      </c>
      <c r="Z232" s="363">
        <v>46013</v>
      </c>
      <c r="AA232" s="363">
        <v>46064</v>
      </c>
      <c r="AB232" s="713" t="s">
        <v>1205</v>
      </c>
    </row>
    <row r="233" spans="1:28" ht="39.75" customHeight="1">
      <c r="A233" s="834" t="s">
        <v>1206</v>
      </c>
      <c r="B233" s="705" t="s">
        <v>31</v>
      </c>
      <c r="C233" s="704">
        <v>46010</v>
      </c>
      <c r="D233" s="704" t="s">
        <v>886</v>
      </c>
      <c r="E233" s="704">
        <v>45974</v>
      </c>
      <c r="F233" s="705" t="s">
        <v>57</v>
      </c>
      <c r="G233" s="705" t="s">
        <v>1207</v>
      </c>
      <c r="H233" s="706">
        <v>28</v>
      </c>
      <c r="I233" s="1150" t="s">
        <v>776</v>
      </c>
      <c r="J233" s="706" t="s">
        <v>30</v>
      </c>
      <c r="K233" s="704">
        <v>45972</v>
      </c>
      <c r="L233" s="706" t="s">
        <v>110</v>
      </c>
      <c r="M233" s="835">
        <v>27615.5</v>
      </c>
      <c r="N233" s="707"/>
      <c r="O233" s="707"/>
      <c r="P233" s="706" t="s">
        <v>110</v>
      </c>
      <c r="Q233" s="836" t="s">
        <v>38</v>
      </c>
      <c r="R233" s="740">
        <v>45979</v>
      </c>
      <c r="S233" s="710">
        <v>2027</v>
      </c>
      <c r="T233" s="837">
        <v>2146</v>
      </c>
      <c r="U233" s="383">
        <f t="shared" si="2"/>
        <v>1.0587074494326592</v>
      </c>
      <c r="V233" s="709">
        <v>45994</v>
      </c>
      <c r="W233" s="712">
        <v>1</v>
      </c>
      <c r="X233" s="280">
        <v>1</v>
      </c>
      <c r="Y233" s="79">
        <v>1</v>
      </c>
      <c r="Z233" s="363">
        <v>46013</v>
      </c>
      <c r="AA233" s="363">
        <v>46064</v>
      </c>
      <c r="AB233" s="713" t="s">
        <v>1208</v>
      </c>
    </row>
    <row r="234" spans="1:28" ht="39.75" customHeight="1">
      <c r="A234" s="297" t="s">
        <v>1209</v>
      </c>
      <c r="B234" s="298" t="s">
        <v>31</v>
      </c>
      <c r="C234" s="19">
        <v>45930</v>
      </c>
      <c r="D234" s="299" t="s">
        <v>56</v>
      </c>
      <c r="E234" s="457">
        <v>45910</v>
      </c>
      <c r="F234" s="298" t="s">
        <v>57</v>
      </c>
      <c r="G234" s="495"/>
      <c r="H234" s="300">
        <v>54</v>
      </c>
      <c r="I234" s="301" t="s">
        <v>776</v>
      </c>
      <c r="J234" s="300" t="s">
        <v>30</v>
      </c>
      <c r="K234" s="299">
        <v>45903</v>
      </c>
      <c r="L234" s="300" t="s">
        <v>110</v>
      </c>
      <c r="M234" s="346">
        <v>27186</v>
      </c>
      <c r="N234" s="558"/>
      <c r="O234" s="558"/>
      <c r="P234" s="300" t="s">
        <v>110</v>
      </c>
      <c r="Q234" s="561" t="s">
        <v>38</v>
      </c>
      <c r="R234" s="59">
        <v>45903</v>
      </c>
      <c r="S234" s="44">
        <v>2084</v>
      </c>
      <c r="T234" s="489">
        <v>2039</v>
      </c>
      <c r="U234" s="3">
        <v>0.98</v>
      </c>
      <c r="V234" s="604">
        <v>45918</v>
      </c>
      <c r="W234" s="466">
        <v>1</v>
      </c>
      <c r="X234" s="466">
        <v>1</v>
      </c>
      <c r="Y234" s="468">
        <v>1</v>
      </c>
      <c r="Z234" s="21">
        <v>45972</v>
      </c>
      <c r="AA234" s="21">
        <v>45972</v>
      </c>
      <c r="AB234" s="607" t="s">
        <v>1210</v>
      </c>
    </row>
    <row r="235" spans="1:28" ht="39.75" customHeight="1">
      <c r="A235" s="297" t="s">
        <v>214</v>
      </c>
      <c r="B235" s="18" t="s">
        <v>31</v>
      </c>
      <c r="C235" s="19">
        <v>45899</v>
      </c>
      <c r="D235" s="305" t="s">
        <v>886</v>
      </c>
      <c r="E235" s="19">
        <v>45887</v>
      </c>
      <c r="F235" s="305" t="s">
        <v>869</v>
      </c>
      <c r="G235" s="303" t="s">
        <v>1211</v>
      </c>
      <c r="H235" s="20">
        <v>70</v>
      </c>
      <c r="I235" s="304" t="s">
        <v>776</v>
      </c>
      <c r="J235" s="20" t="s">
        <v>30</v>
      </c>
      <c r="K235" s="299">
        <v>45887</v>
      </c>
      <c r="L235" s="300" t="s">
        <v>110</v>
      </c>
      <c r="M235" s="346">
        <v>69889</v>
      </c>
      <c r="N235" s="41"/>
      <c r="O235" s="41"/>
      <c r="P235" s="300" t="s">
        <v>110</v>
      </c>
      <c r="Q235" s="455" t="s">
        <v>38</v>
      </c>
      <c r="R235" s="363">
        <v>45887</v>
      </c>
      <c r="S235" s="364">
        <v>3836</v>
      </c>
      <c r="T235" s="382">
        <v>3836</v>
      </c>
      <c r="U235" s="3">
        <v>1</v>
      </c>
      <c r="V235" s="505">
        <v>45896</v>
      </c>
      <c r="W235" s="280">
        <v>1</v>
      </c>
      <c r="X235" s="280">
        <v>1</v>
      </c>
      <c r="Y235" s="280">
        <v>1</v>
      </c>
      <c r="Z235" s="21">
        <v>45917</v>
      </c>
      <c r="AA235" s="21">
        <v>45917</v>
      </c>
      <c r="AB235" s="603" t="s">
        <v>1212</v>
      </c>
    </row>
    <row r="236" spans="1:28" ht="39.75" customHeight="1">
      <c r="A236" s="297" t="s">
        <v>1213</v>
      </c>
      <c r="B236" s="18" t="s">
        <v>31</v>
      </c>
      <c r="C236" s="19">
        <v>45930</v>
      </c>
      <c r="D236" s="19" t="s">
        <v>56</v>
      </c>
      <c r="E236" s="19">
        <v>45896</v>
      </c>
      <c r="F236" s="305" t="s">
        <v>869</v>
      </c>
      <c r="G236" s="303"/>
      <c r="H236" s="20">
        <v>87</v>
      </c>
      <c r="I236" s="304" t="s">
        <v>776</v>
      </c>
      <c r="J236" s="20" t="s">
        <v>30</v>
      </c>
      <c r="K236" s="299">
        <v>45897</v>
      </c>
      <c r="L236" s="300" t="s">
        <v>110</v>
      </c>
      <c r="M236" s="346">
        <v>52204</v>
      </c>
      <c r="N236" s="558"/>
      <c r="O236" s="558"/>
      <c r="P236" s="300" t="s">
        <v>110</v>
      </c>
      <c r="Q236" s="561" t="s">
        <v>38</v>
      </c>
      <c r="R236" s="272">
        <v>45896</v>
      </c>
      <c r="S236" s="611">
        <v>4048</v>
      </c>
      <c r="T236" s="489">
        <v>5120</v>
      </c>
      <c r="U236" s="3">
        <v>1.26</v>
      </c>
      <c r="V236" s="604">
        <v>45910</v>
      </c>
      <c r="W236" s="466">
        <v>1</v>
      </c>
      <c r="X236" s="466">
        <v>1</v>
      </c>
      <c r="Y236" s="468">
        <v>1</v>
      </c>
      <c r="Z236" s="21">
        <v>45972</v>
      </c>
      <c r="AA236" s="21">
        <v>45972</v>
      </c>
      <c r="AB236" s="607" t="s">
        <v>1214</v>
      </c>
    </row>
    <row r="237" spans="1:28" ht="39.75" customHeight="1">
      <c r="A237" s="834" t="s">
        <v>1215</v>
      </c>
      <c r="B237" s="705" t="s">
        <v>31</v>
      </c>
      <c r="C237" s="704">
        <v>46006</v>
      </c>
      <c r="D237" s="704" t="s">
        <v>56</v>
      </c>
      <c r="E237" s="704">
        <v>46006</v>
      </c>
      <c r="F237" s="705" t="s">
        <v>57</v>
      </c>
      <c r="G237" s="705" t="s">
        <v>1216</v>
      </c>
      <c r="H237" s="706">
        <v>21</v>
      </c>
      <c r="I237" s="1150" t="s">
        <v>776</v>
      </c>
      <c r="J237" s="706" t="s">
        <v>30</v>
      </c>
      <c r="K237" s="704">
        <v>46006</v>
      </c>
      <c r="L237" s="706" t="s">
        <v>110</v>
      </c>
      <c r="M237" s="835">
        <v>20891</v>
      </c>
      <c r="N237" s="558"/>
      <c r="O237" s="1012"/>
      <c r="P237" s="706" t="s">
        <v>110</v>
      </c>
      <c r="Q237" s="836" t="s">
        <v>38</v>
      </c>
      <c r="R237" s="709">
        <v>46006</v>
      </c>
      <c r="S237" s="710">
        <v>1820</v>
      </c>
      <c r="T237" s="837">
        <v>1714</v>
      </c>
      <c r="U237" s="3">
        <f>IFERROR(Table5[[#This Row],[Actual Redline Completed Footage UG]]/Table5[[#This Row],[Footage UG]], 0)</f>
        <v>0.94175824175824174</v>
      </c>
      <c r="V237" s="720">
        <v>46028</v>
      </c>
      <c r="W237" s="712">
        <v>1</v>
      </c>
      <c r="X237" s="466">
        <v>1</v>
      </c>
      <c r="Y237" s="468">
        <v>1</v>
      </c>
      <c r="Z237" s="363">
        <v>46034</v>
      </c>
      <c r="AA237" s="373" t="s">
        <v>928</v>
      </c>
      <c r="AB237" s="742" t="s">
        <v>1217</v>
      </c>
    </row>
    <row r="238" spans="1:28" ht="39.75" customHeight="1">
      <c r="A238" s="297" t="s">
        <v>1218</v>
      </c>
      <c r="B238" s="18" t="s">
        <v>31</v>
      </c>
      <c r="C238" s="19">
        <v>45930</v>
      </c>
      <c r="D238" s="19" t="s">
        <v>56</v>
      </c>
      <c r="E238" s="19">
        <v>45915</v>
      </c>
      <c r="F238" s="305" t="s">
        <v>869</v>
      </c>
      <c r="G238" s="303"/>
      <c r="H238" s="20">
        <v>53</v>
      </c>
      <c r="I238" s="304" t="s">
        <v>776</v>
      </c>
      <c r="J238" s="20" t="s">
        <v>30</v>
      </c>
      <c r="K238" s="299">
        <v>45912</v>
      </c>
      <c r="L238" s="300" t="s">
        <v>110</v>
      </c>
      <c r="M238" s="346">
        <v>47676</v>
      </c>
      <c r="N238" s="558"/>
      <c r="O238" s="558"/>
      <c r="P238" s="300" t="s">
        <v>110</v>
      </c>
      <c r="Q238" s="561" t="s">
        <v>38</v>
      </c>
      <c r="R238" s="59">
        <v>45912</v>
      </c>
      <c r="S238" s="44">
        <v>4022</v>
      </c>
      <c r="T238" s="489">
        <v>3933</v>
      </c>
      <c r="U238" s="3">
        <v>0.98</v>
      </c>
      <c r="V238" s="604">
        <v>45931</v>
      </c>
      <c r="W238" s="466">
        <v>1</v>
      </c>
      <c r="X238" s="466">
        <v>1</v>
      </c>
      <c r="Y238" s="468">
        <v>1</v>
      </c>
      <c r="Z238" s="21">
        <v>45972</v>
      </c>
      <c r="AA238" s="21">
        <v>45972</v>
      </c>
      <c r="AB238" s="607" t="s">
        <v>1219</v>
      </c>
    </row>
    <row r="239" spans="1:28" ht="39.75" customHeight="1">
      <c r="A239" s="650" t="s">
        <v>1220</v>
      </c>
      <c r="B239" s="358" t="s">
        <v>31</v>
      </c>
      <c r="C239" s="367">
        <v>45960</v>
      </c>
      <c r="D239" s="360" t="s">
        <v>56</v>
      </c>
      <c r="E239" s="360">
        <v>45915</v>
      </c>
      <c r="F239" s="375" t="s">
        <v>869</v>
      </c>
      <c r="G239" s="361"/>
      <c r="H239" s="362">
        <v>82</v>
      </c>
      <c r="I239" s="1150" t="s">
        <v>776</v>
      </c>
      <c r="J239" s="362" t="s">
        <v>30</v>
      </c>
      <c r="K239" s="360">
        <v>45912</v>
      </c>
      <c r="L239" s="362" t="s">
        <v>110</v>
      </c>
      <c r="M239" s="651">
        <v>82621.149999999994</v>
      </c>
      <c r="N239" s="415"/>
      <c r="O239" s="415"/>
      <c r="P239" s="362" t="s">
        <v>110</v>
      </c>
      <c r="Q239" s="565" t="s">
        <v>38</v>
      </c>
      <c r="R239" s="363">
        <v>45912</v>
      </c>
      <c r="S239" s="364">
        <v>5653</v>
      </c>
      <c r="T239" s="382">
        <v>5653</v>
      </c>
      <c r="U239" s="3">
        <f>IFERROR($T239/$S239, 0)</f>
        <v>1</v>
      </c>
      <c r="V239" s="505">
        <v>45932</v>
      </c>
      <c r="W239" s="280">
        <v>1</v>
      </c>
      <c r="X239" s="280">
        <v>1</v>
      </c>
      <c r="Y239" s="468">
        <v>1</v>
      </c>
      <c r="Z239" s="373" t="s">
        <v>928</v>
      </c>
      <c r="AA239" s="373" t="s">
        <v>928</v>
      </c>
      <c r="AB239" s="603" t="s">
        <v>1221</v>
      </c>
    </row>
    <row r="240" spans="1:28" ht="39.75" customHeight="1">
      <c r="A240" s="297" t="s">
        <v>1222</v>
      </c>
      <c r="B240" s="18" t="s">
        <v>31</v>
      </c>
      <c r="C240" s="19">
        <v>45960</v>
      </c>
      <c r="D240" s="19" t="s">
        <v>819</v>
      </c>
      <c r="E240" s="19">
        <v>45950</v>
      </c>
      <c r="F240" s="18" t="s">
        <v>61</v>
      </c>
      <c r="G240" s="303"/>
      <c r="H240" s="20">
        <v>82</v>
      </c>
      <c r="I240" s="304" t="s">
        <v>776</v>
      </c>
      <c r="J240" s="20" t="s">
        <v>30</v>
      </c>
      <c r="K240" s="299">
        <v>45933</v>
      </c>
      <c r="L240" s="300" t="s">
        <v>110</v>
      </c>
      <c r="M240" s="346">
        <v>58864</v>
      </c>
      <c r="N240" s="558"/>
      <c r="O240" s="558"/>
      <c r="P240" s="300" t="s">
        <v>110</v>
      </c>
      <c r="Q240" s="561" t="s">
        <v>38</v>
      </c>
      <c r="R240" s="59">
        <v>45933</v>
      </c>
      <c r="S240" s="44">
        <v>4747</v>
      </c>
      <c r="T240" s="489">
        <v>4925</v>
      </c>
      <c r="U240" s="3">
        <v>1.04</v>
      </c>
      <c r="V240" s="604">
        <v>45951</v>
      </c>
      <c r="W240" s="466">
        <v>1</v>
      </c>
      <c r="X240" s="466">
        <v>1</v>
      </c>
      <c r="Y240" s="468">
        <v>1</v>
      </c>
      <c r="Z240" s="281">
        <v>45972</v>
      </c>
      <c r="AA240" s="21">
        <v>45972</v>
      </c>
      <c r="AB240" s="352" t="s">
        <v>1223</v>
      </c>
    </row>
    <row r="241" spans="1:28" ht="39.75" customHeight="1">
      <c r="A241" s="834" t="s">
        <v>1224</v>
      </c>
      <c r="B241" s="705" t="s">
        <v>31</v>
      </c>
      <c r="C241" s="704">
        <v>46006</v>
      </c>
      <c r="D241" s="704" t="s">
        <v>56</v>
      </c>
      <c r="E241" s="704">
        <v>46021</v>
      </c>
      <c r="F241" s="705" t="s">
        <v>57</v>
      </c>
      <c r="G241" s="705" t="s">
        <v>1225</v>
      </c>
      <c r="H241" s="706">
        <v>87</v>
      </c>
      <c r="I241" s="1150" t="s">
        <v>776</v>
      </c>
      <c r="J241" s="706" t="s">
        <v>30</v>
      </c>
      <c r="K241" s="704">
        <v>46027</v>
      </c>
      <c r="L241" s="706" t="s">
        <v>110</v>
      </c>
      <c r="M241" s="835">
        <v>63322.45</v>
      </c>
      <c r="N241" s="558"/>
      <c r="O241" s="1012"/>
      <c r="P241" s="706" t="s">
        <v>110</v>
      </c>
      <c r="Q241" s="836" t="s">
        <v>38</v>
      </c>
      <c r="R241" s="709">
        <v>46021</v>
      </c>
      <c r="S241" s="710">
        <v>5030</v>
      </c>
      <c r="T241" s="837">
        <v>5102</v>
      </c>
      <c r="U241" s="3">
        <f>IFERROR(Table5[[#This Row],[Actual Redline Completed Footage UG]]/Table5[[#This Row],[Footage UG]], 0)</f>
        <v>1.0143141153081512</v>
      </c>
      <c r="V241" s="720">
        <v>46029</v>
      </c>
      <c r="W241" s="466">
        <v>1</v>
      </c>
      <c r="X241" s="466">
        <v>1</v>
      </c>
      <c r="Y241" s="365">
        <v>1</v>
      </c>
      <c r="Z241" s="363">
        <v>46043</v>
      </c>
      <c r="AA241" s="59">
        <v>46062</v>
      </c>
      <c r="AB241" s="832" t="s">
        <v>1226</v>
      </c>
    </row>
    <row r="242" spans="1:28" ht="39.75" customHeight="1">
      <c r="A242" s="834" t="s">
        <v>1227</v>
      </c>
      <c r="B242" s="705" t="s">
        <v>31</v>
      </c>
      <c r="C242" s="704">
        <v>46052</v>
      </c>
      <c r="D242" s="704" t="s">
        <v>819</v>
      </c>
      <c r="E242" s="704">
        <v>46021</v>
      </c>
      <c r="F242" s="705" t="s">
        <v>61</v>
      </c>
      <c r="G242" s="705" t="s">
        <v>1228</v>
      </c>
      <c r="H242" s="706">
        <v>88</v>
      </c>
      <c r="I242" s="1150" t="s">
        <v>776</v>
      </c>
      <c r="J242" s="706" t="s">
        <v>30</v>
      </c>
      <c r="K242" s="704">
        <v>46021</v>
      </c>
      <c r="L242" s="706" t="s">
        <v>110</v>
      </c>
      <c r="M242" s="835">
        <v>77109.5</v>
      </c>
      <c r="N242" s="558"/>
      <c r="O242" s="1012"/>
      <c r="P242" s="706" t="s">
        <v>110</v>
      </c>
      <c r="Q242" s="836" t="s">
        <v>38</v>
      </c>
      <c r="R242" s="709">
        <v>46021</v>
      </c>
      <c r="S242" s="710">
        <v>6325</v>
      </c>
      <c r="T242" s="837">
        <v>6251</v>
      </c>
      <c r="U242" s="3">
        <f>IFERROR(Table5[[#This Row],[Actual Redline Completed Footage UG]]/Table5[[#This Row],[Footage UG]], 0)</f>
        <v>0.98830039525691704</v>
      </c>
      <c r="V242" s="720">
        <v>46043</v>
      </c>
      <c r="W242" s="466">
        <v>1</v>
      </c>
      <c r="X242" s="466">
        <v>1</v>
      </c>
      <c r="Y242" s="3">
        <v>1</v>
      </c>
      <c r="Z242" s="59">
        <v>46062</v>
      </c>
      <c r="AA242" s="59">
        <v>46062</v>
      </c>
      <c r="AB242" s="742" t="s">
        <v>1229</v>
      </c>
    </row>
    <row r="243" spans="1:28" ht="39.75" customHeight="1">
      <c r="A243" s="297" t="s">
        <v>255</v>
      </c>
      <c r="B243" s="302" t="s">
        <v>31</v>
      </c>
      <c r="C243" s="19">
        <v>45930</v>
      </c>
      <c r="D243" s="305" t="s">
        <v>50</v>
      </c>
      <c r="E243" s="19">
        <v>45902</v>
      </c>
      <c r="F243" s="18" t="s">
        <v>57</v>
      </c>
      <c r="G243" s="18"/>
      <c r="H243" s="20">
        <v>0</v>
      </c>
      <c r="I243" s="20" t="s">
        <v>776</v>
      </c>
      <c r="J243" s="20" t="s">
        <v>30</v>
      </c>
      <c r="K243" s="299">
        <v>45902</v>
      </c>
      <c r="L243" s="300" t="s">
        <v>110</v>
      </c>
      <c r="M243" s="346">
        <v>12695</v>
      </c>
      <c r="N243" s="558"/>
      <c r="O243" s="558"/>
      <c r="P243" s="300" t="s">
        <v>110</v>
      </c>
      <c r="Q243" s="561" t="s">
        <v>38</v>
      </c>
      <c r="R243" s="59">
        <v>45902</v>
      </c>
      <c r="S243" s="1207">
        <v>1010</v>
      </c>
      <c r="T243" s="1236">
        <v>978</v>
      </c>
      <c r="U243" s="3">
        <v>0.97</v>
      </c>
      <c r="V243" s="604">
        <v>45911</v>
      </c>
      <c r="W243" s="466">
        <v>1</v>
      </c>
      <c r="X243" s="958">
        <v>1</v>
      </c>
      <c r="Y243" s="959">
        <v>1</v>
      </c>
      <c r="Z243" s="370">
        <v>45972</v>
      </c>
      <c r="AA243" s="370">
        <v>45972</v>
      </c>
      <c r="AB243" s="352" t="s">
        <v>1230</v>
      </c>
    </row>
    <row r="244" spans="1:28" ht="39.75" customHeight="1">
      <c r="A244" s="570" t="s">
        <v>227</v>
      </c>
      <c r="B244" s="699" t="s">
        <v>31</v>
      </c>
      <c r="C244" s="629">
        <v>45838</v>
      </c>
      <c r="D244" s="1237" t="s">
        <v>56</v>
      </c>
      <c r="E244" s="629">
        <v>45817</v>
      </c>
      <c r="F244" s="1237" t="s">
        <v>57</v>
      </c>
      <c r="G244" s="1238" t="s">
        <v>235</v>
      </c>
      <c r="H244" s="635">
        <v>0</v>
      </c>
      <c r="I244" s="1204" t="s">
        <v>776</v>
      </c>
      <c r="J244" s="635" t="s">
        <v>30</v>
      </c>
      <c r="K244" s="1239">
        <v>45821</v>
      </c>
      <c r="L244" s="1204" t="s">
        <v>110</v>
      </c>
      <c r="M244" s="636">
        <v>23436.55</v>
      </c>
      <c r="N244" s="558"/>
      <c r="O244" s="1013"/>
      <c r="P244" s="1204" t="s">
        <v>110</v>
      </c>
      <c r="Q244" s="572" t="s">
        <v>38</v>
      </c>
      <c r="R244" s="463">
        <v>45817</v>
      </c>
      <c r="S244" s="465">
        <v>1769</v>
      </c>
      <c r="T244" s="701">
        <v>1044</v>
      </c>
      <c r="U244" s="29">
        <f>IFERROR(Table5[[#This Row],[Actual Redline Completed Footage UG]]/Table5[[#This Row],[Footage UG]], 0)</f>
        <v>0.5901639344262295</v>
      </c>
      <c r="V244" s="604">
        <v>45831</v>
      </c>
      <c r="W244" s="466">
        <v>1</v>
      </c>
      <c r="X244" s="7">
        <v>1</v>
      </c>
      <c r="Y244" s="7">
        <v>1</v>
      </c>
      <c r="Z244" s="281">
        <v>45897</v>
      </c>
      <c r="AA244" s="281">
        <v>45897</v>
      </c>
      <c r="AB244" s="496" t="s">
        <v>1231</v>
      </c>
    </row>
    <row r="245" spans="1:28" ht="39.75" customHeight="1">
      <c r="A245" s="563" t="s">
        <v>1232</v>
      </c>
      <c r="B245" s="643" t="s">
        <v>31</v>
      </c>
      <c r="C245" s="367">
        <v>45991</v>
      </c>
      <c r="D245" s="358" t="s">
        <v>1233</v>
      </c>
      <c r="E245" s="360">
        <v>45936</v>
      </c>
      <c r="F245" s="358" t="s">
        <v>57</v>
      </c>
      <c r="G245" s="361"/>
      <c r="H245" s="362">
        <v>0</v>
      </c>
      <c r="I245" s="362" t="s">
        <v>776</v>
      </c>
      <c r="J245" s="362" t="s">
        <v>30</v>
      </c>
      <c r="K245" s="360" t="s">
        <v>556</v>
      </c>
      <c r="L245" s="362" t="s">
        <v>110</v>
      </c>
      <c r="M245" s="700">
        <v>74164.05</v>
      </c>
      <c r="N245" s="582"/>
      <c r="O245" s="1012"/>
      <c r="P245" s="362" t="s">
        <v>110</v>
      </c>
      <c r="Q245" s="943" t="s">
        <v>38</v>
      </c>
      <c r="R245" s="59">
        <v>45939</v>
      </c>
      <c r="S245" s="333">
        <v>5613</v>
      </c>
      <c r="T245" s="564">
        <v>5774</v>
      </c>
      <c r="U245" s="3">
        <f>IFERROR(Table5[[#This Row],[Actual Redline Completed Footage UG]]/Table5[[#This Row],[Footage UG]], 0)</f>
        <v>1.0286834135043648</v>
      </c>
      <c r="V245" s="370">
        <v>45960</v>
      </c>
      <c r="W245" s="280">
        <v>1</v>
      </c>
      <c r="X245" s="7">
        <v>1</v>
      </c>
      <c r="Y245" s="7">
        <v>1</v>
      </c>
      <c r="Z245" s="379">
        <v>45998</v>
      </c>
      <c r="AA245" s="59">
        <v>45999</v>
      </c>
      <c r="AB245" s="1061" t="s">
        <v>1234</v>
      </c>
    </row>
    <row r="246" spans="1:28" ht="39.75" customHeight="1">
      <c r="A246" s="573" t="s">
        <v>245</v>
      </c>
      <c r="B246" s="610" t="s">
        <v>31</v>
      </c>
      <c r="C246" s="24">
        <v>45899</v>
      </c>
      <c r="D246" s="608" t="s">
        <v>56</v>
      </c>
      <c r="E246" s="608">
        <v>45882</v>
      </c>
      <c r="F246" s="661" t="s">
        <v>869</v>
      </c>
      <c r="G246" s="665" t="s">
        <v>982</v>
      </c>
      <c r="H246" s="587">
        <v>0</v>
      </c>
      <c r="I246" s="591" t="s">
        <v>776</v>
      </c>
      <c r="J246" s="587" t="s">
        <v>30</v>
      </c>
      <c r="K246" s="299">
        <v>45882</v>
      </c>
      <c r="L246" s="300" t="s">
        <v>110</v>
      </c>
      <c r="M246" s="651">
        <v>13056.5</v>
      </c>
      <c r="N246" s="41"/>
      <c r="O246" s="41"/>
      <c r="P246" s="975" t="s">
        <v>110</v>
      </c>
      <c r="Q246" s="455" t="s">
        <v>38</v>
      </c>
      <c r="R246" s="363">
        <v>45882</v>
      </c>
      <c r="S246" s="333">
        <v>1100</v>
      </c>
      <c r="T246" s="564">
        <v>1110</v>
      </c>
      <c r="U246" s="29">
        <f>IFERROR(Table5[[#This Row],[Actual Redline Completed Footage UG]]/Table5[[#This Row],[Footage UG]], 0)</f>
        <v>1.009090909090909</v>
      </c>
      <c r="V246" s="505">
        <v>45887</v>
      </c>
      <c r="W246" s="280">
        <v>1</v>
      </c>
      <c r="X246" s="280">
        <v>1</v>
      </c>
      <c r="Y246" s="26">
        <v>1</v>
      </c>
      <c r="Z246" s="379">
        <v>45926</v>
      </c>
      <c r="AA246" s="379">
        <v>45926</v>
      </c>
      <c r="AB246" s="613" t="s">
        <v>983</v>
      </c>
    </row>
    <row r="247" spans="1:28" ht="39.75" customHeight="1">
      <c r="A247" s="834" t="s">
        <v>1235</v>
      </c>
      <c r="B247" s="705" t="s">
        <v>31</v>
      </c>
      <c r="C247" s="704">
        <v>46031</v>
      </c>
      <c r="D247" s="704" t="s">
        <v>56</v>
      </c>
      <c r="E247" s="704">
        <v>46002</v>
      </c>
      <c r="F247" s="705" t="s">
        <v>61</v>
      </c>
      <c r="G247" s="705" t="s">
        <v>1236</v>
      </c>
      <c r="H247" s="706">
        <v>0</v>
      </c>
      <c r="I247" s="706" t="s">
        <v>776</v>
      </c>
      <c r="J247" s="706" t="s">
        <v>30</v>
      </c>
      <c r="K247" s="704" t="s">
        <v>556</v>
      </c>
      <c r="L247" s="706" t="s">
        <v>110</v>
      </c>
      <c r="M247" s="859">
        <v>23475.5</v>
      </c>
      <c r="N247" s="799"/>
      <c r="O247" s="799"/>
      <c r="P247" s="753" t="s">
        <v>110</v>
      </c>
      <c r="Q247" s="964" t="s">
        <v>38</v>
      </c>
      <c r="R247" s="740">
        <v>45999</v>
      </c>
      <c r="S247" s="1240">
        <v>1890</v>
      </c>
      <c r="T247" s="861">
        <v>2048</v>
      </c>
      <c r="U247" s="674">
        <f>IFERROR($T247/$S247, 0)</f>
        <v>1.0835978835978837</v>
      </c>
      <c r="V247" s="720">
        <v>46009</v>
      </c>
      <c r="W247" s="712">
        <v>1</v>
      </c>
      <c r="X247" s="280">
        <v>1</v>
      </c>
      <c r="Y247" s="1206">
        <v>1</v>
      </c>
      <c r="Z247" s="363">
        <v>46025</v>
      </c>
      <c r="AA247" s="255" t="s">
        <v>928</v>
      </c>
      <c r="AB247" s="742" t="s">
        <v>1237</v>
      </c>
    </row>
    <row r="248" spans="1:28" ht="39.75" customHeight="1">
      <c r="A248" s="563" t="s">
        <v>1238</v>
      </c>
      <c r="B248" s="358" t="s">
        <v>31</v>
      </c>
      <c r="C248" s="367">
        <v>45991</v>
      </c>
      <c r="D248" s="360" t="s">
        <v>819</v>
      </c>
      <c r="E248" s="360">
        <v>45953</v>
      </c>
      <c r="F248" s="358" t="s">
        <v>61</v>
      </c>
      <c r="G248" s="361" t="s">
        <v>1239</v>
      </c>
      <c r="H248" s="362">
        <v>0</v>
      </c>
      <c r="I248" s="362" t="s">
        <v>776</v>
      </c>
      <c r="J248" s="362" t="s">
        <v>30</v>
      </c>
      <c r="K248" s="360" t="s">
        <v>556</v>
      </c>
      <c r="L248" s="362" t="s">
        <v>110</v>
      </c>
      <c r="M248" s="935">
        <v>51970</v>
      </c>
      <c r="N248" s="974"/>
      <c r="O248" s="974"/>
      <c r="P248" s="42" t="s">
        <v>110</v>
      </c>
      <c r="Q248" s="965" t="s">
        <v>38</v>
      </c>
      <c r="R248" s="59">
        <v>45953</v>
      </c>
      <c r="S248" s="376">
        <v>4544</v>
      </c>
      <c r="T248" s="387">
        <v>4569</v>
      </c>
      <c r="U248" s="365">
        <f>IFERROR($T248/$S248, 0)</f>
        <v>1.0055017605633803</v>
      </c>
      <c r="V248" s="370">
        <v>45960</v>
      </c>
      <c r="W248" s="280">
        <v>1</v>
      </c>
      <c r="X248" s="280">
        <v>1</v>
      </c>
      <c r="Y248" s="468">
        <v>1</v>
      </c>
      <c r="Z248" s="255" t="s">
        <v>928</v>
      </c>
      <c r="AA248" s="255" t="s">
        <v>928</v>
      </c>
      <c r="AB248" s="838" t="s">
        <v>1240</v>
      </c>
    </row>
    <row r="249" spans="1:28" ht="39.75" customHeight="1">
      <c r="A249" s="563" t="s">
        <v>1241</v>
      </c>
      <c r="B249" s="358" t="s">
        <v>31</v>
      </c>
      <c r="C249" s="367">
        <v>45960</v>
      </c>
      <c r="D249" s="360" t="s">
        <v>823</v>
      </c>
      <c r="E249" s="360">
        <v>45939</v>
      </c>
      <c r="F249" s="358" t="s">
        <v>869</v>
      </c>
      <c r="G249" s="361"/>
      <c r="H249" s="362">
        <v>385</v>
      </c>
      <c r="I249" s="1150" t="s">
        <v>776</v>
      </c>
      <c r="J249" s="362" t="s">
        <v>36</v>
      </c>
      <c r="K249" s="360">
        <v>45937</v>
      </c>
      <c r="L249" s="362" t="s">
        <v>110</v>
      </c>
      <c r="M249" s="968">
        <v>210533.1</v>
      </c>
      <c r="N249" s="976"/>
      <c r="O249" s="1014"/>
      <c r="P249" s="362" t="s">
        <v>110</v>
      </c>
      <c r="Q249" s="565" t="s">
        <v>38</v>
      </c>
      <c r="R249" s="363">
        <v>45936</v>
      </c>
      <c r="S249" s="333">
        <v>18693</v>
      </c>
      <c r="T249" s="564">
        <v>18693</v>
      </c>
      <c r="U249" s="3">
        <f>IFERROR(Table5[[#This Row],[Actual Redline Completed Footage UG]]/Table5[[#This Row],[Footage UG]], 0)</f>
        <v>1</v>
      </c>
      <c r="V249" s="505">
        <v>45944</v>
      </c>
      <c r="W249" s="280">
        <v>1</v>
      </c>
      <c r="X249" s="280">
        <v>1</v>
      </c>
      <c r="Y249" s="365">
        <v>1</v>
      </c>
      <c r="Z249" s="379">
        <v>45999</v>
      </c>
      <c r="AA249" s="59">
        <v>45999</v>
      </c>
      <c r="AB249" s="1061" t="s">
        <v>1242</v>
      </c>
    </row>
    <row r="250" spans="1:28" ht="39.75" customHeight="1">
      <c r="A250" s="834" t="s">
        <v>1243</v>
      </c>
      <c r="B250" s="643" t="s">
        <v>31</v>
      </c>
      <c r="C250" s="704">
        <v>46020</v>
      </c>
      <c r="D250" s="704" t="s">
        <v>1244</v>
      </c>
      <c r="E250" s="704">
        <v>45978</v>
      </c>
      <c r="F250" s="705" t="s">
        <v>61</v>
      </c>
      <c r="G250" s="705" t="s">
        <v>1245</v>
      </c>
      <c r="H250" s="706">
        <v>197</v>
      </c>
      <c r="I250" s="1150" t="s">
        <v>776</v>
      </c>
      <c r="J250" s="706" t="s">
        <v>36</v>
      </c>
      <c r="K250" s="704">
        <v>45978</v>
      </c>
      <c r="L250" s="706" t="s">
        <v>110</v>
      </c>
      <c r="M250" s="948">
        <v>87807.5</v>
      </c>
      <c r="N250" s="558"/>
      <c r="O250" s="1012"/>
      <c r="P250" s="706" t="s">
        <v>110</v>
      </c>
      <c r="Q250" s="949" t="s">
        <v>38</v>
      </c>
      <c r="R250" s="740">
        <v>45978</v>
      </c>
      <c r="S250" s="333">
        <v>10187</v>
      </c>
      <c r="T250" s="564">
        <v>8303</v>
      </c>
      <c r="U250" s="3">
        <f>IFERROR(Table5[[#This Row],[Actual Redline Completed Footage UG]]/Table5[[#This Row],[Footage UG]], 0)</f>
        <v>0.81505840777461469</v>
      </c>
      <c r="V250" s="807">
        <v>45985</v>
      </c>
      <c r="W250" s="712">
        <v>1</v>
      </c>
      <c r="X250" s="280">
        <v>1</v>
      </c>
      <c r="Y250" s="365">
        <v>1</v>
      </c>
      <c r="Z250" s="652">
        <v>46029</v>
      </c>
      <c r="AA250" s="255" t="s">
        <v>928</v>
      </c>
      <c r="AB250" s="832" t="s">
        <v>1246</v>
      </c>
    </row>
    <row r="251" spans="1:28" ht="39.75" customHeight="1">
      <c r="A251" s="563" t="s">
        <v>1247</v>
      </c>
      <c r="B251" s="358" t="s">
        <v>31</v>
      </c>
      <c r="C251" s="360">
        <v>45996</v>
      </c>
      <c r="D251" s="360" t="s">
        <v>823</v>
      </c>
      <c r="E251" s="360">
        <v>45958</v>
      </c>
      <c r="F251" s="358" t="s">
        <v>61</v>
      </c>
      <c r="G251" s="361" t="s">
        <v>1248</v>
      </c>
      <c r="H251" s="362">
        <v>303</v>
      </c>
      <c r="I251" s="1150" t="s">
        <v>776</v>
      </c>
      <c r="J251" s="362" t="s">
        <v>36</v>
      </c>
      <c r="K251" s="360">
        <v>45953</v>
      </c>
      <c r="L251" s="362" t="s">
        <v>110</v>
      </c>
      <c r="M251" s="651">
        <v>168480.8</v>
      </c>
      <c r="N251" s="415"/>
      <c r="O251" s="415"/>
      <c r="P251" s="362" t="s">
        <v>110</v>
      </c>
      <c r="Q251" s="565" t="s">
        <v>38</v>
      </c>
      <c r="R251" s="363">
        <v>45953</v>
      </c>
      <c r="S251" s="364">
        <v>13760</v>
      </c>
      <c r="T251" s="382">
        <v>13760</v>
      </c>
      <c r="U251" s="3">
        <f>IFERROR($T251/$S251, 0)</f>
        <v>1</v>
      </c>
      <c r="V251" s="505">
        <v>45978</v>
      </c>
      <c r="W251" s="280">
        <v>1</v>
      </c>
      <c r="X251" s="280">
        <v>1</v>
      </c>
      <c r="Y251" s="365">
        <v>1</v>
      </c>
      <c r="Z251" s="363">
        <v>46371</v>
      </c>
      <c r="AA251" s="255" t="s">
        <v>928</v>
      </c>
      <c r="AB251" s="352" t="s">
        <v>1249</v>
      </c>
    </row>
    <row r="252" spans="1:28" ht="39.75" customHeight="1">
      <c r="A252" s="660" t="s">
        <v>1250</v>
      </c>
      <c r="B252" s="358" t="s">
        <v>31</v>
      </c>
      <c r="C252" s="367">
        <v>45960</v>
      </c>
      <c r="D252" s="360" t="s">
        <v>1251</v>
      </c>
      <c r="E252" s="360">
        <v>45915</v>
      </c>
      <c r="F252" s="358" t="s">
        <v>1252</v>
      </c>
      <c r="G252" s="361"/>
      <c r="H252" s="362">
        <v>384</v>
      </c>
      <c r="I252" s="1150" t="s">
        <v>776</v>
      </c>
      <c r="J252" s="362" t="s">
        <v>36</v>
      </c>
      <c r="K252" s="360">
        <v>45905</v>
      </c>
      <c r="L252" s="362" t="s">
        <v>110</v>
      </c>
      <c r="M252" s="651">
        <v>145985.5</v>
      </c>
      <c r="N252" s="558"/>
      <c r="O252" s="1012"/>
      <c r="P252" s="362" t="s">
        <v>110</v>
      </c>
      <c r="Q252" s="943" t="s">
        <v>38</v>
      </c>
      <c r="R252" s="59">
        <v>45906</v>
      </c>
      <c r="S252" s="1241">
        <v>14150</v>
      </c>
      <c r="T252" s="564">
        <v>15378</v>
      </c>
      <c r="U252" s="3">
        <f>IFERROR(Table5[[#This Row],[Actual Redline Completed Footage UG]]/Table5[[#This Row],[Footage UG]], 0)</f>
        <v>1.0867844522968197</v>
      </c>
      <c r="V252" s="505">
        <v>45926</v>
      </c>
      <c r="W252" s="280">
        <v>1</v>
      </c>
      <c r="X252" s="280">
        <v>1</v>
      </c>
      <c r="Y252" s="365">
        <v>1</v>
      </c>
      <c r="Z252" s="373" t="s">
        <v>928</v>
      </c>
      <c r="AA252" s="373" t="s">
        <v>928</v>
      </c>
      <c r="AB252" s="613" t="s">
        <v>1253</v>
      </c>
    </row>
    <row r="253" spans="1:28" ht="39.75" customHeight="1">
      <c r="A253" s="563" t="s">
        <v>1254</v>
      </c>
      <c r="B253" s="358" t="s">
        <v>31</v>
      </c>
      <c r="C253" s="367">
        <v>45930</v>
      </c>
      <c r="D253" s="360" t="s">
        <v>1255</v>
      </c>
      <c r="E253" s="360">
        <v>45916</v>
      </c>
      <c r="F253" s="358" t="s">
        <v>57</v>
      </c>
      <c r="G253" s="361"/>
      <c r="H253" s="362">
        <v>84</v>
      </c>
      <c r="I253" s="1150" t="s">
        <v>776</v>
      </c>
      <c r="J253" s="362" t="s">
        <v>36</v>
      </c>
      <c r="K253" s="358" t="s">
        <v>38</v>
      </c>
      <c r="L253" s="362" t="s">
        <v>110</v>
      </c>
      <c r="M253" s="651">
        <v>30892</v>
      </c>
      <c r="N253" s="415"/>
      <c r="O253" s="415"/>
      <c r="P253" s="362" t="s">
        <v>110</v>
      </c>
      <c r="Q253" s="565" t="s">
        <v>38</v>
      </c>
      <c r="R253" s="363">
        <v>45911</v>
      </c>
      <c r="S253" s="333">
        <v>2811</v>
      </c>
      <c r="T253" s="564">
        <v>2732</v>
      </c>
      <c r="U253" s="3">
        <f>IFERROR($T253/$S253, 0)</f>
        <v>0.97189612237637857</v>
      </c>
      <c r="V253" s="21">
        <v>45922</v>
      </c>
      <c r="W253" s="814">
        <v>1</v>
      </c>
      <c r="X253" s="280">
        <v>1</v>
      </c>
      <c r="Y253" s="365">
        <v>1</v>
      </c>
      <c r="Z253" s="373" t="s">
        <v>928</v>
      </c>
      <c r="AA253" s="373" t="s">
        <v>928</v>
      </c>
      <c r="AB253" s="613" t="s">
        <v>1256</v>
      </c>
    </row>
    <row r="254" spans="1:28" ht="39.75" customHeight="1">
      <c r="A254" s="961" t="s">
        <v>1257</v>
      </c>
      <c r="B254" s="358" t="s">
        <v>31</v>
      </c>
      <c r="C254" s="360">
        <v>46017</v>
      </c>
      <c r="D254" s="360" t="s">
        <v>1244</v>
      </c>
      <c r="E254" s="360">
        <v>45936</v>
      </c>
      <c r="F254" s="358" t="s">
        <v>57</v>
      </c>
      <c r="G254" s="361"/>
      <c r="H254" s="362">
        <v>157</v>
      </c>
      <c r="I254" s="1150" t="s">
        <v>776</v>
      </c>
      <c r="J254" s="362" t="s">
        <v>36</v>
      </c>
      <c r="K254" s="360">
        <v>45943</v>
      </c>
      <c r="L254" s="362" t="s">
        <v>110</v>
      </c>
      <c r="M254" s="651">
        <v>64059.5</v>
      </c>
      <c r="N254" s="415"/>
      <c r="O254" s="415"/>
      <c r="P254" s="362" t="s">
        <v>110</v>
      </c>
      <c r="Q254" s="658" t="s">
        <v>38</v>
      </c>
      <c r="R254" s="363">
        <v>45943</v>
      </c>
      <c r="S254" s="364">
        <v>4725</v>
      </c>
      <c r="T254" s="564">
        <v>4535</v>
      </c>
      <c r="U254" s="3">
        <v>0.96</v>
      </c>
      <c r="V254" s="21">
        <v>45971</v>
      </c>
      <c r="W254" s="814">
        <v>1</v>
      </c>
      <c r="X254" s="280">
        <v>1</v>
      </c>
      <c r="Y254" s="365">
        <v>1</v>
      </c>
      <c r="Z254" s="363">
        <v>46001</v>
      </c>
      <c r="AA254" s="373" t="s">
        <v>928</v>
      </c>
      <c r="AB254" s="1242"/>
    </row>
    <row r="255" spans="1:28" ht="39.75" customHeight="1">
      <c r="A255" s="573" t="s">
        <v>263</v>
      </c>
      <c r="B255" s="576" t="s">
        <v>31</v>
      </c>
      <c r="C255" s="24">
        <v>45930</v>
      </c>
      <c r="D255" s="24" t="s">
        <v>56</v>
      </c>
      <c r="E255" s="24">
        <v>45874</v>
      </c>
      <c r="F255" s="577" t="s">
        <v>869</v>
      </c>
      <c r="G255" s="578"/>
      <c r="H255" s="579">
        <v>208</v>
      </c>
      <c r="I255" s="584" t="s">
        <v>776</v>
      </c>
      <c r="J255" s="579" t="s">
        <v>36</v>
      </c>
      <c r="K255" s="360">
        <v>45876</v>
      </c>
      <c r="L255" s="362" t="s">
        <v>110</v>
      </c>
      <c r="M255" s="651">
        <v>124980</v>
      </c>
      <c r="N255" s="586"/>
      <c r="O255" s="374"/>
      <c r="P255" s="362" t="s">
        <v>110</v>
      </c>
      <c r="Q255" s="854" t="s">
        <v>38</v>
      </c>
      <c r="R255" s="652">
        <v>45876</v>
      </c>
      <c r="S255" s="333">
        <v>11700</v>
      </c>
      <c r="T255" s="564">
        <v>11820</v>
      </c>
      <c r="U255" s="3">
        <v>1.01</v>
      </c>
      <c r="V255" s="505">
        <v>45890</v>
      </c>
      <c r="W255" s="280">
        <v>1</v>
      </c>
      <c r="X255" s="280">
        <v>1</v>
      </c>
      <c r="Y255" s="365">
        <v>1</v>
      </c>
      <c r="Z255" s="59">
        <v>45926</v>
      </c>
      <c r="AA255" s="59">
        <v>45926</v>
      </c>
      <c r="AB255" s="389" t="s">
        <v>1258</v>
      </c>
    </row>
    <row r="256" spans="1:28" ht="39.75" customHeight="1">
      <c r="A256" s="834" t="s">
        <v>1259</v>
      </c>
      <c r="B256" s="643" t="s">
        <v>31</v>
      </c>
      <c r="C256" s="704">
        <v>46015</v>
      </c>
      <c r="D256" s="704" t="s">
        <v>819</v>
      </c>
      <c r="E256" s="704">
        <v>45965</v>
      </c>
      <c r="F256" s="705" t="s">
        <v>57</v>
      </c>
      <c r="G256" s="705" t="s">
        <v>1260</v>
      </c>
      <c r="H256" s="706">
        <v>0</v>
      </c>
      <c r="I256" s="1150" t="s">
        <v>776</v>
      </c>
      <c r="J256" s="706" t="s">
        <v>30</v>
      </c>
      <c r="K256" s="704" t="s">
        <v>260</v>
      </c>
      <c r="L256" s="706" t="s">
        <v>110</v>
      </c>
      <c r="M256" s="835">
        <v>4773.8</v>
      </c>
      <c r="N256" s="586"/>
      <c r="O256" s="374"/>
      <c r="P256" s="706" t="s">
        <v>110</v>
      </c>
      <c r="Q256" s="836" t="s">
        <v>38</v>
      </c>
      <c r="R256" s="709" t="s">
        <v>36</v>
      </c>
      <c r="S256" s="333">
        <v>103</v>
      </c>
      <c r="T256" s="564">
        <v>82</v>
      </c>
      <c r="U256" s="3">
        <f>IFERROR(Table5[[#This Row],[Actual Redline Completed Footage UG]]/Table5[[#This Row],[Footage UG]], 0)</f>
        <v>0.79611650485436891</v>
      </c>
      <c r="V256" s="720">
        <v>45985</v>
      </c>
      <c r="W256" s="712">
        <v>0</v>
      </c>
      <c r="X256" s="712">
        <v>0</v>
      </c>
      <c r="Y256" s="710">
        <v>0</v>
      </c>
      <c r="Z256" s="363">
        <v>46035</v>
      </c>
      <c r="AA256" s="363">
        <v>46073</v>
      </c>
      <c r="AB256" s="713" t="s">
        <v>1261</v>
      </c>
    </row>
    <row r="257" spans="1:31" ht="39.75" customHeight="1">
      <c r="A257" s="1243" t="s">
        <v>264</v>
      </c>
      <c r="B257" s="359" t="s">
        <v>28</v>
      </c>
      <c r="C257" s="345">
        <v>45716</v>
      </c>
      <c r="D257" s="345" t="s">
        <v>50</v>
      </c>
      <c r="E257" s="345">
        <v>45701</v>
      </c>
      <c r="F257" s="366" t="s">
        <v>59</v>
      </c>
      <c r="G257" s="1244" t="s">
        <v>116</v>
      </c>
      <c r="H257" s="372">
        <v>0</v>
      </c>
      <c r="I257" s="372" t="s">
        <v>38</v>
      </c>
      <c r="J257" s="372" t="s">
        <v>30</v>
      </c>
      <c r="K257" s="345">
        <v>45705</v>
      </c>
      <c r="L257" s="372" t="s">
        <v>110</v>
      </c>
      <c r="M257" s="1245">
        <v>1295</v>
      </c>
      <c r="N257" s="1246"/>
      <c r="O257" s="1246"/>
      <c r="P257" s="1189" t="s">
        <v>110</v>
      </c>
      <c r="Q257" s="565" t="s">
        <v>38</v>
      </c>
      <c r="R257" s="388">
        <v>45706</v>
      </c>
      <c r="S257" s="378">
        <v>153</v>
      </c>
      <c r="T257" s="387">
        <v>153</v>
      </c>
      <c r="U257" s="3">
        <f>IFERROR($T257/$S257, 0)</f>
        <v>1</v>
      </c>
      <c r="V257" s="505">
        <v>45754</v>
      </c>
      <c r="W257" s="365">
        <v>1</v>
      </c>
      <c r="X257" s="365">
        <v>1</v>
      </c>
      <c r="Y257" s="365">
        <v>1</v>
      </c>
      <c r="Z257" s="373" t="s">
        <v>928</v>
      </c>
      <c r="AA257" s="373" t="s">
        <v>928</v>
      </c>
      <c r="AB257" s="107" t="s">
        <v>1262</v>
      </c>
    </row>
    <row r="258" spans="1:31" ht="39.75" customHeight="1">
      <c r="A258" s="573" t="s">
        <v>275</v>
      </c>
      <c r="B258" s="575" t="s">
        <v>28</v>
      </c>
      <c r="C258" s="24">
        <v>45772</v>
      </c>
      <c r="D258" s="576" t="s">
        <v>1006</v>
      </c>
      <c r="E258" s="24">
        <v>45716</v>
      </c>
      <c r="F258" s="576" t="s">
        <v>1008</v>
      </c>
      <c r="G258" s="609" t="s">
        <v>276</v>
      </c>
      <c r="H258" s="579">
        <v>56</v>
      </c>
      <c r="I258" s="579" t="s">
        <v>776</v>
      </c>
      <c r="J258" s="579" t="s">
        <v>30</v>
      </c>
      <c r="K258" s="385">
        <v>45716</v>
      </c>
      <c r="L258" s="51" t="s">
        <v>110</v>
      </c>
      <c r="M258" s="580">
        <v>45321.5</v>
      </c>
      <c r="N258" s="41"/>
      <c r="O258" s="41"/>
      <c r="P258" s="105" t="s">
        <v>110</v>
      </c>
      <c r="Q258" s="571" t="s">
        <v>38</v>
      </c>
      <c r="R258" s="370">
        <v>45722</v>
      </c>
      <c r="S258" s="9">
        <v>3642</v>
      </c>
      <c r="T258" s="382">
        <v>3666</v>
      </c>
      <c r="U258" s="1186">
        <f>IFERROR(Table5[[#This Row],[Actual Redline Completed Footage UG]]/Table5[[#This Row],[Footage UG]], 0)</f>
        <v>1.0065897858319606</v>
      </c>
      <c r="V258" s="505">
        <v>45734</v>
      </c>
      <c r="W258" s="365">
        <v>1</v>
      </c>
      <c r="X258" s="365">
        <v>1</v>
      </c>
      <c r="Y258" s="365">
        <v>1</v>
      </c>
      <c r="Z258" s="370">
        <v>45972</v>
      </c>
      <c r="AA258" s="370">
        <v>45972</v>
      </c>
      <c r="AB258" s="135"/>
    </row>
    <row r="259" spans="1:31" ht="39.75" customHeight="1">
      <c r="A259" s="573" t="s">
        <v>345</v>
      </c>
      <c r="B259" s="575" t="s">
        <v>28</v>
      </c>
      <c r="C259" s="24">
        <v>45772</v>
      </c>
      <c r="D259" s="576" t="s">
        <v>1016</v>
      </c>
      <c r="E259" s="24">
        <v>45743</v>
      </c>
      <c r="F259" s="576" t="s">
        <v>1008</v>
      </c>
      <c r="G259" s="578" t="s">
        <v>346</v>
      </c>
      <c r="H259" s="579">
        <v>63</v>
      </c>
      <c r="I259" s="584" t="s">
        <v>776</v>
      </c>
      <c r="J259" s="587" t="s">
        <v>30</v>
      </c>
      <c r="K259" s="662">
        <v>45741</v>
      </c>
      <c r="L259" s="600" t="s">
        <v>110</v>
      </c>
      <c r="M259" s="663">
        <v>41813</v>
      </c>
      <c r="N259" s="41"/>
      <c r="O259" s="41"/>
      <c r="P259" s="1019" t="s">
        <v>110</v>
      </c>
      <c r="Q259" s="658" t="s">
        <v>38</v>
      </c>
      <c r="R259" s="281">
        <v>45745</v>
      </c>
      <c r="S259" s="6">
        <v>3243</v>
      </c>
      <c r="T259" s="612">
        <v>3290</v>
      </c>
      <c r="U259" s="29">
        <f>IFERROR(Table5[[#This Row],[Actual Redline Completed Footage UG]]/Table5[[#This Row],[Footage UG]], 0)</f>
        <v>1.0144927536231885</v>
      </c>
      <c r="V259" s="281">
        <v>45761</v>
      </c>
      <c r="W259" s="256">
        <v>1</v>
      </c>
      <c r="X259" s="256">
        <v>1</v>
      </c>
      <c r="Y259" s="256">
        <v>1</v>
      </c>
      <c r="Z259" s="370">
        <v>45917</v>
      </c>
      <c r="AA259" s="370">
        <v>45917</v>
      </c>
      <c r="AB259" s="664" t="s">
        <v>1263</v>
      </c>
    </row>
    <row r="260" spans="1:31" ht="39.75" customHeight="1">
      <c r="A260" s="573" t="s">
        <v>353</v>
      </c>
      <c r="B260" s="575" t="s">
        <v>28</v>
      </c>
      <c r="C260" s="24">
        <v>45772</v>
      </c>
      <c r="D260" s="577" t="s">
        <v>886</v>
      </c>
      <c r="E260" s="24">
        <v>45708</v>
      </c>
      <c r="F260" s="577" t="s">
        <v>1001</v>
      </c>
      <c r="G260" s="583" t="s">
        <v>354</v>
      </c>
      <c r="H260" s="579">
        <v>82</v>
      </c>
      <c r="I260" s="584" t="s">
        <v>776</v>
      </c>
      <c r="J260" s="579" t="s">
        <v>30</v>
      </c>
      <c r="K260" s="381">
        <v>45698</v>
      </c>
      <c r="L260" s="386" t="s">
        <v>110</v>
      </c>
      <c r="M260" s="580">
        <v>71979</v>
      </c>
      <c r="N260" s="558"/>
      <c r="O260" s="558"/>
      <c r="P260" s="1020" t="s">
        <v>110</v>
      </c>
      <c r="Q260" s="585" t="s">
        <v>38</v>
      </c>
      <c r="R260" s="363">
        <v>45694</v>
      </c>
      <c r="S260" s="9">
        <v>5628</v>
      </c>
      <c r="T260" s="382">
        <v>3927</v>
      </c>
      <c r="U260" s="29">
        <f>IFERROR(Table5[[#This Row],[Actual Redline Completed Footage UG]]/Table5[[#This Row],[Footage UG]], 0)</f>
        <v>0.69776119402985071</v>
      </c>
      <c r="V260" s="505">
        <v>45742</v>
      </c>
      <c r="W260" s="365">
        <v>1</v>
      </c>
      <c r="X260" s="365">
        <v>1</v>
      </c>
      <c r="Y260" s="365">
        <v>1</v>
      </c>
      <c r="Z260" s="388">
        <v>45901</v>
      </c>
      <c r="AA260" s="388">
        <v>45901</v>
      </c>
      <c r="AB260" s="135"/>
    </row>
    <row r="261" spans="1:31" ht="39.75" customHeight="1">
      <c r="A261" s="957" t="s">
        <v>382</v>
      </c>
      <c r="B261" s="302" t="s">
        <v>28</v>
      </c>
      <c r="C261" s="19">
        <v>45742</v>
      </c>
      <c r="D261" s="690" t="s">
        <v>1021</v>
      </c>
      <c r="E261" s="305">
        <v>45680</v>
      </c>
      <c r="F261" s="18" t="s">
        <v>59</v>
      </c>
      <c r="G261" s="441" t="s">
        <v>383</v>
      </c>
      <c r="H261" s="20">
        <v>79</v>
      </c>
      <c r="I261" s="1247" t="s">
        <v>880</v>
      </c>
      <c r="J261" s="641" t="s">
        <v>30</v>
      </c>
      <c r="K261" s="298" t="s">
        <v>38</v>
      </c>
      <c r="L261" s="304" t="s">
        <v>110</v>
      </c>
      <c r="M261" s="947">
        <v>64790.5</v>
      </c>
      <c r="N261" s="1021"/>
      <c r="O261" s="1021"/>
      <c r="P261" s="304" t="s">
        <v>110</v>
      </c>
      <c r="Q261" s="817" t="s">
        <v>38</v>
      </c>
      <c r="R261" s="21">
        <v>45675</v>
      </c>
      <c r="S261" s="5">
        <v>4975</v>
      </c>
      <c r="T261" s="612">
        <v>4975</v>
      </c>
      <c r="U261" s="3">
        <f>IFERROR($T261/$S261, 0)</f>
        <v>1</v>
      </c>
      <c r="V261" s="129">
        <v>45680</v>
      </c>
      <c r="W261" s="280">
        <v>0</v>
      </c>
      <c r="X261" s="280">
        <v>0</v>
      </c>
      <c r="Y261" s="1191">
        <v>0</v>
      </c>
      <c r="Z261" s="373" t="s">
        <v>928</v>
      </c>
      <c r="AA261" s="373" t="s">
        <v>928</v>
      </c>
      <c r="AB261" s="27" t="s">
        <v>1264</v>
      </c>
    </row>
    <row r="262" spans="1:31" ht="39.75" customHeight="1">
      <c r="A262" s="660" t="s">
        <v>1265</v>
      </c>
      <c r="B262" s="359" t="s">
        <v>28</v>
      </c>
      <c r="C262" s="360">
        <v>45960</v>
      </c>
      <c r="D262" s="358" t="s">
        <v>52</v>
      </c>
      <c r="E262" s="360">
        <v>45927</v>
      </c>
      <c r="F262" s="358" t="s">
        <v>1266</v>
      </c>
      <c r="G262" s="361" t="s">
        <v>1267</v>
      </c>
      <c r="H262" s="362">
        <v>86</v>
      </c>
      <c r="I262" s="1150" t="s">
        <v>776</v>
      </c>
      <c r="J262" s="362" t="s">
        <v>30</v>
      </c>
      <c r="K262" s="360">
        <v>45917</v>
      </c>
      <c r="L262" s="362" t="s">
        <v>110</v>
      </c>
      <c r="M262" s="651">
        <v>45500</v>
      </c>
      <c r="N262" s="415"/>
      <c r="O262" s="415"/>
      <c r="P262" s="362" t="s">
        <v>110</v>
      </c>
      <c r="Q262" s="565" t="s">
        <v>38</v>
      </c>
      <c r="R262" s="363">
        <v>45917</v>
      </c>
      <c r="S262" s="364">
        <v>3242</v>
      </c>
      <c r="T262" s="382">
        <v>3228</v>
      </c>
      <c r="U262" s="1161">
        <f>IFERROR($T262/$S262, 0)</f>
        <v>0.99568167797655771</v>
      </c>
      <c r="V262" s="505">
        <v>45930</v>
      </c>
      <c r="W262" s="280">
        <v>0</v>
      </c>
      <c r="X262" s="280">
        <v>0</v>
      </c>
      <c r="Y262" s="333">
        <v>0</v>
      </c>
      <c r="Z262" s="363">
        <v>45958</v>
      </c>
      <c r="AA262" s="363">
        <v>45958</v>
      </c>
      <c r="AB262" s="1248"/>
    </row>
    <row r="263" spans="1:31" ht="39.75" customHeight="1">
      <c r="A263" s="960" t="s">
        <v>1268</v>
      </c>
      <c r="B263" s="575" t="s">
        <v>28</v>
      </c>
      <c r="C263" s="608">
        <v>45991</v>
      </c>
      <c r="D263" s="691" t="s">
        <v>50</v>
      </c>
      <c r="E263" s="24">
        <v>45743</v>
      </c>
      <c r="F263" s="576" t="s">
        <v>59</v>
      </c>
      <c r="G263" s="578" t="s">
        <v>387</v>
      </c>
      <c r="H263" s="579">
        <v>69</v>
      </c>
      <c r="I263" s="1150" t="s">
        <v>776</v>
      </c>
      <c r="J263" s="362" t="s">
        <v>30</v>
      </c>
      <c r="K263" s="19">
        <v>45741</v>
      </c>
      <c r="L263" s="300" t="s">
        <v>110</v>
      </c>
      <c r="M263" s="935">
        <v>67734.5</v>
      </c>
      <c r="N263" s="966"/>
      <c r="O263" s="966"/>
      <c r="P263" s="300" t="s">
        <v>110</v>
      </c>
      <c r="Q263" s="817" t="s">
        <v>38</v>
      </c>
      <c r="R263" s="21">
        <v>45744</v>
      </c>
      <c r="S263" s="5">
        <v>4822</v>
      </c>
      <c r="T263" s="818">
        <v>4993</v>
      </c>
      <c r="U263" s="3">
        <f>IFERROR(Table5[[#This Row],[Actual Redline Completed Footage UG]]/Table5[[#This Row],[Footage UG]], 0)</f>
        <v>1.035462463708005</v>
      </c>
      <c r="V263" s="21">
        <v>45784</v>
      </c>
      <c r="W263" s="280">
        <v>0</v>
      </c>
      <c r="X263" s="280">
        <v>0</v>
      </c>
      <c r="Y263" s="1151">
        <v>0</v>
      </c>
      <c r="Z263" s="373" t="s">
        <v>928</v>
      </c>
      <c r="AA263" s="373" t="s">
        <v>928</v>
      </c>
      <c r="AB263" s="27" t="s">
        <v>1269</v>
      </c>
    </row>
    <row r="264" spans="1:31" ht="39.75" customHeight="1">
      <c r="A264" s="834" t="s">
        <v>1270</v>
      </c>
      <c r="B264" s="359" t="s">
        <v>28</v>
      </c>
      <c r="C264" s="704">
        <v>46008</v>
      </c>
      <c r="D264" s="704" t="s">
        <v>843</v>
      </c>
      <c r="E264" s="715">
        <v>45743</v>
      </c>
      <c r="F264" s="716" t="s">
        <v>59</v>
      </c>
      <c r="G264" s="716" t="s">
        <v>1271</v>
      </c>
      <c r="H264" s="717">
        <v>54</v>
      </c>
      <c r="I264" s="1150" t="s">
        <v>776</v>
      </c>
      <c r="J264" s="706" t="s">
        <v>30</v>
      </c>
      <c r="K264" s="715">
        <v>45741</v>
      </c>
      <c r="L264" s="706" t="s">
        <v>110</v>
      </c>
      <c r="M264" s="941">
        <v>45215.5</v>
      </c>
      <c r="N264" s="558"/>
      <c r="O264" s="1012"/>
      <c r="P264" s="706" t="s">
        <v>110</v>
      </c>
      <c r="Q264" s="942" t="s">
        <v>38</v>
      </c>
      <c r="R264" s="720">
        <v>45744</v>
      </c>
      <c r="S264" s="728">
        <v>3796</v>
      </c>
      <c r="T264" s="837">
        <v>3772</v>
      </c>
      <c r="U264" s="3">
        <f>IFERROR(Table5[[#This Row],[Actual Redline Completed Footage UG]]/Table5[[#This Row],[Footage UG]], 0)</f>
        <v>0.9936775553213909</v>
      </c>
      <c r="V264" s="722">
        <v>45996</v>
      </c>
      <c r="W264" s="712">
        <v>0</v>
      </c>
      <c r="X264" s="712">
        <v>0</v>
      </c>
      <c r="Y264" s="1151">
        <v>0</v>
      </c>
      <c r="Z264" s="373" t="s">
        <v>928</v>
      </c>
      <c r="AA264" s="373" t="s">
        <v>928</v>
      </c>
      <c r="AB264" s="1192" t="s">
        <v>1272</v>
      </c>
    </row>
    <row r="265" spans="1:31" ht="39.75" customHeight="1">
      <c r="A265" s="960" t="s">
        <v>392</v>
      </c>
      <c r="B265" s="575" t="s">
        <v>28</v>
      </c>
      <c r="C265" s="608">
        <v>45991</v>
      </c>
      <c r="D265" s="682" t="s">
        <v>1273</v>
      </c>
      <c r="E265" s="577">
        <v>45735</v>
      </c>
      <c r="F265" s="576" t="s">
        <v>59</v>
      </c>
      <c r="G265" s="578" t="s">
        <v>393</v>
      </c>
      <c r="H265" s="579">
        <v>70</v>
      </c>
      <c r="I265" s="1150" t="s">
        <v>776</v>
      </c>
      <c r="J265" s="369" t="s">
        <v>30</v>
      </c>
      <c r="K265" s="299">
        <v>45716</v>
      </c>
      <c r="L265" s="20" t="s">
        <v>110</v>
      </c>
      <c r="M265" s="947">
        <v>56262.5</v>
      </c>
      <c r="N265" s="558"/>
      <c r="O265" s="558"/>
      <c r="P265" s="20" t="s">
        <v>110</v>
      </c>
      <c r="Q265" s="817" t="s">
        <v>38</v>
      </c>
      <c r="R265" s="21">
        <v>45744</v>
      </c>
      <c r="S265" s="5">
        <v>4870</v>
      </c>
      <c r="T265" s="818">
        <v>4921</v>
      </c>
      <c r="U265" s="3">
        <f>IFERROR(Table5[[#This Row],[Actual Redline Completed Footage UG]]/Table5[[#This Row],[Footage UG]], 0)</f>
        <v>1.0104722792607803</v>
      </c>
      <c r="V265" s="21">
        <v>45754</v>
      </c>
      <c r="W265" s="365">
        <v>1</v>
      </c>
      <c r="X265" s="365">
        <v>1</v>
      </c>
      <c r="Y265" s="365">
        <v>1</v>
      </c>
      <c r="Z265" s="373" t="s">
        <v>928</v>
      </c>
      <c r="AA265" s="373" t="s">
        <v>928</v>
      </c>
      <c r="AB265" s="38" t="s">
        <v>1274</v>
      </c>
    </row>
    <row r="266" spans="1:31" ht="39.75" customHeight="1">
      <c r="A266" s="563" t="s">
        <v>1275</v>
      </c>
      <c r="B266" s="359" t="s">
        <v>28</v>
      </c>
      <c r="C266" s="360">
        <v>45991</v>
      </c>
      <c r="D266" s="360" t="s">
        <v>50</v>
      </c>
      <c r="E266" s="367">
        <v>45743</v>
      </c>
      <c r="F266" s="366" t="s">
        <v>59</v>
      </c>
      <c r="G266" s="368" t="s">
        <v>401</v>
      </c>
      <c r="H266" s="369">
        <v>70</v>
      </c>
      <c r="I266" s="1150" t="s">
        <v>776</v>
      </c>
      <c r="J266" s="362" t="s">
        <v>30</v>
      </c>
      <c r="K266" s="367">
        <v>45741</v>
      </c>
      <c r="L266" s="362" t="s">
        <v>110</v>
      </c>
      <c r="M266" s="581">
        <v>67735.5</v>
      </c>
      <c r="N266" s="558"/>
      <c r="O266" s="1012"/>
      <c r="P266" s="362" t="s">
        <v>110</v>
      </c>
      <c r="Q266" s="565" t="s">
        <v>38</v>
      </c>
      <c r="R266" s="370">
        <v>45779</v>
      </c>
      <c r="S266" s="9">
        <v>6152</v>
      </c>
      <c r="T266" s="382">
        <v>6020</v>
      </c>
      <c r="U266" s="3">
        <v>0.98</v>
      </c>
      <c r="V266" s="505">
        <v>45792</v>
      </c>
      <c r="W266" s="365">
        <v>1</v>
      </c>
      <c r="X266" s="365">
        <v>1</v>
      </c>
      <c r="Y266" s="365">
        <v>1</v>
      </c>
      <c r="Z266" s="373" t="s">
        <v>928</v>
      </c>
      <c r="AA266" s="373" t="s">
        <v>928</v>
      </c>
      <c r="AB266" s="278" t="s">
        <v>1276</v>
      </c>
    </row>
    <row r="267" spans="1:31" ht="39.75" customHeight="1">
      <c r="A267" s="650" t="s">
        <v>416</v>
      </c>
      <c r="B267" s="359" t="s">
        <v>28</v>
      </c>
      <c r="C267" s="367">
        <v>45742</v>
      </c>
      <c r="D267" s="366" t="s">
        <v>886</v>
      </c>
      <c r="E267" s="367">
        <v>45708</v>
      </c>
      <c r="F267" s="345" t="s">
        <v>1001</v>
      </c>
      <c r="G267" s="368" t="s">
        <v>417</v>
      </c>
      <c r="H267" s="369">
        <v>0</v>
      </c>
      <c r="I267" s="362" t="s">
        <v>38</v>
      </c>
      <c r="J267" s="369" t="s">
        <v>30</v>
      </c>
      <c r="K267" s="367">
        <v>45712</v>
      </c>
      <c r="L267" s="369" t="s">
        <v>110</v>
      </c>
      <c r="M267" s="581">
        <v>14262</v>
      </c>
      <c r="N267" s="558"/>
      <c r="O267" s="1012"/>
      <c r="P267" s="369" t="s">
        <v>110</v>
      </c>
      <c r="Q267" s="565" t="s">
        <v>38</v>
      </c>
      <c r="R267" s="370">
        <v>45712</v>
      </c>
      <c r="S267" s="378">
        <v>826</v>
      </c>
      <c r="T267" s="387">
        <v>810</v>
      </c>
      <c r="U267" s="29">
        <f>IFERROR(Table5[[#This Row],[Actual Redline Completed Footage UG]]/Table5[[#This Row],[Footage UG]], 0)</f>
        <v>0.98062953995157387</v>
      </c>
      <c r="V267" s="505">
        <v>45741</v>
      </c>
      <c r="W267" s="280">
        <v>1</v>
      </c>
      <c r="X267" s="280">
        <v>1</v>
      </c>
      <c r="Y267" s="280">
        <v>1</v>
      </c>
      <c r="Z267" s="370">
        <v>45867</v>
      </c>
      <c r="AA267" s="370">
        <v>45867</v>
      </c>
      <c r="AB267" s="135"/>
      <c r="AC267" s="1033"/>
    </row>
    <row r="268" spans="1:31" ht="39.75" customHeight="1">
      <c r="A268" s="573" t="s">
        <v>429</v>
      </c>
      <c r="B268" s="575" t="s">
        <v>28</v>
      </c>
      <c r="C268" s="24">
        <v>45742</v>
      </c>
      <c r="D268" s="576" t="s">
        <v>1035</v>
      </c>
      <c r="E268" s="24">
        <v>45708</v>
      </c>
      <c r="F268" s="577" t="s">
        <v>55</v>
      </c>
      <c r="G268" s="578" t="s">
        <v>430</v>
      </c>
      <c r="H268" s="579">
        <v>0</v>
      </c>
      <c r="I268" s="579" t="s">
        <v>776</v>
      </c>
      <c r="J268" s="579" t="s">
        <v>30</v>
      </c>
      <c r="K268" s="367">
        <v>45714</v>
      </c>
      <c r="L268" s="369" t="s">
        <v>110</v>
      </c>
      <c r="M268" s="581">
        <v>93462.85</v>
      </c>
      <c r="N268" s="582"/>
      <c r="O268" s="1012"/>
      <c r="P268" s="369" t="s">
        <v>110</v>
      </c>
      <c r="Q268" s="565" t="s">
        <v>38</v>
      </c>
      <c r="R268" s="388">
        <v>45709</v>
      </c>
      <c r="S268" s="378">
        <v>7497</v>
      </c>
      <c r="T268" s="387">
        <v>7251</v>
      </c>
      <c r="U268" s="29">
        <f>IFERROR(Table5[[#This Row],[Actual Redline Completed Footage UG]]/Table5[[#This Row],[Footage UG]], 0)</f>
        <v>0.96718687474989995</v>
      </c>
      <c r="V268" s="505">
        <v>45728</v>
      </c>
      <c r="W268" s="365">
        <v>1</v>
      </c>
      <c r="X268" s="365">
        <v>1</v>
      </c>
      <c r="Y268" s="365">
        <v>1</v>
      </c>
      <c r="Z268" s="370">
        <v>45916</v>
      </c>
      <c r="AA268" s="370">
        <v>45916</v>
      </c>
      <c r="AB268" s="135"/>
      <c r="AC268" s="1032"/>
      <c r="AD268" s="1026"/>
      <c r="AE268" s="1027"/>
    </row>
    <row r="269" spans="1:31" ht="39.75" customHeight="1">
      <c r="A269" s="573" t="s">
        <v>439</v>
      </c>
      <c r="B269" s="575" t="s">
        <v>28</v>
      </c>
      <c r="C269" s="24">
        <v>45924</v>
      </c>
      <c r="D269" s="577" t="s">
        <v>56</v>
      </c>
      <c r="E269" s="24">
        <v>45772</v>
      </c>
      <c r="F269" s="576" t="s">
        <v>59</v>
      </c>
      <c r="G269" s="576" t="s">
        <v>440</v>
      </c>
      <c r="H269" s="579">
        <v>0</v>
      </c>
      <c r="I269" s="579" t="s">
        <v>776</v>
      </c>
      <c r="J269" s="579" t="s">
        <v>30</v>
      </c>
      <c r="K269" s="366" t="s">
        <v>260</v>
      </c>
      <c r="L269" s="362" t="s">
        <v>110</v>
      </c>
      <c r="M269" s="651">
        <v>4397.6499999999996</v>
      </c>
      <c r="N269" s="582"/>
      <c r="O269" s="1012"/>
      <c r="P269" s="362" t="s">
        <v>110</v>
      </c>
      <c r="Q269" s="565" t="s">
        <v>38</v>
      </c>
      <c r="R269" s="363">
        <v>45852</v>
      </c>
      <c r="S269" s="364">
        <v>129</v>
      </c>
      <c r="T269" s="659">
        <v>129</v>
      </c>
      <c r="U269" s="79">
        <v>1</v>
      </c>
      <c r="V269" s="505">
        <v>45856</v>
      </c>
      <c r="W269" s="280">
        <v>0</v>
      </c>
      <c r="X269" s="280">
        <v>0</v>
      </c>
      <c r="Y269" s="1151">
        <v>0</v>
      </c>
      <c r="Z269" s="370">
        <v>45972</v>
      </c>
      <c r="AA269" s="370">
        <v>45972</v>
      </c>
      <c r="AB269" s="330" t="s">
        <v>1277</v>
      </c>
      <c r="AC269" s="342"/>
      <c r="AD269" s="823"/>
      <c r="AE269" s="1024"/>
    </row>
    <row r="270" spans="1:31" ht="39.75" customHeight="1">
      <c r="A270" s="960" t="s">
        <v>1278</v>
      </c>
      <c r="B270" s="359" t="s">
        <v>28</v>
      </c>
      <c r="C270" s="608">
        <v>46008</v>
      </c>
      <c r="D270" s="1249" t="s">
        <v>1279</v>
      </c>
      <c r="E270" s="24">
        <v>45938</v>
      </c>
      <c r="F270" s="366" t="s">
        <v>59</v>
      </c>
      <c r="G270" s="1244"/>
      <c r="H270" s="579">
        <v>193</v>
      </c>
      <c r="I270" s="1150" t="s">
        <v>776</v>
      </c>
      <c r="J270" s="362" t="s">
        <v>36</v>
      </c>
      <c r="K270" s="345">
        <v>46303</v>
      </c>
      <c r="L270" s="600" t="s">
        <v>110</v>
      </c>
      <c r="M270" s="947">
        <v>86136</v>
      </c>
      <c r="N270" s="558"/>
      <c r="O270" s="1012"/>
      <c r="P270" s="600" t="s">
        <v>110</v>
      </c>
      <c r="Q270" s="658" t="s">
        <v>38</v>
      </c>
      <c r="R270" s="21">
        <v>45938</v>
      </c>
      <c r="S270" s="378">
        <v>7655</v>
      </c>
      <c r="T270" s="387">
        <v>8528</v>
      </c>
      <c r="U270" s="256">
        <v>1.1100000000000001</v>
      </c>
      <c r="V270" s="21">
        <v>45943</v>
      </c>
      <c r="W270" s="26">
        <v>1</v>
      </c>
      <c r="X270" s="26">
        <v>1</v>
      </c>
      <c r="Y270" s="365">
        <v>1</v>
      </c>
      <c r="Z270" s="373" t="s">
        <v>928</v>
      </c>
      <c r="AA270" s="373" t="s">
        <v>928</v>
      </c>
      <c r="AB270" s="107"/>
      <c r="AC270" s="342"/>
      <c r="AD270" s="823"/>
      <c r="AE270" s="1024"/>
    </row>
    <row r="271" spans="1:31" ht="39.75" customHeight="1">
      <c r="A271" s="660" t="s">
        <v>1280</v>
      </c>
      <c r="B271" s="575" t="s">
        <v>28</v>
      </c>
      <c r="C271" s="608">
        <v>46008</v>
      </c>
      <c r="D271" s="691" t="s">
        <v>1281</v>
      </c>
      <c r="E271" s="24">
        <v>45952</v>
      </c>
      <c r="F271" s="366" t="s">
        <v>59</v>
      </c>
      <c r="G271" s="578"/>
      <c r="H271" s="579">
        <v>139</v>
      </c>
      <c r="I271" s="1150" t="s">
        <v>776</v>
      </c>
      <c r="J271" s="362" t="s">
        <v>36</v>
      </c>
      <c r="K271" s="24" t="s">
        <v>260</v>
      </c>
      <c r="L271" s="641" t="s">
        <v>110</v>
      </c>
      <c r="M271" s="947">
        <v>42766.5</v>
      </c>
      <c r="N271" s="558"/>
      <c r="O271" s="558"/>
      <c r="P271" s="20" t="s">
        <v>110</v>
      </c>
      <c r="Q271" s="817" t="s">
        <v>38</v>
      </c>
      <c r="R271" s="21">
        <v>45939</v>
      </c>
      <c r="S271" s="5">
        <v>6699</v>
      </c>
      <c r="T271" s="818">
        <v>7175</v>
      </c>
      <c r="U271" s="1161">
        <f>IFERROR($T271/$S271, 0)</f>
        <v>1.0710553814002091</v>
      </c>
      <c r="V271" s="21">
        <v>45954</v>
      </c>
      <c r="W271" s="466">
        <v>1</v>
      </c>
      <c r="X271" s="466">
        <v>1</v>
      </c>
      <c r="Y271" s="365">
        <v>1</v>
      </c>
      <c r="Z271" s="373" t="s">
        <v>928</v>
      </c>
      <c r="AA271" s="373" t="s">
        <v>928</v>
      </c>
      <c r="AB271" s="1028"/>
      <c r="AC271" s="342"/>
      <c r="AD271" s="823"/>
      <c r="AE271" s="1024"/>
    </row>
    <row r="272" spans="1:31" ht="39.75" customHeight="1">
      <c r="A272" s="660" t="s">
        <v>1282</v>
      </c>
      <c r="B272" s="359" t="s">
        <v>28</v>
      </c>
      <c r="C272" s="704">
        <v>46008</v>
      </c>
      <c r="D272" s="704" t="s">
        <v>1046</v>
      </c>
      <c r="E272" s="715">
        <v>45958</v>
      </c>
      <c r="F272" s="366" t="s">
        <v>59</v>
      </c>
      <c r="G272" s="716" t="s">
        <v>1283</v>
      </c>
      <c r="H272" s="717">
        <v>517</v>
      </c>
      <c r="I272" s="1150" t="s">
        <v>880</v>
      </c>
      <c r="J272" s="362" t="s">
        <v>36</v>
      </c>
      <c r="K272" s="715">
        <v>45964</v>
      </c>
      <c r="L272" s="717" t="s">
        <v>110</v>
      </c>
      <c r="M272" s="941">
        <v>215088</v>
      </c>
      <c r="N272" s="727"/>
      <c r="O272" s="727"/>
      <c r="P272" s="717" t="s">
        <v>110</v>
      </c>
      <c r="Q272" s="836" t="s">
        <v>38</v>
      </c>
      <c r="R272" s="720">
        <v>45960</v>
      </c>
      <c r="S272" s="721">
        <v>22238</v>
      </c>
      <c r="T272" s="837">
        <v>22321</v>
      </c>
      <c r="U272" s="383">
        <f>IFERROR($T272/$S272, 0)</f>
        <v>1.0037323500314776</v>
      </c>
      <c r="V272" s="720">
        <v>45965</v>
      </c>
      <c r="W272" s="280">
        <v>1</v>
      </c>
      <c r="X272" s="280">
        <v>1</v>
      </c>
      <c r="Y272" s="365">
        <v>1</v>
      </c>
      <c r="Z272" s="373" t="s">
        <v>928</v>
      </c>
      <c r="AA272" s="373" t="s">
        <v>928</v>
      </c>
      <c r="AB272" s="1029" t="s">
        <v>1284</v>
      </c>
      <c r="AC272" s="342"/>
      <c r="AD272" s="823"/>
      <c r="AE272" s="1024"/>
    </row>
    <row r="273" spans="1:31" ht="39.75" customHeight="1">
      <c r="A273" s="563" t="s">
        <v>1285</v>
      </c>
      <c r="B273" s="643" t="s">
        <v>1054</v>
      </c>
      <c r="C273" s="360">
        <v>46045</v>
      </c>
      <c r="D273" s="375" t="s">
        <v>56</v>
      </c>
      <c r="E273" s="360">
        <v>45959</v>
      </c>
      <c r="F273" s="358" t="s">
        <v>1057</v>
      </c>
      <c r="G273" s="361" t="s">
        <v>1286</v>
      </c>
      <c r="H273" s="683">
        <v>78</v>
      </c>
      <c r="I273" s="372" t="s">
        <v>776</v>
      </c>
      <c r="J273" s="369" t="s">
        <v>30</v>
      </c>
      <c r="K273" s="360">
        <v>45964</v>
      </c>
      <c r="L273" s="369" t="s">
        <v>110</v>
      </c>
      <c r="M273" s="979">
        <v>170</v>
      </c>
      <c r="N273" s="852"/>
      <c r="O273" s="727"/>
      <c r="P273" s="369" t="s">
        <v>110</v>
      </c>
      <c r="Q273" s="565" t="s">
        <v>38</v>
      </c>
      <c r="R273" s="363">
        <v>45964</v>
      </c>
      <c r="S273" s="687">
        <v>7522</v>
      </c>
      <c r="T273" s="382">
        <v>7522</v>
      </c>
      <c r="U273" s="3">
        <f>IFERROR(Table5[[#This Row],[Actual Redline Completed Footage UG]]/Table5[[#This Row],[Footage UG]], 0)</f>
        <v>1</v>
      </c>
      <c r="V273" s="500">
        <v>45964</v>
      </c>
      <c r="W273" s="280">
        <v>1</v>
      </c>
      <c r="X273" s="280">
        <v>1</v>
      </c>
      <c r="Y273" s="280">
        <v>1</v>
      </c>
      <c r="Z273" s="363">
        <v>45999</v>
      </c>
      <c r="AA273" s="373" t="s">
        <v>928</v>
      </c>
      <c r="AB273" s="829" t="s">
        <v>1287</v>
      </c>
      <c r="AC273" s="342"/>
      <c r="AD273" s="823"/>
      <c r="AE273" s="1024"/>
    </row>
    <row r="274" spans="1:31" ht="39.75" customHeight="1">
      <c r="A274" s="957" t="s">
        <v>1288</v>
      </c>
      <c r="B274" s="355" t="s">
        <v>1054</v>
      </c>
      <c r="C274" s="299">
        <v>46019</v>
      </c>
      <c r="D274" s="1250" t="s">
        <v>56</v>
      </c>
      <c r="E274" s="299">
        <v>45959</v>
      </c>
      <c r="F274" s="298" t="s">
        <v>1057</v>
      </c>
      <c r="G274" s="495" t="s">
        <v>1289</v>
      </c>
      <c r="H274" s="679">
        <v>89</v>
      </c>
      <c r="I274" s="1247" t="s">
        <v>776</v>
      </c>
      <c r="J274" s="641" t="s">
        <v>30</v>
      </c>
      <c r="K274" s="299">
        <v>45964</v>
      </c>
      <c r="L274" s="641" t="s">
        <v>110</v>
      </c>
      <c r="M274" s="816">
        <v>62937.05</v>
      </c>
      <c r="N274" s="558"/>
      <c r="O274" s="558"/>
      <c r="P274" s="20" t="s">
        <v>110</v>
      </c>
      <c r="Q274" s="817" t="s">
        <v>38</v>
      </c>
      <c r="R274" s="59">
        <v>45964</v>
      </c>
      <c r="S274" s="655">
        <v>8523</v>
      </c>
      <c r="T274" s="612">
        <v>8523</v>
      </c>
      <c r="U274" s="3">
        <f>IFERROR(Table5[[#This Row],[Actual Redline Completed Footage UG]]/Table5[[#This Row],[Footage UG]], 0)</f>
        <v>1</v>
      </c>
      <c r="V274" s="127">
        <v>45966</v>
      </c>
      <c r="W274" s="280">
        <v>1</v>
      </c>
      <c r="X274" s="280">
        <v>1</v>
      </c>
      <c r="Y274" s="280">
        <v>1</v>
      </c>
      <c r="Z274" s="59">
        <v>46002</v>
      </c>
      <c r="AA274" s="59">
        <v>46087</v>
      </c>
      <c r="AB274" s="1030" t="s">
        <v>1290</v>
      </c>
      <c r="AC274" s="342"/>
      <c r="AD274" s="823"/>
      <c r="AE274" s="1024"/>
    </row>
    <row r="275" spans="1:31" ht="39.75" customHeight="1">
      <c r="A275" s="946" t="s">
        <v>1291</v>
      </c>
      <c r="B275" s="355" t="s">
        <v>1054</v>
      </c>
      <c r="C275" s="299">
        <v>46052</v>
      </c>
      <c r="D275" s="1250" t="s">
        <v>56</v>
      </c>
      <c r="E275" s="767">
        <v>45959</v>
      </c>
      <c r="F275" s="768" t="s">
        <v>1057</v>
      </c>
      <c r="G275" s="768" t="s">
        <v>1292</v>
      </c>
      <c r="H275" s="779">
        <v>83</v>
      </c>
      <c r="I275" s="1247" t="s">
        <v>776</v>
      </c>
      <c r="J275" s="758" t="s">
        <v>30</v>
      </c>
      <c r="K275" s="767" t="s">
        <v>260</v>
      </c>
      <c r="L275" s="758" t="s">
        <v>110</v>
      </c>
      <c r="M275" s="983">
        <v>45545.15</v>
      </c>
      <c r="N275" s="558"/>
      <c r="O275" s="558"/>
      <c r="P275" s="773" t="s">
        <v>110</v>
      </c>
      <c r="Q275" s="860" t="s">
        <v>38</v>
      </c>
      <c r="R275" s="740">
        <v>45946</v>
      </c>
      <c r="S275" s="780">
        <v>4120</v>
      </c>
      <c r="T275" s="861">
        <v>4120</v>
      </c>
      <c r="U275" s="3">
        <f>IFERROR(Table5[[#This Row],[Actual Redline Completed Footage UG]]/Table5[[#This Row],[Footage UG]], 0)</f>
        <v>1</v>
      </c>
      <c r="V275" s="740">
        <v>45965</v>
      </c>
      <c r="W275" s="280">
        <v>1</v>
      </c>
      <c r="X275" s="280">
        <v>1</v>
      </c>
      <c r="Y275" s="280">
        <v>1</v>
      </c>
      <c r="Z275" s="363">
        <v>46057</v>
      </c>
      <c r="AA275" s="373" t="s">
        <v>928</v>
      </c>
      <c r="AB275" s="1031" t="s">
        <v>1293</v>
      </c>
      <c r="AC275" s="342"/>
      <c r="AD275" s="823"/>
      <c r="AE275" s="1024"/>
    </row>
    <row r="276" spans="1:31" ht="39.75" customHeight="1">
      <c r="A276" s="573" t="s">
        <v>1294</v>
      </c>
      <c r="B276" s="786" t="s">
        <v>1054</v>
      </c>
      <c r="C276" s="24">
        <v>46045</v>
      </c>
      <c r="D276" s="577" t="s">
        <v>56</v>
      </c>
      <c r="E276" s="24"/>
      <c r="F276" s="576" t="s">
        <v>1057</v>
      </c>
      <c r="G276" s="578"/>
      <c r="H276" s="787">
        <v>85</v>
      </c>
      <c r="I276" s="584" t="s">
        <v>776</v>
      </c>
      <c r="J276" s="579" t="s">
        <v>30</v>
      </c>
      <c r="K276" s="367" t="s">
        <v>260</v>
      </c>
      <c r="L276" s="369" t="s">
        <v>110</v>
      </c>
      <c r="M276" s="815">
        <v>29180.45</v>
      </c>
      <c r="N276" s="582"/>
      <c r="O276" s="1012"/>
      <c r="P276" s="369" t="s">
        <v>110</v>
      </c>
      <c r="Q276" s="565" t="s">
        <v>38</v>
      </c>
      <c r="R276" s="59" t="s">
        <v>260</v>
      </c>
      <c r="S276" s="655">
        <v>6249</v>
      </c>
      <c r="T276" s="818">
        <v>6183</v>
      </c>
      <c r="U276" s="3">
        <f>IFERROR(Table5[[#This Row],[Actual Redline Completed Footage UG]]/Table5[[#This Row],[Footage UG]], 0)</f>
        <v>0.98943831012962069</v>
      </c>
      <c r="V276" s="500">
        <v>45964</v>
      </c>
      <c r="W276" s="280">
        <v>1</v>
      </c>
      <c r="X276" s="280">
        <v>1</v>
      </c>
      <c r="Y276" s="280">
        <v>1</v>
      </c>
      <c r="Z276" s="59">
        <v>46002</v>
      </c>
      <c r="AA276" s="373" t="s">
        <v>928</v>
      </c>
      <c r="AB276" s="1139" t="s">
        <v>1295</v>
      </c>
      <c r="AC276" s="342"/>
      <c r="AD276" s="823"/>
      <c r="AE276" s="1024"/>
    </row>
    <row r="277" spans="1:31" ht="39.75" customHeight="1">
      <c r="A277" s="946" t="s">
        <v>1296</v>
      </c>
      <c r="B277" s="355" t="s">
        <v>1054</v>
      </c>
      <c r="C277" s="299">
        <v>46052</v>
      </c>
      <c r="D277" s="1250" t="s">
        <v>56</v>
      </c>
      <c r="E277" s="767">
        <v>45993</v>
      </c>
      <c r="F277" s="768" t="s">
        <v>869</v>
      </c>
      <c r="G277" s="768" t="s">
        <v>1297</v>
      </c>
      <c r="H277" s="779">
        <v>89</v>
      </c>
      <c r="I277" s="1247" t="s">
        <v>776</v>
      </c>
      <c r="J277" s="758" t="s">
        <v>30</v>
      </c>
      <c r="K277" s="767">
        <v>45993</v>
      </c>
      <c r="L277" s="758" t="s">
        <v>110</v>
      </c>
      <c r="M277" s="983">
        <v>93349.5</v>
      </c>
      <c r="N277" s="1055"/>
      <c r="O277" s="558"/>
      <c r="P277" s="773" t="s">
        <v>110</v>
      </c>
      <c r="Q277" s="972" t="s">
        <v>38</v>
      </c>
      <c r="R277" s="740">
        <v>45993</v>
      </c>
      <c r="S277" s="780">
        <v>7828</v>
      </c>
      <c r="T277" s="861">
        <v>7828</v>
      </c>
      <c r="U277" s="3">
        <f>IFERROR(Table5[[#This Row],[Actual Redline Completed Footage UG]]/Table5[[#This Row],[Footage UG]], 0)</f>
        <v>1</v>
      </c>
      <c r="V277" s="740">
        <v>45994</v>
      </c>
      <c r="W277" s="280">
        <v>1</v>
      </c>
      <c r="X277" s="762">
        <v>1</v>
      </c>
      <c r="Y277" s="280">
        <v>1</v>
      </c>
      <c r="Z277" s="740">
        <v>46048</v>
      </c>
      <c r="AA277" s="373" t="s">
        <v>928</v>
      </c>
      <c r="AB277" s="1031" t="s">
        <v>1298</v>
      </c>
      <c r="AC277" s="342"/>
      <c r="AD277" s="823"/>
      <c r="AE277" s="1024"/>
    </row>
    <row r="278" spans="1:31" ht="39.75" customHeight="1">
      <c r="A278" s="957" t="s">
        <v>1299</v>
      </c>
      <c r="B278" s="355" t="s">
        <v>1054</v>
      </c>
      <c r="C278" s="299">
        <v>46045</v>
      </c>
      <c r="D278" s="1250" t="s">
        <v>56</v>
      </c>
      <c r="E278" s="299">
        <v>45959</v>
      </c>
      <c r="F278" s="298" t="s">
        <v>869</v>
      </c>
      <c r="G278" s="495"/>
      <c r="H278" s="300">
        <v>89</v>
      </c>
      <c r="I278" s="1247" t="s">
        <v>776</v>
      </c>
      <c r="J278" s="641" t="s">
        <v>30</v>
      </c>
      <c r="K278" s="19">
        <v>45964</v>
      </c>
      <c r="L278" s="20" t="s">
        <v>110</v>
      </c>
      <c r="M278" s="935">
        <v>84750.5</v>
      </c>
      <c r="N278" s="558"/>
      <c r="O278" s="558"/>
      <c r="P278" s="20" t="s">
        <v>110</v>
      </c>
      <c r="Q278" s="817" t="s">
        <v>38</v>
      </c>
      <c r="R278" s="21">
        <v>45964</v>
      </c>
      <c r="S278" s="44">
        <v>6935</v>
      </c>
      <c r="T278" s="818">
        <v>6935</v>
      </c>
      <c r="U278" s="3">
        <f>IFERROR(Table5[[#This Row],[Actual Redline Completed Footage UG]]/Table5[[#This Row],[Footage UG]], 0)</f>
        <v>1</v>
      </c>
      <c r="V278" s="59">
        <v>45973</v>
      </c>
      <c r="W278" s="280">
        <v>1</v>
      </c>
      <c r="X278" s="280">
        <v>1</v>
      </c>
      <c r="Y278" s="280">
        <v>1</v>
      </c>
      <c r="Z278" s="59">
        <v>46034</v>
      </c>
      <c r="AA278" s="373" t="s">
        <v>928</v>
      </c>
      <c r="AB278" s="1030" t="s">
        <v>1300</v>
      </c>
      <c r="AC278" s="342"/>
      <c r="AD278" s="823"/>
      <c r="AE278" s="1024"/>
    </row>
    <row r="279" spans="1:31" ht="39.75" customHeight="1">
      <c r="A279" s="957" t="s">
        <v>1301</v>
      </c>
      <c r="B279" s="355" t="s">
        <v>1054</v>
      </c>
      <c r="C279" s="299">
        <v>46021</v>
      </c>
      <c r="D279" s="1250" t="s">
        <v>56</v>
      </c>
      <c r="E279" s="299">
        <v>45959</v>
      </c>
      <c r="F279" s="298" t="s">
        <v>869</v>
      </c>
      <c r="G279" s="495" t="s">
        <v>1302</v>
      </c>
      <c r="H279" s="300">
        <v>89</v>
      </c>
      <c r="I279" s="1247" t="s">
        <v>776</v>
      </c>
      <c r="J279" s="641" t="s">
        <v>30</v>
      </c>
      <c r="K279" s="19">
        <v>45961</v>
      </c>
      <c r="L279" s="641" t="s">
        <v>110</v>
      </c>
      <c r="M279" s="935">
        <v>83615</v>
      </c>
      <c r="N279" s="558"/>
      <c r="O279" s="558"/>
      <c r="P279" s="20" t="s">
        <v>110</v>
      </c>
      <c r="Q279" s="817" t="s">
        <v>38</v>
      </c>
      <c r="R279" s="21">
        <v>45961</v>
      </c>
      <c r="S279" s="44">
        <v>7010</v>
      </c>
      <c r="T279" s="818">
        <v>6748</v>
      </c>
      <c r="U279" s="3">
        <f>IFERROR(Table5[[#This Row],[Actual Redline Completed Footage UG]]/Table5[[#This Row],[Footage UG]], 0)</f>
        <v>0.96262482168330954</v>
      </c>
      <c r="V279" s="59">
        <v>45986</v>
      </c>
      <c r="W279" s="280">
        <v>1</v>
      </c>
      <c r="X279" s="280">
        <v>1</v>
      </c>
      <c r="Y279" s="280">
        <v>1</v>
      </c>
      <c r="Z279" s="740">
        <v>46048</v>
      </c>
      <c r="AA279" s="373" t="s">
        <v>928</v>
      </c>
      <c r="AB279" s="1030" t="s">
        <v>1303</v>
      </c>
      <c r="AC279" s="342"/>
      <c r="AD279" s="823"/>
      <c r="AE279" s="1024"/>
    </row>
    <row r="280" spans="1:31" ht="39.75" customHeight="1">
      <c r="A280" s="946" t="s">
        <v>1304</v>
      </c>
      <c r="B280" s="355" t="s">
        <v>1054</v>
      </c>
      <c r="C280" s="767">
        <v>46021</v>
      </c>
      <c r="D280" s="1250" t="s">
        <v>56</v>
      </c>
      <c r="E280" s="767">
        <v>45959</v>
      </c>
      <c r="F280" s="768" t="s">
        <v>869</v>
      </c>
      <c r="G280" s="768" t="s">
        <v>1305</v>
      </c>
      <c r="H280" s="769">
        <v>85</v>
      </c>
      <c r="I280" s="1247" t="s">
        <v>776</v>
      </c>
      <c r="J280" s="758" t="s">
        <v>30</v>
      </c>
      <c r="K280" s="771">
        <v>45964</v>
      </c>
      <c r="L280" s="758" t="s">
        <v>110</v>
      </c>
      <c r="M280" s="859">
        <v>84770</v>
      </c>
      <c r="N280" s="558"/>
      <c r="O280" s="558"/>
      <c r="P280" s="773" t="s">
        <v>110</v>
      </c>
      <c r="Q280" s="860" t="s">
        <v>38</v>
      </c>
      <c r="R280" s="781">
        <v>45964</v>
      </c>
      <c r="S280" s="748">
        <v>6965</v>
      </c>
      <c r="T280" s="861">
        <v>6758</v>
      </c>
      <c r="U280" s="3">
        <f>IFERROR(Table5[[#This Row],[Actual Redline Completed Footage UG]]/Table5[[#This Row],[Footage UG]], 0)</f>
        <v>0.97027997128499643</v>
      </c>
      <c r="V280" s="740">
        <v>45999</v>
      </c>
      <c r="W280" s="280">
        <v>1</v>
      </c>
      <c r="X280" s="280">
        <v>1</v>
      </c>
      <c r="Y280" s="280">
        <v>1</v>
      </c>
      <c r="Z280" s="740">
        <v>46048</v>
      </c>
      <c r="AA280" s="373" t="s">
        <v>928</v>
      </c>
      <c r="AB280" s="1030" t="s">
        <v>1306</v>
      </c>
      <c r="AC280" s="342"/>
      <c r="AD280" s="823"/>
      <c r="AE280" s="1024"/>
    </row>
    <row r="281" spans="1:31" ht="39.75" customHeight="1">
      <c r="A281" s="946" t="s">
        <v>1307</v>
      </c>
      <c r="B281" s="355" t="s">
        <v>1054</v>
      </c>
      <c r="C281" s="767">
        <v>46052</v>
      </c>
      <c r="D281" s="1250" t="s">
        <v>56</v>
      </c>
      <c r="E281" s="767">
        <v>45987</v>
      </c>
      <c r="F281" s="768" t="s">
        <v>869</v>
      </c>
      <c r="G281" s="768" t="s">
        <v>1308</v>
      </c>
      <c r="H281" s="769">
        <v>85</v>
      </c>
      <c r="I281" s="1247" t="s">
        <v>776</v>
      </c>
      <c r="J281" s="758" t="s">
        <v>30</v>
      </c>
      <c r="K281" s="771">
        <v>45987</v>
      </c>
      <c r="L281" s="758" t="s">
        <v>110</v>
      </c>
      <c r="M281" s="859">
        <v>84092.5</v>
      </c>
      <c r="N281" s="1055"/>
      <c r="O281" s="558"/>
      <c r="P281" s="773" t="s">
        <v>110</v>
      </c>
      <c r="Q281" s="972" t="s">
        <v>38</v>
      </c>
      <c r="R281" s="781">
        <v>45987</v>
      </c>
      <c r="S281" s="748">
        <v>6897</v>
      </c>
      <c r="T281" s="861">
        <v>6897</v>
      </c>
      <c r="U281" s="3">
        <f>IFERROR(Table5[[#This Row],[Actual Redline Completed Footage UG]]/Table5[[#This Row],[Footage UG]], 0)</f>
        <v>1</v>
      </c>
      <c r="V281" s="740">
        <v>46009</v>
      </c>
      <c r="W281" s="280">
        <v>1</v>
      </c>
      <c r="X281" s="280">
        <v>1</v>
      </c>
      <c r="Y281" s="280">
        <v>1</v>
      </c>
      <c r="Z281" s="740">
        <v>46048</v>
      </c>
      <c r="AA281" s="373" t="s">
        <v>928</v>
      </c>
      <c r="AB281" s="1031" t="s">
        <v>1309</v>
      </c>
      <c r="AC281" s="342"/>
      <c r="AD281" s="823"/>
      <c r="AE281" s="1024"/>
    </row>
    <row r="282" spans="1:31" ht="39.75" customHeight="1">
      <c r="A282" s="946" t="s">
        <v>1310</v>
      </c>
      <c r="B282" s="355" t="s">
        <v>1054</v>
      </c>
      <c r="C282" s="299">
        <v>46052</v>
      </c>
      <c r="D282" s="1250" t="s">
        <v>56</v>
      </c>
      <c r="E282" s="767">
        <v>45987</v>
      </c>
      <c r="F282" s="768" t="s">
        <v>869</v>
      </c>
      <c r="G282" s="768" t="s">
        <v>1311</v>
      </c>
      <c r="H282" s="769">
        <v>76</v>
      </c>
      <c r="I282" s="1247" t="s">
        <v>776</v>
      </c>
      <c r="J282" s="758" t="s">
        <v>30</v>
      </c>
      <c r="K282" s="771">
        <v>45987</v>
      </c>
      <c r="L282" s="758" t="s">
        <v>110</v>
      </c>
      <c r="M282" s="859">
        <v>74892.5</v>
      </c>
      <c r="N282" s="558"/>
      <c r="O282" s="558"/>
      <c r="P282" s="773" t="s">
        <v>110</v>
      </c>
      <c r="Q282" s="972" t="s">
        <v>38</v>
      </c>
      <c r="R282" s="781">
        <v>45987</v>
      </c>
      <c r="S282" s="748">
        <v>6218</v>
      </c>
      <c r="T282" s="861">
        <v>6218</v>
      </c>
      <c r="U282" s="3">
        <f>IFERROR(Table5[[#This Row],[Actual Redline Completed Footage UG]]/Table5[[#This Row],[Footage UG]], 0)</f>
        <v>1</v>
      </c>
      <c r="V282" s="740">
        <v>46386</v>
      </c>
      <c r="W282" s="280">
        <v>1</v>
      </c>
      <c r="X282" s="280">
        <v>1</v>
      </c>
      <c r="Y282" s="280">
        <v>1</v>
      </c>
      <c r="Z282" s="740">
        <v>46052</v>
      </c>
      <c r="AA282" s="373" t="s">
        <v>928</v>
      </c>
      <c r="AB282" s="1031" t="s">
        <v>1312</v>
      </c>
      <c r="AC282" s="342"/>
      <c r="AD282" s="823"/>
      <c r="AE282" s="1024"/>
    </row>
    <row r="283" spans="1:31" ht="39.75" customHeight="1">
      <c r="A283" s="946" t="s">
        <v>1313</v>
      </c>
      <c r="B283" s="355" t="s">
        <v>1054</v>
      </c>
      <c r="C283" s="299">
        <v>46052</v>
      </c>
      <c r="D283" s="1250" t="s">
        <v>56</v>
      </c>
      <c r="E283" s="767">
        <v>45987</v>
      </c>
      <c r="F283" s="768" t="s">
        <v>869</v>
      </c>
      <c r="G283" s="795" t="s">
        <v>1314</v>
      </c>
      <c r="H283" s="796">
        <v>86</v>
      </c>
      <c r="I283" s="372" t="s">
        <v>776</v>
      </c>
      <c r="J283" s="717" t="s">
        <v>30</v>
      </c>
      <c r="K283" s="771">
        <v>45987</v>
      </c>
      <c r="L283" s="758" t="s">
        <v>110</v>
      </c>
      <c r="M283" s="859">
        <v>90841</v>
      </c>
      <c r="N283" s="558"/>
      <c r="O283" s="558"/>
      <c r="P283" s="773" t="s">
        <v>110</v>
      </c>
      <c r="Q283" s="972" t="s">
        <v>38</v>
      </c>
      <c r="R283" s="833">
        <v>45987</v>
      </c>
      <c r="S283" s="748">
        <v>7491</v>
      </c>
      <c r="T283" s="861">
        <v>7491</v>
      </c>
      <c r="U283" s="3">
        <f>IFERROR(Table5[[#This Row],[Actual Redline Completed Footage UG]]/Table5[[#This Row],[Footage UG]], 0)</f>
        <v>1</v>
      </c>
      <c r="V283" s="740">
        <v>46009</v>
      </c>
      <c r="W283" s="762">
        <v>1</v>
      </c>
      <c r="X283" s="762">
        <v>1</v>
      </c>
      <c r="Y283" s="280">
        <v>1</v>
      </c>
      <c r="Z283" s="740">
        <v>46052</v>
      </c>
      <c r="AA283" s="373" t="s">
        <v>928</v>
      </c>
      <c r="AB283" s="1031" t="s">
        <v>1315</v>
      </c>
      <c r="AC283" s="342"/>
      <c r="AD283" s="823"/>
      <c r="AE283" s="1024"/>
    </row>
    <row r="284" spans="1:31" ht="39.75" customHeight="1">
      <c r="A284" s="946" t="s">
        <v>1316</v>
      </c>
      <c r="B284" s="355" t="s">
        <v>1054</v>
      </c>
      <c r="C284" s="299">
        <v>46052</v>
      </c>
      <c r="D284" s="1250" t="s">
        <v>56</v>
      </c>
      <c r="E284" s="767">
        <v>45987</v>
      </c>
      <c r="F284" s="804" t="s">
        <v>869</v>
      </c>
      <c r="G284" s="768" t="s">
        <v>1317</v>
      </c>
      <c r="H284" s="769">
        <v>78</v>
      </c>
      <c r="I284" s="304" t="s">
        <v>776</v>
      </c>
      <c r="J284" s="773" t="s">
        <v>30</v>
      </c>
      <c r="K284" s="771">
        <v>45987</v>
      </c>
      <c r="L284" s="758" t="s">
        <v>110</v>
      </c>
      <c r="M284" s="859">
        <v>68606.5</v>
      </c>
      <c r="N284" s="1055"/>
      <c r="O284" s="558"/>
      <c r="P284" s="773" t="s">
        <v>110</v>
      </c>
      <c r="Q284" s="972" t="s">
        <v>38</v>
      </c>
      <c r="R284" s="781">
        <v>45987</v>
      </c>
      <c r="S284" s="794">
        <v>5456</v>
      </c>
      <c r="T284" s="861">
        <v>5441</v>
      </c>
      <c r="U284" s="3">
        <f>IFERROR(Table5[[#This Row],[Actual Redline Completed Footage UG]]/Table5[[#This Row],[Footage UG]], 0)</f>
        <v>0.99725073313782986</v>
      </c>
      <c r="V284" s="740">
        <v>46028</v>
      </c>
      <c r="W284" s="280">
        <v>1</v>
      </c>
      <c r="X284" s="280">
        <v>1</v>
      </c>
      <c r="Y284" s="280">
        <v>1</v>
      </c>
      <c r="Z284" s="740">
        <v>46052</v>
      </c>
      <c r="AA284" s="373" t="s">
        <v>928</v>
      </c>
      <c r="AB284" s="1031" t="s">
        <v>1318</v>
      </c>
      <c r="AC284" s="342"/>
      <c r="AD284" s="823"/>
      <c r="AE284" s="1024"/>
    </row>
    <row r="285" spans="1:31" ht="39.75" customHeight="1">
      <c r="A285" s="978" t="s">
        <v>1319</v>
      </c>
      <c r="B285" s="1251" t="s">
        <v>1054</v>
      </c>
      <c r="C285" s="299">
        <v>46052</v>
      </c>
      <c r="D285" s="1252" t="s">
        <v>56</v>
      </c>
      <c r="E285" s="766">
        <v>45987</v>
      </c>
      <c r="F285" s="705" t="s">
        <v>869</v>
      </c>
      <c r="G285" s="768" t="s">
        <v>1320</v>
      </c>
      <c r="H285" s="769">
        <v>73</v>
      </c>
      <c r="I285" s="304" t="s">
        <v>776</v>
      </c>
      <c r="J285" s="773" t="s">
        <v>30</v>
      </c>
      <c r="K285" s="797">
        <v>45987</v>
      </c>
      <c r="L285" s="717" t="s">
        <v>110</v>
      </c>
      <c r="M285" s="835">
        <v>71371</v>
      </c>
      <c r="N285" s="1056"/>
      <c r="O285" s="582"/>
      <c r="P285" s="798" t="s">
        <v>110</v>
      </c>
      <c r="Q285" s="860" t="s">
        <v>38</v>
      </c>
      <c r="R285" s="781">
        <v>45987</v>
      </c>
      <c r="S285" s="748">
        <v>5810</v>
      </c>
      <c r="T285" s="861">
        <v>5674</v>
      </c>
      <c r="U285" s="3">
        <f>IFERROR(Table5[[#This Row],[Actual Redline Completed Footage UG]]/Table5[[#This Row],[Footage UG]], 0)</f>
        <v>0.97659208261617902</v>
      </c>
      <c r="V285" s="740">
        <v>46030</v>
      </c>
      <c r="W285" s="762">
        <v>1</v>
      </c>
      <c r="X285" s="762">
        <v>1</v>
      </c>
      <c r="Y285" s="280">
        <v>1</v>
      </c>
      <c r="Z285" s="740">
        <v>46052</v>
      </c>
      <c r="AA285" s="373" t="s">
        <v>928</v>
      </c>
      <c r="AB285" s="1031" t="s">
        <v>1321</v>
      </c>
      <c r="AC285" s="342"/>
      <c r="AD285" s="823"/>
      <c r="AE285" s="1024"/>
    </row>
    <row r="286" spans="1:31" ht="39.75" customHeight="1">
      <c r="A286" s="946" t="s">
        <v>1322</v>
      </c>
      <c r="B286" s="355" t="s">
        <v>1054</v>
      </c>
      <c r="C286" s="767">
        <v>46019</v>
      </c>
      <c r="D286" s="1250" t="s">
        <v>56</v>
      </c>
      <c r="E286" s="767">
        <v>45959</v>
      </c>
      <c r="F286" s="768" t="s">
        <v>869</v>
      </c>
      <c r="G286" s="768" t="s">
        <v>1323</v>
      </c>
      <c r="H286" s="769">
        <v>0</v>
      </c>
      <c r="I286" s="1247" t="s">
        <v>776</v>
      </c>
      <c r="J286" s="758" t="s">
        <v>30</v>
      </c>
      <c r="K286" s="771">
        <v>45961</v>
      </c>
      <c r="L286" s="758" t="s">
        <v>110</v>
      </c>
      <c r="M286" s="859">
        <v>64985.65</v>
      </c>
      <c r="N286" s="558"/>
      <c r="O286" s="558"/>
      <c r="P286" s="773" t="s">
        <v>110</v>
      </c>
      <c r="Q286" s="972" t="s">
        <v>38</v>
      </c>
      <c r="R286" s="781">
        <v>45964</v>
      </c>
      <c r="S286" s="748">
        <v>5155</v>
      </c>
      <c r="T286" s="861">
        <v>5169</v>
      </c>
      <c r="U286" s="3">
        <f>IFERROR(Table5[[#This Row],[Actual Redline Completed Footage UG]]/Table5[[#This Row],[Footage UG]], 0)</f>
        <v>1.0027158098933076</v>
      </c>
      <c r="V286" s="740">
        <v>45992</v>
      </c>
      <c r="W286" s="762">
        <v>1</v>
      </c>
      <c r="X286" s="280">
        <v>1</v>
      </c>
      <c r="Y286" s="280">
        <v>1</v>
      </c>
      <c r="Z286" s="740">
        <v>46040</v>
      </c>
      <c r="AA286" s="373" t="s">
        <v>928</v>
      </c>
      <c r="AB286" s="1030" t="s">
        <v>1324</v>
      </c>
      <c r="AC286" s="342"/>
      <c r="AD286" s="823"/>
      <c r="AE286" s="1024"/>
    </row>
    <row r="287" spans="1:31" ht="39.75" customHeight="1">
      <c r="A287" s="946" t="s">
        <v>1325</v>
      </c>
      <c r="B287" s="355" t="s">
        <v>1054</v>
      </c>
      <c r="C287" s="767">
        <v>46019</v>
      </c>
      <c r="D287" s="1250" t="s">
        <v>56</v>
      </c>
      <c r="E287" s="767">
        <v>45959</v>
      </c>
      <c r="F287" s="768" t="s">
        <v>869</v>
      </c>
      <c r="G287" s="768" t="s">
        <v>1326</v>
      </c>
      <c r="H287" s="769">
        <v>0</v>
      </c>
      <c r="I287" s="1247" t="s">
        <v>776</v>
      </c>
      <c r="J287" s="758" t="s">
        <v>30</v>
      </c>
      <c r="K287" s="771">
        <v>45961</v>
      </c>
      <c r="L287" s="758" t="s">
        <v>110</v>
      </c>
      <c r="M287" s="859">
        <v>54043.5</v>
      </c>
      <c r="N287" s="558"/>
      <c r="O287" s="558"/>
      <c r="P287" s="773" t="s">
        <v>110</v>
      </c>
      <c r="Q287" s="860" t="s">
        <v>38</v>
      </c>
      <c r="R287" s="781">
        <v>45961</v>
      </c>
      <c r="S287" s="748">
        <v>4140</v>
      </c>
      <c r="T287" s="861">
        <v>4140</v>
      </c>
      <c r="U287" s="3">
        <f>IFERROR(Table5[[#This Row],[Actual Redline Completed Footage UG]]/Table5[[#This Row],[Footage UG]], 0)</f>
        <v>1</v>
      </c>
      <c r="V287" s="740">
        <v>45974</v>
      </c>
      <c r="W287" s="762">
        <v>1</v>
      </c>
      <c r="X287" s="280">
        <v>1</v>
      </c>
      <c r="Y287" s="280">
        <v>1</v>
      </c>
      <c r="Z287" s="740">
        <v>46040</v>
      </c>
      <c r="AA287" s="373" t="s">
        <v>928</v>
      </c>
      <c r="AB287" s="1030" t="s">
        <v>1327</v>
      </c>
      <c r="AC287" s="342"/>
      <c r="AD287" s="823"/>
      <c r="AE287" s="1024"/>
    </row>
    <row r="288" spans="1:31" ht="39.75" customHeight="1">
      <c r="A288" s="858" t="s">
        <v>1328</v>
      </c>
      <c r="B288" s="786" t="s">
        <v>1054</v>
      </c>
      <c r="C288" s="797">
        <v>46052</v>
      </c>
      <c r="D288" s="577" t="s">
        <v>56</v>
      </c>
      <c r="E288" s="797">
        <v>46027</v>
      </c>
      <c r="F288" s="857" t="s">
        <v>927</v>
      </c>
      <c r="G288" s="857"/>
      <c r="H288" s="579">
        <v>68</v>
      </c>
      <c r="I288" s="584" t="s">
        <v>776</v>
      </c>
      <c r="J288" s="798" t="s">
        <v>30</v>
      </c>
      <c r="K288" s="766">
        <v>46027</v>
      </c>
      <c r="L288" s="717" t="s">
        <v>110</v>
      </c>
      <c r="M288" s="859">
        <v>68608</v>
      </c>
      <c r="N288" s="582"/>
      <c r="O288" s="582"/>
      <c r="P288" s="798" t="s">
        <v>110</v>
      </c>
      <c r="Q288" s="860" t="s">
        <v>38</v>
      </c>
      <c r="R288" s="740">
        <v>46027</v>
      </c>
      <c r="S288" s="5">
        <v>5699</v>
      </c>
      <c r="T288" s="861">
        <v>5669</v>
      </c>
      <c r="U288" s="79">
        <f>IFERROR(Table5[[#This Row],[Actual Redline Completed Footage UG]]/Table5[[#This Row],[Footage UG]], 0)</f>
        <v>0.99473591858220745</v>
      </c>
      <c r="V288" s="740">
        <v>46034</v>
      </c>
      <c r="W288" s="280">
        <v>1</v>
      </c>
      <c r="X288" s="280">
        <v>1</v>
      </c>
      <c r="Y288" s="280">
        <v>1</v>
      </c>
      <c r="Z288" s="740">
        <v>46052</v>
      </c>
      <c r="AA288" s="373" t="s">
        <v>928</v>
      </c>
      <c r="AB288" s="1031" t="s">
        <v>1329</v>
      </c>
      <c r="AC288" s="342"/>
      <c r="AD288" s="823"/>
      <c r="AE288" s="1024"/>
    </row>
    <row r="289" spans="1:31" ht="39.75" customHeight="1">
      <c r="A289" s="573" t="s">
        <v>1330</v>
      </c>
      <c r="B289" s="786" t="s">
        <v>1054</v>
      </c>
      <c r="C289" s="24">
        <v>46052</v>
      </c>
      <c r="D289" s="577" t="s">
        <v>56</v>
      </c>
      <c r="E289" s="797">
        <v>46027</v>
      </c>
      <c r="F289" s="576" t="s">
        <v>927</v>
      </c>
      <c r="G289" s="857"/>
      <c r="H289" s="579">
        <v>85</v>
      </c>
      <c r="I289" s="584" t="s">
        <v>776</v>
      </c>
      <c r="J289" s="798" t="s">
        <v>30</v>
      </c>
      <c r="K289" s="766">
        <v>46027</v>
      </c>
      <c r="L289" s="717" t="s">
        <v>110</v>
      </c>
      <c r="M289" s="859">
        <v>73334</v>
      </c>
      <c r="N289" s="582"/>
      <c r="O289" s="582"/>
      <c r="P289" s="798" t="s">
        <v>110</v>
      </c>
      <c r="Q289" s="860" t="s">
        <v>38</v>
      </c>
      <c r="R289" s="740">
        <v>46027</v>
      </c>
      <c r="S289" s="5">
        <v>5860</v>
      </c>
      <c r="T289" s="1086">
        <v>5883</v>
      </c>
      <c r="U289" s="79">
        <f>IFERROR(Table5[[#This Row],[Actual Redline Completed Footage UG]]/Table5[[#This Row],[Footage UG]], 0)</f>
        <v>1.0039249146757678</v>
      </c>
      <c r="V289" s="1079">
        <v>46034</v>
      </c>
      <c r="W289" s="280">
        <v>1</v>
      </c>
      <c r="X289" s="280">
        <v>1</v>
      </c>
      <c r="Y289" s="280">
        <v>1</v>
      </c>
      <c r="Z289" s="740">
        <v>46052</v>
      </c>
      <c r="AA289" s="373" t="s">
        <v>928</v>
      </c>
      <c r="AB289" s="1031" t="s">
        <v>1331</v>
      </c>
      <c r="AC289" s="342"/>
      <c r="AD289" s="823"/>
      <c r="AE289" s="1024"/>
    </row>
    <row r="290" spans="1:31" ht="39.75" customHeight="1">
      <c r="A290" s="946" t="s">
        <v>1332</v>
      </c>
      <c r="B290" s="1251" t="s">
        <v>1054</v>
      </c>
      <c r="C290" s="767">
        <v>46052</v>
      </c>
      <c r="D290" s="1252" t="s">
        <v>56</v>
      </c>
      <c r="E290" s="766">
        <v>46027</v>
      </c>
      <c r="F290" s="804" t="s">
        <v>927</v>
      </c>
      <c r="G290" s="768"/>
      <c r="H290" s="20">
        <v>81</v>
      </c>
      <c r="I290" s="304" t="s">
        <v>776</v>
      </c>
      <c r="J290" s="773" t="s">
        <v>30</v>
      </c>
      <c r="K290" s="766">
        <v>46027</v>
      </c>
      <c r="L290" s="717" t="s">
        <v>110</v>
      </c>
      <c r="M290" s="859">
        <v>73885</v>
      </c>
      <c r="N290" s="558"/>
      <c r="O290" s="582"/>
      <c r="P290" s="798" t="s">
        <v>110</v>
      </c>
      <c r="Q290" s="860" t="s">
        <v>38</v>
      </c>
      <c r="R290" s="740">
        <v>46027</v>
      </c>
      <c r="S290" s="5">
        <v>6021</v>
      </c>
      <c r="T290" s="861">
        <v>6092</v>
      </c>
      <c r="U290" s="3">
        <f>IFERROR(Table5[[#This Row],[Actual Redline Completed Footage UG]]/Table5[[#This Row],[Footage UG]], 0)</f>
        <v>1.0117920611194153</v>
      </c>
      <c r="V290" s="740">
        <v>46035</v>
      </c>
      <c r="W290" s="280">
        <v>1</v>
      </c>
      <c r="X290" s="280">
        <v>1</v>
      </c>
      <c r="Y290" s="280">
        <v>1</v>
      </c>
      <c r="Z290" s="740">
        <v>46052</v>
      </c>
      <c r="AA290" s="373" t="s">
        <v>928</v>
      </c>
      <c r="AB290" s="1031" t="s">
        <v>1333</v>
      </c>
      <c r="AC290" s="342"/>
      <c r="AD290" s="823"/>
      <c r="AE290" s="1024"/>
    </row>
    <row r="291" spans="1:31" ht="39.75" customHeight="1">
      <c r="A291" s="573" t="s">
        <v>1334</v>
      </c>
      <c r="B291" s="786" t="s">
        <v>1054</v>
      </c>
      <c r="C291" s="24">
        <v>46052</v>
      </c>
      <c r="D291" s="577" t="s">
        <v>56</v>
      </c>
      <c r="E291" s="797">
        <v>46027</v>
      </c>
      <c r="F291" s="576" t="s">
        <v>927</v>
      </c>
      <c r="G291" s="857"/>
      <c r="H291" s="579">
        <v>87</v>
      </c>
      <c r="I291" s="584" t="s">
        <v>776</v>
      </c>
      <c r="J291" s="798" t="s">
        <v>30</v>
      </c>
      <c r="K291" s="766">
        <v>46027</v>
      </c>
      <c r="L291" s="717" t="s">
        <v>110</v>
      </c>
      <c r="M291" s="859">
        <v>78025</v>
      </c>
      <c r="N291" s="582"/>
      <c r="O291" s="582"/>
      <c r="P291" s="798" t="s">
        <v>110</v>
      </c>
      <c r="Q291" s="860" t="s">
        <v>38</v>
      </c>
      <c r="R291" s="740">
        <v>46027</v>
      </c>
      <c r="S291" s="5">
        <v>6432</v>
      </c>
      <c r="T291" s="861">
        <v>6309</v>
      </c>
      <c r="U291" s="79">
        <f>IFERROR(Table5[[#This Row],[Actual Redline Completed Footage UG]]/Table5[[#This Row],[Footage UG]], 0)</f>
        <v>0.98087686567164178</v>
      </c>
      <c r="V291" s="740">
        <v>46035</v>
      </c>
      <c r="W291" s="762">
        <v>1</v>
      </c>
      <c r="X291" s="762">
        <v>1</v>
      </c>
      <c r="Y291" s="280">
        <v>1</v>
      </c>
      <c r="Z291" s="740">
        <v>46052</v>
      </c>
      <c r="AA291" s="373" t="s">
        <v>928</v>
      </c>
      <c r="AB291" s="1031" t="s">
        <v>1335</v>
      </c>
      <c r="AC291" s="342"/>
      <c r="AD291" s="823"/>
      <c r="AE291" s="1024"/>
    </row>
    <row r="292" spans="1:31" ht="39.75" customHeight="1">
      <c r="A292" s="957" t="s">
        <v>1336</v>
      </c>
      <c r="B292" s="1251" t="s">
        <v>1054</v>
      </c>
      <c r="C292" s="299">
        <v>46052</v>
      </c>
      <c r="D292" s="1252" t="s">
        <v>56</v>
      </c>
      <c r="E292" s="766">
        <v>46027</v>
      </c>
      <c r="F292" s="1253" t="s">
        <v>927</v>
      </c>
      <c r="G292" s="768"/>
      <c r="H292" s="20">
        <v>68</v>
      </c>
      <c r="I292" s="304" t="s">
        <v>776</v>
      </c>
      <c r="J292" s="773" t="s">
        <v>30</v>
      </c>
      <c r="K292" s="766">
        <v>46027</v>
      </c>
      <c r="L292" s="717" t="s">
        <v>110</v>
      </c>
      <c r="M292" s="859">
        <v>59114.5</v>
      </c>
      <c r="N292" s="1055"/>
      <c r="O292" s="582"/>
      <c r="P292" s="798" t="s">
        <v>110</v>
      </c>
      <c r="Q292" s="860" t="s">
        <v>38</v>
      </c>
      <c r="R292" s="740">
        <v>46027</v>
      </c>
      <c r="S292" s="5">
        <v>4836</v>
      </c>
      <c r="T292" s="1086">
        <v>4894</v>
      </c>
      <c r="U292" s="3">
        <f>IFERROR(Table5[[#This Row],[Actual Redline Completed Footage UG]]/Table5[[#This Row],[Footage UG]], 0)</f>
        <v>1.011993382961125</v>
      </c>
      <c r="V292" s="1082">
        <v>46036</v>
      </c>
      <c r="W292" s="280">
        <v>1</v>
      </c>
      <c r="X292" s="280">
        <v>1</v>
      </c>
      <c r="Y292" s="280">
        <v>1</v>
      </c>
      <c r="Z292" s="740">
        <v>46052</v>
      </c>
      <c r="AA292" s="373" t="s">
        <v>928</v>
      </c>
      <c r="AB292" s="1031" t="s">
        <v>1337</v>
      </c>
      <c r="AC292" s="342"/>
      <c r="AD292" s="823"/>
      <c r="AE292" s="1024"/>
    </row>
    <row r="293" spans="1:31" ht="39.75" customHeight="1">
      <c r="A293" s="946" t="s">
        <v>1338</v>
      </c>
      <c r="B293" s="1251" t="s">
        <v>1054</v>
      </c>
      <c r="C293" s="767">
        <v>46052</v>
      </c>
      <c r="D293" s="1252" t="s">
        <v>56</v>
      </c>
      <c r="E293" s="766">
        <v>46027</v>
      </c>
      <c r="F293" s="804" t="s">
        <v>927</v>
      </c>
      <c r="G293" s="768"/>
      <c r="H293" s="20">
        <v>90</v>
      </c>
      <c r="I293" s="304" t="s">
        <v>776</v>
      </c>
      <c r="J293" s="773" t="s">
        <v>30</v>
      </c>
      <c r="K293" s="766">
        <v>46027</v>
      </c>
      <c r="L293" s="717" t="s">
        <v>110</v>
      </c>
      <c r="M293" s="859">
        <v>88362</v>
      </c>
      <c r="N293" s="558"/>
      <c r="O293" s="582"/>
      <c r="P293" s="798" t="s">
        <v>110</v>
      </c>
      <c r="Q293" s="860" t="s">
        <v>38</v>
      </c>
      <c r="R293" s="740">
        <v>46027</v>
      </c>
      <c r="S293" s="5">
        <v>7145</v>
      </c>
      <c r="T293" s="982">
        <v>7173</v>
      </c>
      <c r="U293" s="3">
        <f>IFERROR(Table5[[#This Row],[Actual Redline Completed Footage UG]]/Table5[[#This Row],[Footage UG]], 0)</f>
        <v>1.0039188243526942</v>
      </c>
      <c r="V293" s="740">
        <v>46036</v>
      </c>
      <c r="W293" s="762">
        <v>1</v>
      </c>
      <c r="X293" s="762">
        <v>1</v>
      </c>
      <c r="Y293" s="280">
        <v>1</v>
      </c>
      <c r="Z293" s="363">
        <v>46059</v>
      </c>
      <c r="AA293" s="373" t="s">
        <v>928</v>
      </c>
      <c r="AB293" s="1031" t="s">
        <v>1339</v>
      </c>
      <c r="AC293" s="342"/>
      <c r="AD293" s="823"/>
      <c r="AE293" s="1024"/>
    </row>
    <row r="294" spans="1:31" ht="39.75" customHeight="1">
      <c r="A294" s="960" t="s">
        <v>1340</v>
      </c>
      <c r="B294" s="1251" t="s">
        <v>1054</v>
      </c>
      <c r="C294" s="299">
        <v>46052</v>
      </c>
      <c r="D294" s="1252" t="s">
        <v>56</v>
      </c>
      <c r="E294" s="608">
        <v>46027</v>
      </c>
      <c r="F294" s="804" t="s">
        <v>927</v>
      </c>
      <c r="G294" s="768"/>
      <c r="H294" s="20">
        <v>90</v>
      </c>
      <c r="I294" s="304" t="s">
        <v>776</v>
      </c>
      <c r="J294" s="773" t="s">
        <v>30</v>
      </c>
      <c r="K294" s="766">
        <v>46027</v>
      </c>
      <c r="L294" s="717" t="s">
        <v>110</v>
      </c>
      <c r="M294" s="835">
        <v>86984</v>
      </c>
      <c r="N294" s="558"/>
      <c r="O294" s="582"/>
      <c r="P294" s="798" t="s">
        <v>110</v>
      </c>
      <c r="Q294" s="860" t="s">
        <v>38</v>
      </c>
      <c r="R294" s="740">
        <v>46027</v>
      </c>
      <c r="S294" s="5">
        <v>7341</v>
      </c>
      <c r="T294" s="1087">
        <v>7212</v>
      </c>
      <c r="U294" s="3">
        <f>IFERROR(Table5[[#This Row],[Actual Redline Completed Footage UG]]/Table5[[#This Row],[Footage UG]], 0)</f>
        <v>0.98242746219861055</v>
      </c>
      <c r="V294" s="1079">
        <v>46037</v>
      </c>
      <c r="W294" s="280">
        <v>1</v>
      </c>
      <c r="X294" s="280">
        <v>1</v>
      </c>
      <c r="Y294" s="280">
        <v>1</v>
      </c>
      <c r="Z294" s="740">
        <v>46048</v>
      </c>
      <c r="AA294" s="373" t="s">
        <v>928</v>
      </c>
      <c r="AB294" s="1031" t="s">
        <v>1341</v>
      </c>
      <c r="AC294" s="342"/>
      <c r="AD294" s="823"/>
      <c r="AE294" s="1024"/>
    </row>
    <row r="295" spans="1:31" ht="39.75" customHeight="1">
      <c r="A295" s="297" t="s">
        <v>1342</v>
      </c>
      <c r="B295" s="311" t="s">
        <v>1054</v>
      </c>
      <c r="C295" s="19">
        <v>46052</v>
      </c>
      <c r="D295" s="305" t="s">
        <v>56</v>
      </c>
      <c r="E295" s="19">
        <v>46027</v>
      </c>
      <c r="F295" s="851" t="s">
        <v>869</v>
      </c>
      <c r="G295" s="851"/>
      <c r="H295" s="773">
        <v>0</v>
      </c>
      <c r="I295" s="304" t="s">
        <v>776</v>
      </c>
      <c r="J295" s="773" t="s">
        <v>30</v>
      </c>
      <c r="K295" s="766">
        <v>46027</v>
      </c>
      <c r="L295" s="717" t="s">
        <v>110</v>
      </c>
      <c r="M295" s="835">
        <v>54261.05</v>
      </c>
      <c r="N295" s="558"/>
      <c r="O295" s="582"/>
      <c r="P295" s="798" t="s">
        <v>110</v>
      </c>
      <c r="Q295" s="860" t="s">
        <v>38</v>
      </c>
      <c r="R295" s="740">
        <v>46027</v>
      </c>
      <c r="S295" s="5">
        <v>4022</v>
      </c>
      <c r="T295" s="861">
        <v>4019</v>
      </c>
      <c r="U295" s="3">
        <f>IFERROR(Table5[[#This Row],[Actual Redline Completed Footage UG]]/Table5[[#This Row],[Footage UG]], 0)</f>
        <v>0.99925410243659873</v>
      </c>
      <c r="V295" s="842">
        <v>46037</v>
      </c>
      <c r="W295" s="762">
        <v>1</v>
      </c>
      <c r="X295" s="762">
        <v>1</v>
      </c>
      <c r="Y295" s="280">
        <v>1</v>
      </c>
      <c r="Z295" s="781">
        <v>46059</v>
      </c>
      <c r="AA295" s="373" t="s">
        <v>928</v>
      </c>
      <c r="AB295" s="1031" t="s">
        <v>1343</v>
      </c>
      <c r="AC295" s="342"/>
      <c r="AD295" s="823"/>
      <c r="AE295" s="1024"/>
    </row>
    <row r="296" spans="1:31" ht="39.75" customHeight="1">
      <c r="A296" s="41"/>
      <c r="B296" s="41"/>
      <c r="C296" s="41"/>
      <c r="D296" s="41"/>
      <c r="E296" s="41"/>
      <c r="F296" s="41"/>
      <c r="G296" s="41"/>
      <c r="H296" s="41"/>
      <c r="I296" s="41"/>
      <c r="J296" s="41"/>
      <c r="K296" s="41"/>
      <c r="L296" s="41"/>
      <c r="M296" s="41"/>
      <c r="N296" s="41"/>
      <c r="O296" s="605"/>
      <c r="P296" s="606"/>
      <c r="Q296" s="11"/>
      <c r="R296" s="11"/>
      <c r="S296" s="74"/>
      <c r="T296" s="11"/>
      <c r="U296" s="11"/>
      <c r="V296" s="11"/>
      <c r="W296" s="11"/>
      <c r="X296" s="340"/>
      <c r="Y296" s="11"/>
      <c r="Z296" s="11"/>
      <c r="AA296" s="11"/>
      <c r="AB296" s="81"/>
      <c r="AC296" s="432"/>
      <c r="AD296" s="1225"/>
    </row>
    <row r="297" spans="1:31" ht="39.75" customHeight="1">
      <c r="A297" s="41"/>
      <c r="B297" s="41"/>
      <c r="C297" s="41"/>
      <c r="D297" s="41"/>
      <c r="E297" s="41"/>
      <c r="F297" s="41"/>
      <c r="G297" s="41"/>
      <c r="H297" s="41"/>
      <c r="I297" s="41"/>
      <c r="J297" s="41"/>
      <c r="K297" s="41"/>
      <c r="L297" s="41"/>
      <c r="M297" s="41"/>
      <c r="N297" s="41"/>
      <c r="O297" s="605"/>
      <c r="P297" s="606"/>
      <c r="Q297" s="11"/>
      <c r="R297" s="11"/>
      <c r="S297" s="11"/>
      <c r="T297" s="103"/>
      <c r="U297" s="103"/>
      <c r="V297" s="103"/>
      <c r="W297" s="103"/>
      <c r="X297" s="74"/>
      <c r="Y297" s="11"/>
      <c r="Z297" s="11"/>
      <c r="AA297" s="11"/>
      <c r="AB297" s="81"/>
      <c r="AC297" s="432"/>
      <c r="AD297" s="1225"/>
    </row>
    <row r="298" spans="1:31" ht="39.75" customHeight="1">
      <c r="A298" s="22" t="s">
        <v>1344</v>
      </c>
      <c r="B298" s="80"/>
      <c r="C298" s="80"/>
      <c r="D298" s="80"/>
      <c r="E298" s="80"/>
      <c r="F298" s="22"/>
      <c r="G298" s="22"/>
      <c r="H298" s="80"/>
      <c r="I298" s="80"/>
      <c r="J298" s="80"/>
      <c r="K298" s="80"/>
      <c r="L298" s="22"/>
      <c r="M298" s="80"/>
      <c r="N298" s="418"/>
      <c r="O298" s="80"/>
      <c r="P298" s="80"/>
      <c r="Q298" s="80"/>
      <c r="R298" s="80"/>
      <c r="S298" s="80"/>
      <c r="T298" s="80"/>
      <c r="U298" s="80"/>
      <c r="V298" s="80"/>
      <c r="W298" s="80"/>
      <c r="X298" s="1034"/>
      <c r="Y298" s="1026"/>
      <c r="Z298" s="1026"/>
      <c r="AA298" s="1026"/>
      <c r="AB298" s="350"/>
      <c r="AC298" s="1254"/>
      <c r="AD298" s="1242"/>
    </row>
    <row r="299" spans="1:31" ht="39.75" customHeight="1">
      <c r="A299" s="823" t="s">
        <v>67</v>
      </c>
      <c r="B299" s="390" t="s">
        <v>90</v>
      </c>
      <c r="C299" s="390" t="s">
        <v>91</v>
      </c>
      <c r="D299" s="390" t="s">
        <v>444</v>
      </c>
      <c r="E299" s="390" t="s">
        <v>526</v>
      </c>
      <c r="F299" s="390" t="s">
        <v>527</v>
      </c>
      <c r="G299" s="390" t="s">
        <v>92</v>
      </c>
      <c r="H299" s="390" t="s">
        <v>68</v>
      </c>
      <c r="I299" s="390" t="s">
        <v>93</v>
      </c>
      <c r="J299" s="390" t="s">
        <v>26</v>
      </c>
      <c r="K299" s="390" t="s">
        <v>96</v>
      </c>
      <c r="L299" s="390" t="s">
        <v>95</v>
      </c>
      <c r="M299" s="417" t="s">
        <v>529</v>
      </c>
      <c r="N299" s="417" t="s">
        <v>852</v>
      </c>
      <c r="O299" s="417" t="s">
        <v>853</v>
      </c>
      <c r="P299" s="390" t="s">
        <v>94</v>
      </c>
      <c r="Q299" s="390" t="s">
        <v>97</v>
      </c>
      <c r="R299" s="342" t="s">
        <v>98</v>
      </c>
      <c r="S299" s="342" t="s">
        <v>69</v>
      </c>
      <c r="T299" s="342" t="s">
        <v>533</v>
      </c>
      <c r="U299" s="1025" t="s">
        <v>494</v>
      </c>
      <c r="V299" s="1025" t="s">
        <v>535</v>
      </c>
      <c r="W299" s="1037" t="s">
        <v>536</v>
      </c>
      <c r="X299" s="1049" t="s">
        <v>496</v>
      </c>
      <c r="Y299" s="1049" t="s">
        <v>1345</v>
      </c>
      <c r="Z299" s="1049" t="s">
        <v>854</v>
      </c>
      <c r="AA299" s="1049" t="s">
        <v>1346</v>
      </c>
      <c r="AB299" s="1255" t="s">
        <v>856</v>
      </c>
    </row>
    <row r="300" spans="1:31" ht="39.75" customHeight="1">
      <c r="A300" s="1015" t="s">
        <v>120</v>
      </c>
      <c r="B300" s="377" t="s">
        <v>34</v>
      </c>
      <c r="C300" s="367">
        <v>45807</v>
      </c>
      <c r="D300" s="358" t="s">
        <v>832</v>
      </c>
      <c r="E300" s="366" t="s">
        <v>260</v>
      </c>
      <c r="F300" s="358" t="s">
        <v>1020</v>
      </c>
      <c r="G300" s="361" t="s">
        <v>121</v>
      </c>
      <c r="H300" s="362">
        <v>60</v>
      </c>
      <c r="I300" s="372" t="s">
        <v>776</v>
      </c>
      <c r="J300" s="369" t="s">
        <v>36</v>
      </c>
      <c r="K300" s="360">
        <v>45716</v>
      </c>
      <c r="L300" s="369" t="s">
        <v>110</v>
      </c>
      <c r="M300" s="415">
        <v>2075.6999999999998</v>
      </c>
      <c r="N300" s="415"/>
      <c r="O300" s="415"/>
      <c r="P300" s="369" t="s">
        <v>110</v>
      </c>
      <c r="Q300" s="620" t="s">
        <v>38</v>
      </c>
      <c r="R300" s="277" t="s">
        <v>36</v>
      </c>
      <c r="S300" s="9">
        <v>0</v>
      </c>
      <c r="T300" s="277">
        <v>0</v>
      </c>
      <c r="U300" s="1256">
        <f t="shared" ref="U300:U306" si="3">IFERROR($T300/$S300, 0)</f>
        <v>0</v>
      </c>
      <c r="V300" s="694">
        <v>45744</v>
      </c>
      <c r="W300" s="1038">
        <v>1</v>
      </c>
      <c r="X300" s="1038"/>
      <c r="Y300" s="1038"/>
      <c r="Z300" s="1038"/>
      <c r="AA300" s="1038"/>
      <c r="AB300" s="11" t="s">
        <v>1347</v>
      </c>
    </row>
    <row r="301" spans="1:31" ht="39.75" customHeight="1">
      <c r="A301" s="1015" t="s">
        <v>124</v>
      </c>
      <c r="B301" s="377" t="s">
        <v>34</v>
      </c>
      <c r="C301" s="367">
        <v>45807</v>
      </c>
      <c r="D301" s="366" t="s">
        <v>832</v>
      </c>
      <c r="E301" s="366" t="s">
        <v>260</v>
      </c>
      <c r="F301" s="366" t="s">
        <v>1020</v>
      </c>
      <c r="G301" s="368" t="s">
        <v>127</v>
      </c>
      <c r="H301" s="369">
        <v>79</v>
      </c>
      <c r="I301" s="372" t="s">
        <v>776</v>
      </c>
      <c r="J301" s="369" t="s">
        <v>36</v>
      </c>
      <c r="K301" s="360">
        <v>45716</v>
      </c>
      <c r="L301" s="369" t="s">
        <v>110</v>
      </c>
      <c r="M301" s="416">
        <v>2947.5</v>
      </c>
      <c r="N301" s="416"/>
      <c r="O301" s="416"/>
      <c r="P301" s="369" t="s">
        <v>110</v>
      </c>
      <c r="Q301" s="621" t="s">
        <v>38</v>
      </c>
      <c r="R301" s="277" t="s">
        <v>36</v>
      </c>
      <c r="S301" s="9">
        <v>0</v>
      </c>
      <c r="T301" s="277">
        <v>0</v>
      </c>
      <c r="U301" s="383">
        <f t="shared" si="3"/>
        <v>0</v>
      </c>
      <c r="V301" s="370">
        <v>45744</v>
      </c>
      <c r="W301" s="1035">
        <v>1</v>
      </c>
      <c r="X301" s="1035"/>
      <c r="Y301" s="1035"/>
      <c r="Z301" s="1035"/>
      <c r="AA301" s="1035"/>
      <c r="AB301" s="613"/>
    </row>
    <row r="302" spans="1:31" ht="39.75" customHeight="1">
      <c r="A302" s="1015" t="s">
        <v>126</v>
      </c>
      <c r="B302" s="377" t="s">
        <v>34</v>
      </c>
      <c r="C302" s="367">
        <v>45807</v>
      </c>
      <c r="D302" s="366" t="s">
        <v>832</v>
      </c>
      <c r="E302" s="366" t="s">
        <v>260</v>
      </c>
      <c r="F302" s="366" t="s">
        <v>1020</v>
      </c>
      <c r="G302" s="368" t="s">
        <v>1348</v>
      </c>
      <c r="H302" s="369">
        <v>83</v>
      </c>
      <c r="I302" s="372" t="s">
        <v>776</v>
      </c>
      <c r="J302" s="369" t="s">
        <v>36</v>
      </c>
      <c r="K302" s="360">
        <v>45716</v>
      </c>
      <c r="L302" s="369" t="s">
        <v>110</v>
      </c>
      <c r="M302" s="416">
        <v>2908.95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11"/>
    </row>
    <row r="303" spans="1:31" ht="39.75" customHeight="1">
      <c r="A303" s="1015" t="s">
        <v>271</v>
      </c>
      <c r="B303" s="359" t="s">
        <v>28</v>
      </c>
      <c r="C303" s="367">
        <v>45807</v>
      </c>
      <c r="D303" s="366" t="s">
        <v>832</v>
      </c>
      <c r="E303" s="366" t="s">
        <v>260</v>
      </c>
      <c r="F303" s="366" t="s">
        <v>63</v>
      </c>
      <c r="G303" s="368" t="s">
        <v>272</v>
      </c>
      <c r="H303" s="369">
        <v>68</v>
      </c>
      <c r="I303" s="369" t="s">
        <v>38</v>
      </c>
      <c r="J303" s="369" t="s">
        <v>36</v>
      </c>
      <c r="K303" s="1257">
        <v>45716</v>
      </c>
      <c r="L303" s="369" t="s">
        <v>110</v>
      </c>
      <c r="M303" s="416">
        <v>1134</v>
      </c>
      <c r="N303" s="416"/>
      <c r="O303" s="416"/>
      <c r="P303" s="369" t="s">
        <v>110</v>
      </c>
      <c r="Q303" s="622" t="s">
        <v>38</v>
      </c>
      <c r="R303" s="277" t="s">
        <v>36</v>
      </c>
      <c r="S303" s="9">
        <v>0</v>
      </c>
      <c r="T303" s="364">
        <v>0</v>
      </c>
      <c r="U303" s="383">
        <f t="shared" si="3"/>
        <v>0</v>
      </c>
      <c r="V303" s="370">
        <v>45812</v>
      </c>
      <c r="W303" s="256">
        <v>1</v>
      </c>
      <c r="X303" s="256"/>
      <c r="Y303" s="256"/>
      <c r="Z303" s="256"/>
      <c r="AA303" s="256"/>
      <c r="AB303" s="11"/>
    </row>
    <row r="304" spans="1:31" ht="39.75" customHeight="1">
      <c r="A304" s="1015" t="s">
        <v>281</v>
      </c>
      <c r="B304" s="359" t="s">
        <v>28</v>
      </c>
      <c r="C304" s="367">
        <v>45772</v>
      </c>
      <c r="D304" s="366" t="s">
        <v>832</v>
      </c>
      <c r="E304" s="366" t="s">
        <v>260</v>
      </c>
      <c r="F304" s="366" t="s">
        <v>63</v>
      </c>
      <c r="G304" s="1258" t="s">
        <v>282</v>
      </c>
      <c r="H304" s="369">
        <v>38</v>
      </c>
      <c r="I304" s="369" t="s">
        <v>38</v>
      </c>
      <c r="J304" s="369" t="s">
        <v>36</v>
      </c>
      <c r="K304" s="360">
        <v>45716</v>
      </c>
      <c r="L304" s="369" t="s">
        <v>110</v>
      </c>
      <c r="M304" s="416">
        <v>870</v>
      </c>
      <c r="N304" s="416"/>
      <c r="O304" s="416"/>
      <c r="P304" s="369" t="s">
        <v>110</v>
      </c>
      <c r="Q304" s="622" t="s">
        <v>38</v>
      </c>
      <c r="R304" s="277" t="s">
        <v>36</v>
      </c>
      <c r="S304" s="9">
        <v>0</v>
      </c>
      <c r="T304" s="373">
        <v>0</v>
      </c>
      <c r="U304" s="383">
        <f t="shared" si="3"/>
        <v>0</v>
      </c>
      <c r="V304" s="370">
        <v>45742</v>
      </c>
      <c r="W304" s="256">
        <v>1</v>
      </c>
      <c r="X304" s="256"/>
      <c r="Y304" s="256"/>
      <c r="Z304" s="256"/>
      <c r="AA304" s="256"/>
      <c r="AB304" s="83" t="s">
        <v>1349</v>
      </c>
    </row>
    <row r="305" spans="1:29" ht="39.75" customHeight="1">
      <c r="A305" s="1015" t="s">
        <v>359</v>
      </c>
      <c r="B305" s="359" t="s">
        <v>28</v>
      </c>
      <c r="C305" s="367">
        <v>45772</v>
      </c>
      <c r="D305" s="345" t="s">
        <v>1009</v>
      </c>
      <c r="E305" s="345">
        <v>45698</v>
      </c>
      <c r="F305" s="367" t="s">
        <v>1004</v>
      </c>
      <c r="G305" s="1188" t="s">
        <v>360</v>
      </c>
      <c r="H305" s="369">
        <v>82</v>
      </c>
      <c r="I305" s="369" t="s">
        <v>776</v>
      </c>
      <c r="J305" s="369" t="s">
        <v>30</v>
      </c>
      <c r="K305" s="1257">
        <v>45716</v>
      </c>
      <c r="L305" s="372" t="s">
        <v>110</v>
      </c>
      <c r="M305" s="416">
        <v>2025.6</v>
      </c>
      <c r="N305" s="416"/>
      <c r="O305" s="416"/>
      <c r="P305" s="372" t="s">
        <v>110</v>
      </c>
      <c r="Q305" s="622" t="s">
        <v>38</v>
      </c>
      <c r="R305" s="277" t="s">
        <v>36</v>
      </c>
      <c r="S305" s="9">
        <v>0</v>
      </c>
      <c r="T305" s="364">
        <v>0</v>
      </c>
      <c r="U305" s="383">
        <f t="shared" si="3"/>
        <v>0</v>
      </c>
      <c r="V305" s="370">
        <v>45716</v>
      </c>
      <c r="W305" s="3">
        <v>1</v>
      </c>
      <c r="X305" s="1161"/>
      <c r="Y305" s="1161"/>
      <c r="Z305" s="1161"/>
      <c r="AA305" s="1161"/>
      <c r="AB305" s="1036" t="s">
        <v>1350</v>
      </c>
    </row>
    <row r="306" spans="1:29" ht="39.75" customHeight="1">
      <c r="A306" s="1015" t="s">
        <v>370</v>
      </c>
      <c r="B306" s="359" t="s">
        <v>28</v>
      </c>
      <c r="C306" s="367">
        <v>45742</v>
      </c>
      <c r="D306" s="366" t="s">
        <v>832</v>
      </c>
      <c r="E306" s="367">
        <v>45715</v>
      </c>
      <c r="F306" s="366" t="s">
        <v>63</v>
      </c>
      <c r="G306" s="368" t="s">
        <v>371</v>
      </c>
      <c r="H306" s="369">
        <v>84</v>
      </c>
      <c r="I306" s="369" t="s">
        <v>38</v>
      </c>
      <c r="J306" s="369" t="s">
        <v>36</v>
      </c>
      <c r="K306" s="367">
        <v>45715</v>
      </c>
      <c r="L306" s="369" t="s">
        <v>110</v>
      </c>
      <c r="M306" s="416">
        <v>3801.75</v>
      </c>
      <c r="N306" s="416"/>
      <c r="O306" s="416"/>
      <c r="P306" s="369" t="s">
        <v>110</v>
      </c>
      <c r="Q306" s="622" t="s">
        <v>38</v>
      </c>
      <c r="R306" s="277" t="s">
        <v>36</v>
      </c>
      <c r="S306" s="9">
        <v>0</v>
      </c>
      <c r="T306" s="277">
        <v>0</v>
      </c>
      <c r="U306" s="383">
        <f t="shared" si="3"/>
        <v>0</v>
      </c>
      <c r="V306" s="370">
        <v>45716</v>
      </c>
      <c r="W306" s="79">
        <v>1</v>
      </c>
      <c r="X306" s="79"/>
      <c r="Y306" s="79"/>
      <c r="Z306" s="79"/>
      <c r="AA306" s="79"/>
      <c r="AB306" s="50"/>
    </row>
    <row r="307" spans="1:29"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74"/>
      <c r="AB307" s="11"/>
      <c r="AC307" s="11"/>
    </row>
    <row r="308" spans="1:29" ht="39.75" customHeight="1">
      <c r="A308" s="615" t="s">
        <v>1351</v>
      </c>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35"/>
      <c r="AB308" s="11"/>
      <c r="AC308" s="11"/>
    </row>
    <row r="309" spans="1:29" ht="39.75" customHeight="1">
      <c r="A309" s="1045" t="s">
        <v>67</v>
      </c>
      <c r="B309" s="1045" t="s">
        <v>90</v>
      </c>
      <c r="C309" s="1045" t="s">
        <v>91</v>
      </c>
      <c r="D309" s="1045" t="s">
        <v>444</v>
      </c>
      <c r="E309" s="1045" t="s">
        <v>526</v>
      </c>
      <c r="F309" s="1045" t="s">
        <v>527</v>
      </c>
      <c r="G309" s="1045" t="s">
        <v>92</v>
      </c>
      <c r="H309" s="1045" t="s">
        <v>68</v>
      </c>
      <c r="I309" s="1045" t="s">
        <v>93</v>
      </c>
      <c r="J309" s="1045" t="s">
        <v>26</v>
      </c>
      <c r="K309" s="1045" t="s">
        <v>528</v>
      </c>
      <c r="L309" s="1045" t="s">
        <v>96</v>
      </c>
      <c r="M309" s="1045" t="s">
        <v>95</v>
      </c>
      <c r="N309" s="1046" t="s">
        <v>529</v>
      </c>
      <c r="O309" s="1046" t="s">
        <v>1352</v>
      </c>
      <c r="P309" s="1045" t="s">
        <v>94</v>
      </c>
      <c r="Q309" s="1045" t="s">
        <v>97</v>
      </c>
      <c r="R309" s="1047" t="s">
        <v>98</v>
      </c>
      <c r="S309" s="1047" t="s">
        <v>530</v>
      </c>
      <c r="T309" s="1047" t="s">
        <v>1353</v>
      </c>
      <c r="U309" s="1047" t="s">
        <v>1354</v>
      </c>
      <c r="V309" s="1047" t="s">
        <v>854</v>
      </c>
      <c r="W309" s="1047" t="s">
        <v>69</v>
      </c>
      <c r="X309" s="1047" t="s">
        <v>533</v>
      </c>
      <c r="Y309" s="1025" t="s">
        <v>534</v>
      </c>
      <c r="Z309" s="1025" t="s">
        <v>494</v>
      </c>
      <c r="AA309" s="1025" t="s">
        <v>535</v>
      </c>
      <c r="AB309" s="1051" t="s">
        <v>856</v>
      </c>
      <c r="AC309" s="1048" t="s">
        <v>538</v>
      </c>
    </row>
    <row r="310" spans="1:29" ht="39.75" customHeight="1">
      <c r="A310" s="1039" t="s">
        <v>1355</v>
      </c>
      <c r="B310" s="358" t="s">
        <v>31</v>
      </c>
      <c r="C310" s="1040"/>
      <c r="D310" s="360" t="s">
        <v>50</v>
      </c>
      <c r="E310" s="360">
        <v>45768</v>
      </c>
      <c r="F310" s="375" t="s">
        <v>869</v>
      </c>
      <c r="G310" s="358"/>
      <c r="H310" s="362">
        <v>0</v>
      </c>
      <c r="I310" s="1150" t="s">
        <v>38</v>
      </c>
      <c r="J310" s="362" t="s">
        <v>36</v>
      </c>
      <c r="K310" s="1040"/>
      <c r="L310" s="366" t="s">
        <v>36</v>
      </c>
      <c r="M310" s="362" t="s">
        <v>238</v>
      </c>
      <c r="N310" s="415">
        <v>0</v>
      </c>
      <c r="O310" s="362" t="s">
        <v>238</v>
      </c>
      <c r="P310" s="1041" t="s">
        <v>38</v>
      </c>
      <c r="Q310" s="277" t="s">
        <v>36</v>
      </c>
      <c r="R310" s="373" t="s">
        <v>556</v>
      </c>
      <c r="S310" s="373" t="s">
        <v>556</v>
      </c>
      <c r="T310" s="373" t="s">
        <v>556</v>
      </c>
      <c r="U310" s="277"/>
      <c r="V310" s="373">
        <v>3</v>
      </c>
      <c r="W310" s="373">
        <v>3</v>
      </c>
      <c r="X310" s="364">
        <f t="shared" ref="X310:X311" si="4">SUM(V310-W310)</f>
        <v>0</v>
      </c>
      <c r="Y310" s="383">
        <f>IFERROR($W310/$V310, 0)</f>
        <v>1</v>
      </c>
      <c r="Z310" s="383"/>
      <c r="AA310" s="370">
        <v>45768</v>
      </c>
      <c r="AB310" s="268"/>
    </row>
    <row r="311" spans="1:29" ht="39.75" customHeight="1">
      <c r="A311" s="1039" t="s">
        <v>1356</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556</v>
      </c>
      <c r="S311" s="373" t="s">
        <v>556</v>
      </c>
      <c r="T311" s="373" t="s">
        <v>556</v>
      </c>
      <c r="U311" s="277"/>
      <c r="V311" s="373">
        <v>3</v>
      </c>
      <c r="W311" s="373">
        <v>3</v>
      </c>
      <c r="X311" s="364">
        <f t="shared" si="4"/>
        <v>0</v>
      </c>
      <c r="Y311" s="383">
        <f>IFERROR($W311/$V311, 0)</f>
        <v>1</v>
      </c>
      <c r="Z311" s="383"/>
      <c r="AA311" s="370">
        <v>45768</v>
      </c>
      <c r="AB311" s="1050"/>
    </row>
    <row r="312" spans="1:29" ht="39.75" customHeight="1">
      <c r="A312" s="971" t="s">
        <v>1357</v>
      </c>
      <c r="B312" s="1226" t="s">
        <v>34</v>
      </c>
      <c r="C312" s="616">
        <v>46053</v>
      </c>
      <c r="D312" s="618" t="s">
        <v>1358</v>
      </c>
      <c r="E312" s="645">
        <v>46030</v>
      </c>
      <c r="F312" s="618" t="s">
        <v>53</v>
      </c>
      <c r="G312" s="969"/>
      <c r="H312" s="758">
        <v>0</v>
      </c>
      <c r="I312" s="1228" t="s">
        <v>776</v>
      </c>
      <c r="J312" s="1042" t="s">
        <v>30</v>
      </c>
      <c r="K312" s="605"/>
      <c r="L312" s="601" t="s">
        <v>36</v>
      </c>
      <c r="M312" s="641" t="s">
        <v>110</v>
      </c>
      <c r="N312" s="1043">
        <v>1035</v>
      </c>
      <c r="O312" s="758" t="s">
        <v>110</v>
      </c>
      <c r="P312" s="970" t="s">
        <v>38</v>
      </c>
      <c r="Q312" s="760">
        <v>46030</v>
      </c>
      <c r="R312" s="255" t="s">
        <v>556</v>
      </c>
      <c r="S312" s="255" t="s">
        <v>556</v>
      </c>
      <c r="T312" s="255" t="s">
        <v>556</v>
      </c>
      <c r="U312" s="35"/>
      <c r="V312" s="761">
        <v>0</v>
      </c>
      <c r="W312" s="1044">
        <v>0</v>
      </c>
      <c r="X312" s="380">
        <f t="shared" ref="X312" si="5">SUM(V312-W312)</f>
        <v>0</v>
      </c>
      <c r="Y312" s="383">
        <v>1</v>
      </c>
      <c r="Z312" s="1224"/>
      <c r="AA312" s="463">
        <v>46079</v>
      </c>
      <c r="AB312" s="7"/>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sheetData>
  <dataValidations count="9">
    <dataValidation type="list" allowBlank="1" showInputMessage="1" showErrorMessage="1" sqref="I27:I30 I137:I138 I124:I125 I140 I142 I105 I157 I300 I304 I135 I144 I10:I11 I95 I86:I87 I78:I79 I109 I112 I257:I258 I159 I154:I155 I237 I267:I269 I255 I276 I201 I91:I92 I205 I35 I15 I17:I19 I210 I217 I7:I8 I246 I66 I37:I38 I220:I233 I52:I56 I162 I46:I47 I58:I63 I239 I241:I243 I68:I74 I214:I215" xr:uid="{8EBE9BB6-6BD2-46C1-9207-22004A752DD6}">
      <formula1>"On Track, In Jeopardy, Completed on Track, Completed, Completed -Missed TSD, On Hold Per Tillman"</formula1>
    </dataValidation>
    <dataValidation type="list" allowBlank="1" showInputMessage="1" showErrorMessage="1" sqref="I299 I1 I191 I309"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3 E112 R101:R103 V103 R147:R148 E9 D157:E157 E258 K302 E304 K304:K306 D259 R97:R98 D79:E79 R117:R120 D109:E109 R122 K123 R130:R145 K10:K11 E99:E100 E102 D263 Z15:AA17 E38:E39 E91 E106 E45:E46 E234:E235 K108:K121 E104 D158 R150:R158 AA312 D270:D271 D201:E201 K266:K273 D257 D261 K256:K260 D265 L309:L312 Q311:U312 E35 R276 K276 Z6:AA8 Z170:Z171 K78:K84 D8:E8 E12 E14 K13 R1:R6 K1:K8 R266:R273 D274:D275 D168:D185 E57 E53:E54 K262 R262 K264 R264 D163 Q187:Q188 R299:R306 Q298:U298 Z261:AA266 Z237:AA237 Z245:AA245 Z270:AA273 Z239:AA239 Z256:AA258 Z42:AA42 Z103:AA103 AA105 Z117:AA117 Z152:AA152 Z113:AA113 Z1:AA1 K299 Z13:AA13 AA2 Z78:AA78 Z47:AA47 Z82:AA83 Z160:AA160 Z97:AA97 Z66:AA66 L298 R309:V309 Z163:Z166 AA146 AA119:AA123 AA115 AA112 AA110 AA108 Z295 K45:K47 K237 Z275:AA275 Z282:Z293 K125:K162 K239:K243 R160:R162 K19:K43 Z33:AA36 Z52:AA52 K49:K52 Z54:AA63 Z241:AA242 K176 R176 S224 K164:K174 Z182 K86:K97 K15:K17 S226 K245:K254 R164:R174 D277:D295 R279:R287 K279:K287 AA276:AA295 AA163:AA185 K178:K188 R178:R186 Z87:AA91 Z247:AA254 R245:R259 R8:R95 K54:K76 Z68:AA75 K220:K235 S209 R191:R193 K191:K218 Z191:AA233" xr:uid="{69BA9396-C6BF-4BF7-ADE5-B0A99637D974}"/>
    <dataValidation type="list" allowBlank="1" showInputMessage="1" showErrorMessage="1" sqref="J146:J147 J310:J312 J300:J306 J144 J218:J219 J205:J207 J216 J2:J9 J221:J242 J199:J203 J211:J212 J149:J185 J244:J295 J11:J36 J38:J142 J192:J196 J209" xr:uid="{FD7C7CD5-6442-444B-AC8D-9E87EABB0D4D}">
      <formula1>"Received, Pending, Not Required"</formula1>
    </dataValidation>
    <dataValidation type="list" allowBlank="1" showInputMessage="1" showErrorMessage="1" sqref="I113:I123 I80:I85 I139 I160:I161 I141 I247:I254 I238 I136 I156 I301:I303 I298 I305:I306 I310:I312 I67 I145:I153 I126:I134 I143 I57 I48:I51 I93:I94 I106:I108 I12:I14 I192:I200 I110:I111 I104 I158 I244:I245 I218:I219 I234:I236 I216 I240 I256 I9 I39:I45 I20:I26 I2:I6 I211:I213 I36 I31:I34 I75:I77 I64:I65 I163:I188 I259:I266 I270:I275 I96:I102 I16 I277:I295 I88:I90 I202:I209" xr:uid="{961FBB26-6236-46B9-BD22-4000D8D733CF}">
      <formula1>"On Track, In Jeopardy, Completed on Track, Completed, Completed -Missed TSD"</formula1>
    </dataValidation>
    <dataValidation type="list" allowBlank="1" showInputMessage="1" showErrorMessage="1" sqref="P310:P312 Q309 P187:P188 Q299:Q306 P298 Q104:Q186 Q1:Q102 Q191:Q295"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8 K309:K31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471</v>
      </c>
      <c r="J3" s="12" t="s">
        <v>1360</v>
      </c>
      <c r="N3" s="12" t="s">
        <v>1360</v>
      </c>
      <c r="O3" s="12" t="s">
        <v>1362</v>
      </c>
    </row>
    <row r="4" spans="1:18">
      <c r="A4" t="s">
        <v>294</v>
      </c>
      <c r="F4">
        <v>1049</v>
      </c>
      <c r="G4">
        <v>1049</v>
      </c>
      <c r="J4" s="12" t="s">
        <v>1363</v>
      </c>
      <c r="K4" t="s">
        <v>48</v>
      </c>
      <c r="N4" s="12" t="s">
        <v>1363</v>
      </c>
      <c r="O4" t="s">
        <v>1364</v>
      </c>
      <c r="P4" t="s">
        <v>1365</v>
      </c>
      <c r="Q4" t="s">
        <v>1366</v>
      </c>
      <c r="R4" t="s">
        <v>471</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471</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471</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471</v>
      </c>
      <c r="J16" t="s">
        <v>1016</v>
      </c>
      <c r="K16">
        <v>6718</v>
      </c>
    </row>
    <row r="17" spans="1:11">
      <c r="A17" t="s">
        <v>294</v>
      </c>
      <c r="E17">
        <v>547</v>
      </c>
      <c r="F17">
        <v>792</v>
      </c>
      <c r="G17">
        <v>1339</v>
      </c>
      <c r="J17" t="s">
        <v>857</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471</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471</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471</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471</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471</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503</v>
      </c>
    </row>
    <row r="509" spans="1:7">
      <c r="A509" t="s">
        <v>223</v>
      </c>
      <c r="D509">
        <v>610</v>
      </c>
      <c r="E509">
        <v>2523</v>
      </c>
      <c r="G509">
        <v>3133</v>
      </c>
    </row>
    <row r="510" spans="1:7">
      <c r="A510" t="s">
        <v>1394</v>
      </c>
    </row>
    <row r="511" spans="1:7">
      <c r="A511" t="s">
        <v>471</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471</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471</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471</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471</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507</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471</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471</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471</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471</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554</v>
      </c>
      <c r="D829">
        <v>1282</v>
      </c>
      <c r="E829">
        <v>980</v>
      </c>
      <c r="G829">
        <v>2262</v>
      </c>
    </row>
    <row r="830" spans="1:7">
      <c r="A830" t="s">
        <v>1118</v>
      </c>
    </row>
    <row r="831" spans="1:7">
      <c r="A831" t="s">
        <v>471</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554</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471</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471</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595</v>
      </c>
      <c r="E902">
        <v>346</v>
      </c>
      <c r="G902">
        <v>346</v>
      </c>
    </row>
    <row r="903" spans="1:7">
      <c r="A903" t="s">
        <v>471</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471</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595</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471</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471</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595</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781</v>
      </c>
      <c r="B951">
        <v>435</v>
      </c>
      <c r="E951">
        <v>1123</v>
      </c>
      <c r="G951">
        <v>1558</v>
      </c>
    </row>
    <row r="952" spans="1:7">
      <c r="A952" t="s">
        <v>926</v>
      </c>
      <c r="D952">
        <v>1580</v>
      </c>
      <c r="E952">
        <v>1258</v>
      </c>
      <c r="G952">
        <v>2838</v>
      </c>
    </row>
    <row r="953" spans="1:7">
      <c r="A953" t="s">
        <v>924</v>
      </c>
      <c r="D953">
        <v>877</v>
      </c>
      <c r="E953">
        <v>814</v>
      </c>
      <c r="G953">
        <v>1691</v>
      </c>
    </row>
    <row r="954" spans="1:7">
      <c r="A954" t="s">
        <v>592</v>
      </c>
      <c r="D954">
        <v>711</v>
      </c>
      <c r="E954">
        <v>325</v>
      </c>
      <c r="F954">
        <v>430</v>
      </c>
      <c r="G954">
        <v>1466</v>
      </c>
    </row>
    <row r="955" spans="1:7">
      <c r="A955" t="s">
        <v>811</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471</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595</v>
      </c>
      <c r="B973">
        <v>420</v>
      </c>
      <c r="G973">
        <v>420</v>
      </c>
    </row>
    <row r="974" spans="1:7">
      <c r="A974" t="s">
        <v>998</v>
      </c>
    </row>
    <row r="975" spans="1:7">
      <c r="A975" t="s">
        <v>781</v>
      </c>
      <c r="C975">
        <v>1917</v>
      </c>
      <c r="E975">
        <v>272</v>
      </c>
      <c r="G975">
        <v>2189</v>
      </c>
    </row>
    <row r="976" spans="1:7">
      <c r="A976" t="s">
        <v>924</v>
      </c>
      <c r="B976">
        <v>956</v>
      </c>
      <c r="G976">
        <v>956</v>
      </c>
    </row>
    <row r="977" spans="1:7">
      <c r="A977" t="s">
        <v>592</v>
      </c>
      <c r="E977">
        <v>195</v>
      </c>
      <c r="G977">
        <v>195</v>
      </c>
    </row>
    <row r="978" spans="1:7">
      <c r="A978" t="s">
        <v>811</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471</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1118</v>
      </c>
    </row>
    <row r="1008" spans="1:7">
      <c r="A1008" t="s">
        <v>1145</v>
      </c>
    </row>
    <row r="1009" spans="1:7">
      <c r="A1009" t="s">
        <v>1128</v>
      </c>
    </row>
    <row r="1010" spans="1:7">
      <c r="A1010" t="s">
        <v>1125</v>
      </c>
    </row>
    <row r="1011" spans="1:7">
      <c r="A1011" t="s">
        <v>595</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781</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471</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471</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799</v>
      </c>
      <c r="D1100">
        <v>817</v>
      </c>
      <c r="E1100">
        <v>1820</v>
      </c>
      <c r="G1100">
        <v>2637</v>
      </c>
    </row>
    <row r="1101" spans="1:7">
      <c r="A1101" t="s">
        <v>1197</v>
      </c>
      <c r="E1101">
        <v>1351</v>
      </c>
      <c r="G1101">
        <v>1351</v>
      </c>
    </row>
    <row r="1102" spans="1:7">
      <c r="A1102" t="s">
        <v>805</v>
      </c>
      <c r="F1102">
        <v>1832</v>
      </c>
      <c r="G1102">
        <v>1832</v>
      </c>
    </row>
    <row r="1103" spans="1:7">
      <c r="A1103" t="s">
        <v>471</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805</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793</v>
      </c>
      <c r="C1129">
        <v>890</v>
      </c>
      <c r="D1129">
        <v>1810</v>
      </c>
      <c r="E1129">
        <v>967</v>
      </c>
      <c r="G1129">
        <v>3667</v>
      </c>
    </row>
    <row r="1130" spans="1:7">
      <c r="A1130" t="s">
        <v>815</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471</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805</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471</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471</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802</v>
      </c>
      <c r="F1197">
        <v>1319</v>
      </c>
      <c r="G1197">
        <v>1319</v>
      </c>
    </row>
    <row r="1198" spans="1:7">
      <c r="A1198" t="s">
        <v>471</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802</v>
      </c>
      <c r="B1217">
        <v>926</v>
      </c>
      <c r="C1217">
        <v>1128</v>
      </c>
      <c r="D1217">
        <v>1082</v>
      </c>
      <c r="E1217">
        <v>1325</v>
      </c>
      <c r="F1217">
        <v>441</v>
      </c>
      <c r="G1217">
        <v>4902</v>
      </c>
    </row>
    <row r="1218" spans="1:7">
      <c r="A1218" t="s">
        <v>515</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515</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828</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661</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667</v>
      </c>
      <c r="D1256">
        <v>2000</v>
      </c>
      <c r="E1256">
        <v>970</v>
      </c>
      <c r="G1256">
        <v>2970</v>
      </c>
    </row>
    <row r="1257" spans="1:7">
      <c r="A1257" t="s">
        <v>784</v>
      </c>
      <c r="E1257">
        <v>2031</v>
      </c>
      <c r="F1257">
        <v>845</v>
      </c>
      <c r="G1257">
        <v>2876</v>
      </c>
    </row>
    <row r="1258" spans="1:7">
      <c r="A1258" t="s">
        <v>471</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828</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784</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808</v>
      </c>
      <c r="E1290">
        <v>1468</v>
      </c>
      <c r="F1290">
        <v>1637</v>
      </c>
      <c r="G1290">
        <v>3105</v>
      </c>
    </row>
    <row r="1291" spans="1:7">
      <c r="A1291" t="s">
        <v>471</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595</v>
      </c>
    </row>
    <row r="1299" spans="1:7">
      <c r="A1299" t="s">
        <v>1103</v>
      </c>
      <c r="E1299">
        <v>253</v>
      </c>
      <c r="G1299">
        <v>253</v>
      </c>
    </row>
    <row r="1300" spans="1:7">
      <c r="A1300" t="s">
        <v>1139</v>
      </c>
    </row>
    <row r="1301" spans="1:7">
      <c r="A1301" t="s">
        <v>515</v>
      </c>
    </row>
    <row r="1302" spans="1:7">
      <c r="A1302" t="s">
        <v>1425</v>
      </c>
    </row>
    <row r="1303" spans="1:7">
      <c r="A1303" t="s">
        <v>1426</v>
      </c>
    </row>
    <row r="1304" spans="1:7">
      <c r="A1304" t="s">
        <v>661</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808</v>
      </c>
      <c r="C1309">
        <v>1646</v>
      </c>
      <c r="F1309">
        <v>6</v>
      </c>
      <c r="G1309">
        <v>1652</v>
      </c>
    </row>
    <row r="1310" spans="1:7">
      <c r="A1310" t="s">
        <v>826</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471</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826</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641</v>
      </c>
      <c r="D1328">
        <v>753</v>
      </c>
      <c r="E1328">
        <v>1289</v>
      </c>
      <c r="G1328">
        <v>2042</v>
      </c>
    </row>
    <row r="1329" spans="1:7">
      <c r="A1329" t="s">
        <v>664</v>
      </c>
      <c r="D1329">
        <v>2073</v>
      </c>
      <c r="E1329">
        <v>1342</v>
      </c>
      <c r="F1329">
        <v>1601</v>
      </c>
      <c r="G1329">
        <v>5016</v>
      </c>
    </row>
    <row r="1330" spans="1:7">
      <c r="A1330" t="s">
        <v>471</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818</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471</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471</v>
      </c>
    </row>
    <row r="1350" spans="1:7">
      <c r="A1350" t="s">
        <v>509</v>
      </c>
      <c r="B1350">
        <v>837</v>
      </c>
      <c r="F1350">
        <v>199</v>
      </c>
      <c r="G1350">
        <v>1036</v>
      </c>
    </row>
    <row r="1351" spans="1:7">
      <c r="A1351" t="s">
        <v>1153</v>
      </c>
      <c r="B1351">
        <v>1274</v>
      </c>
      <c r="C1351">
        <v>1073</v>
      </c>
      <c r="D1351">
        <v>271</v>
      </c>
      <c r="G1351">
        <v>2618</v>
      </c>
    </row>
    <row r="1352" spans="1:7">
      <c r="A1352" t="s">
        <v>828</v>
      </c>
      <c r="E1352">
        <v>1033</v>
      </c>
      <c r="G1352">
        <v>1033</v>
      </c>
    </row>
    <row r="1353" spans="1:7">
      <c r="A1353" t="s">
        <v>661</v>
      </c>
      <c r="D1353">
        <v>667</v>
      </c>
      <c r="G1353">
        <v>667</v>
      </c>
    </row>
    <row r="1354" spans="1:7">
      <c r="A1354" t="s">
        <v>1182</v>
      </c>
      <c r="B1354">
        <v>1044</v>
      </c>
      <c r="G1354">
        <v>1044</v>
      </c>
    </row>
    <row r="1355" spans="1:7">
      <c r="A1355" t="s">
        <v>641</v>
      </c>
      <c r="C1355">
        <v>1062</v>
      </c>
      <c r="D1355">
        <v>1318</v>
      </c>
      <c r="E1355">
        <v>1165</v>
      </c>
      <c r="G1355">
        <v>3545</v>
      </c>
    </row>
    <row r="1356" spans="1:7">
      <c r="A1356" t="s">
        <v>664</v>
      </c>
      <c r="B1356">
        <v>1099</v>
      </c>
      <c r="D1356">
        <v>2025</v>
      </c>
      <c r="G1356">
        <v>3124</v>
      </c>
    </row>
    <row r="1357" spans="1:7">
      <c r="A1357" t="s">
        <v>818</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471</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471</v>
      </c>
    </row>
    <row r="1367" spans="1:7">
      <c r="A1367" t="s">
        <v>793</v>
      </c>
      <c r="C1367">
        <v>179</v>
      </c>
      <c r="G1367">
        <v>179</v>
      </c>
    </row>
    <row r="1368" spans="1:7">
      <c r="A1368" t="s">
        <v>1153</v>
      </c>
    </row>
    <row r="1369" spans="1:7">
      <c r="A1369" t="s">
        <v>1182</v>
      </c>
    </row>
    <row r="1370" spans="1:7">
      <c r="A1370" t="s">
        <v>641</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796</v>
      </c>
      <c r="D1374">
        <v>480</v>
      </c>
      <c r="E1374">
        <v>774</v>
      </c>
      <c r="G1374">
        <v>1254</v>
      </c>
    </row>
    <row r="1375" spans="1:7">
      <c r="A1375" t="s">
        <v>471</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471</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796</v>
      </c>
      <c r="B1383">
        <v>570</v>
      </c>
      <c r="G1383">
        <v>570</v>
      </c>
    </row>
    <row r="1384" spans="1:7">
      <c r="A1384" t="s">
        <v>790</v>
      </c>
      <c r="B1384">
        <v>1146</v>
      </c>
      <c r="C1384">
        <v>308</v>
      </c>
      <c r="D1384">
        <v>300</v>
      </c>
      <c r="F1384">
        <v>510</v>
      </c>
      <c r="G1384">
        <v>2264</v>
      </c>
    </row>
    <row r="1385" spans="1:7">
      <c r="A1385" t="s">
        <v>644</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471</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471</v>
      </c>
    </row>
    <row r="1393" spans="1:7">
      <c r="A1393" t="s">
        <v>508</v>
      </c>
      <c r="E1393">
        <v>140</v>
      </c>
      <c r="G1393">
        <v>140</v>
      </c>
    </row>
    <row r="1394" spans="1:7">
      <c r="A1394" t="s">
        <v>793</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656</v>
      </c>
      <c r="E1398">
        <v>646</v>
      </c>
      <c r="F1398">
        <v>212</v>
      </c>
      <c r="G1398">
        <v>858</v>
      </c>
    </row>
    <row r="1399" spans="1:7">
      <c r="A1399" t="s">
        <v>796</v>
      </c>
      <c r="B1399">
        <v>307</v>
      </c>
      <c r="C1399">
        <v>872</v>
      </c>
      <c r="D1399">
        <v>312</v>
      </c>
      <c r="E1399">
        <v>287</v>
      </c>
      <c r="G1399">
        <v>1778</v>
      </c>
    </row>
    <row r="1400" spans="1:7">
      <c r="A1400" t="s">
        <v>790</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822</v>
      </c>
      <c r="C1404">
        <v>560</v>
      </c>
      <c r="D1404">
        <v>367</v>
      </c>
      <c r="G1404">
        <v>927</v>
      </c>
    </row>
    <row r="1405" spans="1:7">
      <c r="A1405" t="s">
        <v>635</v>
      </c>
    </row>
    <row r="1406" spans="1:7">
      <c r="A1406" t="s">
        <v>1147</v>
      </c>
      <c r="C1406">
        <v>130</v>
      </c>
      <c r="G1406">
        <v>130</v>
      </c>
    </row>
    <row r="1407" spans="1:7">
      <c r="A1407" t="s">
        <v>1433</v>
      </c>
      <c r="D1407">
        <v>86</v>
      </c>
      <c r="G1407">
        <v>86</v>
      </c>
    </row>
    <row r="1408" spans="1:7">
      <c r="A1408" t="s">
        <v>1434</v>
      </c>
      <c r="D1408">
        <v>157</v>
      </c>
      <c r="G1408">
        <v>157</v>
      </c>
    </row>
    <row r="1409" spans="1:7">
      <c r="A1409" t="s">
        <v>675</v>
      </c>
      <c r="D1409">
        <v>462</v>
      </c>
      <c r="E1409">
        <v>1412</v>
      </c>
      <c r="F1409">
        <v>1376</v>
      </c>
      <c r="G1409">
        <v>3250</v>
      </c>
    </row>
    <row r="1410" spans="1:7">
      <c r="A1410" t="s">
        <v>471</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471</v>
      </c>
    </row>
    <row r="1415" spans="1:7">
      <c r="A1415" t="s">
        <v>793</v>
      </c>
    </row>
    <row r="1416" spans="1:7">
      <c r="A1416" t="s">
        <v>656</v>
      </c>
      <c r="B1416">
        <v>225</v>
      </c>
      <c r="D1416">
        <v>225</v>
      </c>
    </row>
    <row r="1417" spans="1:7">
      <c r="A1417" t="s">
        <v>796</v>
      </c>
    </row>
    <row r="1418" spans="1:7">
      <c r="A1418" t="s">
        <v>598</v>
      </c>
      <c r="B1418">
        <v>735</v>
      </c>
      <c r="D1418">
        <v>735</v>
      </c>
    </row>
    <row r="1419" spans="1:7">
      <c r="A1419" t="s">
        <v>1435</v>
      </c>
    </row>
    <row r="1420" spans="1:7">
      <c r="A1420" t="s">
        <v>658</v>
      </c>
    </row>
    <row r="1421" spans="1:7">
      <c r="A1421" t="s">
        <v>471</v>
      </c>
      <c r="B1421">
        <v>960</v>
      </c>
      <c r="D1421">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509</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477</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509</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477</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509</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477</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509</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509</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857</v>
      </c>
      <c r="C882" s="23">
        <v>45758</v>
      </c>
      <c r="E882" s="11"/>
      <c r="F882" s="76" t="s">
        <v>1635</v>
      </c>
      <c r="G882" t="str">
        <f t="shared" si="13"/>
        <v>April</v>
      </c>
    </row>
    <row r="883" spans="1:7">
      <c r="A883" s="76" t="s">
        <v>406</v>
      </c>
      <c r="B883" s="76" t="s">
        <v>857</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857</v>
      </c>
      <c r="C894" s="23">
        <v>45761</v>
      </c>
      <c r="E894" s="11"/>
      <c r="G894" t="str">
        <f t="shared" si="13"/>
        <v>April</v>
      </c>
    </row>
    <row r="895" spans="1:7">
      <c r="A895" s="235" t="s">
        <v>406</v>
      </c>
      <c r="B895" s="235" t="s">
        <v>857</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857</v>
      </c>
      <c r="C905" s="23">
        <v>45762</v>
      </c>
      <c r="E905" s="11"/>
      <c r="F905" s="76" t="s">
        <v>1647</v>
      </c>
      <c r="G905" t="str">
        <f t="shared" si="14"/>
        <v>April</v>
      </c>
    </row>
    <row r="906" spans="1:7">
      <c r="A906" s="76" t="s">
        <v>406</v>
      </c>
      <c r="B906" s="76" t="s">
        <v>857</v>
      </c>
      <c r="C906" s="23">
        <v>45762</v>
      </c>
      <c r="E906" s="11"/>
      <c r="F906" s="76" t="s">
        <v>1647</v>
      </c>
      <c r="G906" t="str">
        <f t="shared" si="14"/>
        <v>April</v>
      </c>
    </row>
    <row r="907" spans="1:7">
      <c r="A907" s="235" t="s">
        <v>361</v>
      </c>
      <c r="B907" s="235" t="s">
        <v>857</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857</v>
      </c>
      <c r="C920" s="23">
        <v>45763</v>
      </c>
      <c r="E920" s="11"/>
      <c r="F920" s="76" t="s">
        <v>104</v>
      </c>
      <c r="G920" t="str">
        <f t="shared" si="14"/>
        <v>April</v>
      </c>
    </row>
    <row r="921" spans="1:7">
      <c r="A921" s="235" t="s">
        <v>361</v>
      </c>
      <c r="B921" s="235" t="s">
        <v>857</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857</v>
      </c>
      <c r="C946" s="23">
        <v>45765</v>
      </c>
      <c r="E946" s="11"/>
      <c r="F946" s="235" t="s">
        <v>1669</v>
      </c>
      <c r="G946" t="str">
        <f t="shared" si="14"/>
        <v>April</v>
      </c>
    </row>
    <row r="947" spans="1:7">
      <c r="A947" s="240" t="s">
        <v>361</v>
      </c>
      <c r="B947" s="240" t="s">
        <v>857</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857</v>
      </c>
      <c r="C959" s="23">
        <v>45768</v>
      </c>
      <c r="E959" s="11"/>
      <c r="F959" s="240" t="s">
        <v>1669</v>
      </c>
      <c r="G959" t="str">
        <f t="shared" si="15"/>
        <v>April</v>
      </c>
    </row>
    <row r="960" spans="1:7">
      <c r="A960" s="559" t="s">
        <v>406</v>
      </c>
      <c r="B960" s="235" t="s">
        <v>857</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508</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508</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503</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792</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792</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792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792</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792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792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792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792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792</v>
      </c>
      <c r="C1361" s="23">
        <v>45860</v>
      </c>
      <c r="D1361" s="11">
        <v>318</v>
      </c>
      <c r="G1361" t="s">
        <v>1841</v>
      </c>
    </row>
    <row r="1362" spans="1:7">
      <c r="A1362" s="296" t="s">
        <v>1397</v>
      </c>
      <c r="B1362" s="595" t="s">
        <v>792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792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792</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792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792</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792</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792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792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792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792</v>
      </c>
      <c r="C1418" s="23">
        <v>45875</v>
      </c>
      <c r="D1418" s="11">
        <v>840</v>
      </c>
      <c r="G1418" t="s">
        <v>1878</v>
      </c>
    </row>
    <row r="1419" spans="1:7">
      <c r="A1419" s="76" t="s">
        <v>108</v>
      </c>
      <c r="B1419" s="420" t="s">
        <v>792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792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792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792</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792</v>
      </c>
      <c r="C1435" s="23">
        <v>45881</v>
      </c>
      <c r="D1435" s="11">
        <v>319</v>
      </c>
      <c r="G1435" t="s">
        <v>1878</v>
      </c>
    </row>
    <row r="1436" spans="1:7">
      <c r="A1436" s="421" t="s">
        <v>140</v>
      </c>
      <c r="B1436" s="240" t="s">
        <v>792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792</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792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792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792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792</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792</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792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792</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507</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792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507</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792</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792</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792</v>
      </c>
      <c r="C1512" s="23">
        <v>45896</v>
      </c>
      <c r="D1512" s="11">
        <v>358</v>
      </c>
      <c r="F1512" s="11" t="s">
        <v>1906</v>
      </c>
      <c r="G1512" t="s">
        <v>1878</v>
      </c>
    </row>
    <row r="1513" spans="1:7">
      <c r="A1513" s="884" t="s">
        <v>115</v>
      </c>
      <c r="B1513" s="235" t="s">
        <v>792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792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792</v>
      </c>
      <c r="C1520" s="23">
        <v>45897</v>
      </c>
      <c r="F1520" s="240" t="s">
        <v>1642</v>
      </c>
      <c r="G1520" t="s">
        <v>1878</v>
      </c>
    </row>
    <row r="1521" spans="1:7">
      <c r="A1521" s="881" t="s">
        <v>115</v>
      </c>
      <c r="B1521" s="273" t="s">
        <v>792</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507</v>
      </c>
      <c r="B1523" s="176" t="s">
        <v>886</v>
      </c>
      <c r="C1523" s="239">
        <v>45898</v>
      </c>
      <c r="D1523" s="89">
        <v>1131</v>
      </c>
      <c r="G1523" t="s">
        <v>1878</v>
      </c>
    </row>
    <row r="1524" spans="1:7">
      <c r="A1524" s="931" t="s">
        <v>115</v>
      </c>
      <c r="B1524" s="559" t="s">
        <v>792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792</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792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792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507</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508</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508</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554</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508</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554</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508</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554</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554</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554</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508</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595</v>
      </c>
      <c r="B1999" s="274" t="s">
        <v>2082</v>
      </c>
      <c r="C1999" s="23">
        <v>45971</v>
      </c>
      <c r="D1999" s="11">
        <v>562</v>
      </c>
      <c r="G1999" t="s">
        <v>2083</v>
      </c>
    </row>
    <row r="2000" spans="1:7">
      <c r="A2000" s="76" t="s">
        <v>781</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811</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781</v>
      </c>
      <c r="B2026" s="273" t="s">
        <v>54</v>
      </c>
      <c r="C2026" s="23">
        <v>45974</v>
      </c>
      <c r="D2026" s="89">
        <v>1123</v>
      </c>
      <c r="F2026" s="11" t="s">
        <v>2115</v>
      </c>
      <c r="G2026" t="s">
        <v>2083</v>
      </c>
    </row>
    <row r="2027" spans="1:7">
      <c r="A2027" s="555" t="s">
        <v>811</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811</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811</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781</v>
      </c>
      <c r="B2062" s="274" t="s">
        <v>54</v>
      </c>
      <c r="C2062" s="23">
        <v>45979</v>
      </c>
      <c r="D2062" s="89">
        <v>1917</v>
      </c>
      <c r="F2062" s="27"/>
      <c r="G2062" t="s">
        <v>2083</v>
      </c>
    </row>
    <row r="2063" spans="1:7">
      <c r="A2063" s="11" t="s">
        <v>813</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813</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781</v>
      </c>
      <c r="B2083" s="274" t="s">
        <v>54</v>
      </c>
      <c r="C2083" s="23">
        <v>45981</v>
      </c>
      <c r="D2083" s="11">
        <v>272</v>
      </c>
      <c r="F2083" s="27"/>
      <c r="G2083" t="s">
        <v>2083</v>
      </c>
    </row>
    <row r="2084" spans="1:7">
      <c r="A2084" s="11" t="s">
        <v>811</v>
      </c>
      <c r="B2084" s="11" t="s">
        <v>2009</v>
      </c>
      <c r="C2084" s="23">
        <v>45982</v>
      </c>
      <c r="E2084" s="182"/>
      <c r="F2084" s="240" t="s">
        <v>2135</v>
      </c>
      <c r="G2084" t="s">
        <v>2083</v>
      </c>
    </row>
    <row r="2085" spans="1:7">
      <c r="A2085" s="233" t="s">
        <v>813</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813</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508</v>
      </c>
      <c r="B2105" s="175" t="s">
        <v>1368</v>
      </c>
      <c r="C2105" s="239">
        <v>45985</v>
      </c>
      <c r="F2105" s="263" t="s">
        <v>2140</v>
      </c>
      <c r="G2105" t="s">
        <v>2083</v>
      </c>
    </row>
    <row r="2106" spans="1:7" ht="15.75">
      <c r="A2106" s="27" t="s">
        <v>507</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781</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508</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508</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781</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507</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503</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503</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503</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503</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799</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503</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799</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503</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805</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503</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815</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503</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793</v>
      </c>
      <c r="B2321" s="296" t="s">
        <v>54</v>
      </c>
      <c r="C2321" s="23">
        <v>46007</v>
      </c>
      <c r="D2321" s="11">
        <v>890</v>
      </c>
      <c r="F2321" s="11" t="s">
        <v>2240</v>
      </c>
      <c r="G2321" t="s">
        <v>2163</v>
      </c>
    </row>
    <row r="2322" spans="1:7" ht="15.75">
      <c r="A2322" s="11" t="s">
        <v>805</v>
      </c>
      <c r="B2322" s="175" t="s">
        <v>1368</v>
      </c>
      <c r="C2322" s="239">
        <v>46007</v>
      </c>
      <c r="D2322" s="89">
        <v>1164</v>
      </c>
      <c r="G2322" t="s">
        <v>2163</v>
      </c>
    </row>
    <row r="2323" spans="1:7">
      <c r="A2323" s="449" t="s">
        <v>815</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793</v>
      </c>
      <c r="B2336" s="880" t="s">
        <v>54</v>
      </c>
      <c r="C2336" s="23">
        <v>46008</v>
      </c>
      <c r="D2336" s="89">
        <v>1810</v>
      </c>
      <c r="F2336" s="11" t="s">
        <v>2249</v>
      </c>
      <c r="G2336" t="s">
        <v>2163</v>
      </c>
    </row>
    <row r="2337" spans="1:7" ht="15.75">
      <c r="A2337" s="11" t="s">
        <v>805</v>
      </c>
      <c r="B2337" s="175" t="s">
        <v>1368</v>
      </c>
      <c r="C2337" s="239">
        <v>46008</v>
      </c>
      <c r="D2337" s="11">
        <v>308</v>
      </c>
      <c r="F2337" s="11" t="s">
        <v>2250</v>
      </c>
      <c r="G2337" t="s">
        <v>2163</v>
      </c>
    </row>
    <row r="2338" spans="1:7">
      <c r="A2338" s="449" t="s">
        <v>815</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805</v>
      </c>
      <c r="B2358" s="175" t="s">
        <v>1368</v>
      </c>
      <c r="C2358" s="239">
        <v>46009</v>
      </c>
      <c r="D2358" s="11">
        <v>892</v>
      </c>
      <c r="F2358" s="11" t="s">
        <v>2254</v>
      </c>
      <c r="G2358" t="s">
        <v>2163</v>
      </c>
    </row>
    <row r="2359" spans="1:7">
      <c r="A2359" s="234" t="s">
        <v>815</v>
      </c>
      <c r="B2359" s="234" t="s">
        <v>2009</v>
      </c>
      <c r="C2359" s="239">
        <v>46009</v>
      </c>
      <c r="D2359" s="89">
        <v>1704</v>
      </c>
      <c r="F2359" s="11" t="s">
        <v>2255</v>
      </c>
      <c r="G2359" t="s">
        <v>2163</v>
      </c>
    </row>
    <row r="2360" spans="1:7" ht="15.75">
      <c r="A2360" s="76" t="s">
        <v>793</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503</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805</v>
      </c>
      <c r="B2378" s="895" t="s">
        <v>1368</v>
      </c>
      <c r="C2378" s="239">
        <v>46010</v>
      </c>
      <c r="D2378" s="11">
        <v>366</v>
      </c>
      <c r="F2378" s="11" t="s">
        <v>2262</v>
      </c>
      <c r="G2378" t="s">
        <v>2163</v>
      </c>
    </row>
    <row r="2379" spans="1:7">
      <c r="A2379" s="449" t="s">
        <v>815</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805</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503</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503</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503</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805</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503</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503</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503</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802</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515</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802</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802</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802</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802</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515</v>
      </c>
      <c r="B2521" s="175" t="s">
        <v>1368</v>
      </c>
      <c r="C2521" s="239">
        <v>46038</v>
      </c>
      <c r="D2521" s="38">
        <v>107</v>
      </c>
      <c r="F2521" s="1267"/>
      <c r="G2521" t="s">
        <v>2275</v>
      </c>
    </row>
    <row r="2522" spans="1:7">
      <c r="A2522" s="880" t="s">
        <v>802</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515</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828</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661</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515</v>
      </c>
      <c r="B2535" s="175" t="s">
        <v>1368</v>
      </c>
      <c r="C2535" s="248">
        <v>46043</v>
      </c>
      <c r="D2535" s="103">
        <v>182</v>
      </c>
      <c r="E2535" s="182"/>
      <c r="F2535" s="1269"/>
      <c r="G2535" t="s">
        <v>2275</v>
      </c>
    </row>
    <row r="2536" spans="1:7">
      <c r="A2536" s="559" t="s">
        <v>507</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661</v>
      </c>
      <c r="B2542" s="244" t="s">
        <v>52</v>
      </c>
      <c r="C2542" s="23">
        <v>46043</v>
      </c>
      <c r="D2542" s="89">
        <v>408</v>
      </c>
      <c r="F2542" s="1235"/>
      <c r="G2542" t="s">
        <v>2275</v>
      </c>
    </row>
    <row r="2543" spans="1:7">
      <c r="A2543" s="244" t="s">
        <v>667</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515</v>
      </c>
      <c r="B2547" s="175" t="s">
        <v>1368</v>
      </c>
      <c r="C2547" s="248">
        <v>46044</v>
      </c>
      <c r="D2547" s="103">
        <v>186</v>
      </c>
      <c r="E2547" s="182"/>
      <c r="F2547" s="1269" t="s">
        <v>1505</v>
      </c>
      <c r="G2547" t="s">
        <v>2275</v>
      </c>
    </row>
    <row r="2548" spans="1:7">
      <c r="A2548" s="559" t="s">
        <v>507</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784</v>
      </c>
      <c r="B2554" s="244" t="s">
        <v>52</v>
      </c>
      <c r="C2554" s="23">
        <v>46044</v>
      </c>
      <c r="D2554" s="89">
        <v>2031</v>
      </c>
      <c r="F2554" s="1235" t="s">
        <v>2315</v>
      </c>
      <c r="G2554" t="s">
        <v>2275</v>
      </c>
    </row>
    <row r="2555" spans="1:7">
      <c r="A2555" s="244" t="s">
        <v>667</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507</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784</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507</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828</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784</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507</v>
      </c>
      <c r="B2577" s="263" t="s">
        <v>58</v>
      </c>
      <c r="C2577" s="262">
        <v>46049</v>
      </c>
      <c r="D2577" s="50">
        <v>343</v>
      </c>
      <c r="E2577" s="135"/>
      <c r="F2577" s="50"/>
      <c r="G2577" t="s">
        <v>2275</v>
      </c>
    </row>
    <row r="2578" spans="1:7">
      <c r="A2578" s="235" t="s">
        <v>784</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507</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507</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808</v>
      </c>
      <c r="B2613" s="76" t="s">
        <v>52</v>
      </c>
      <c r="C2613" s="239">
        <v>46051</v>
      </c>
      <c r="D2613" s="89">
        <v>1468</v>
      </c>
      <c r="E2613" s="11"/>
      <c r="F2613" s="11" t="s">
        <v>2341</v>
      </c>
      <c r="G2613" t="s">
        <v>2275</v>
      </c>
    </row>
    <row r="2614" spans="1:7">
      <c r="A2614" s="69" t="s">
        <v>784</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808</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507</v>
      </c>
      <c r="B2625" s="234" t="s">
        <v>58</v>
      </c>
      <c r="C2625" s="23">
        <v>46055</v>
      </c>
      <c r="D2625" s="11">
        <v>251</v>
      </c>
      <c r="E2625" s="11"/>
      <c r="F2625" s="11" t="s">
        <v>1447</v>
      </c>
      <c r="G2625" t="s">
        <v>1364</v>
      </c>
    </row>
    <row r="2626" spans="1:7" ht="15.75">
      <c r="A2626" s="235" t="s">
        <v>515</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826</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808</v>
      </c>
      <c r="B2640" s="813" t="s">
        <v>52</v>
      </c>
      <c r="C2640" s="23">
        <v>46056</v>
      </c>
      <c r="D2640" s="89">
        <v>1646</v>
      </c>
      <c r="E2640" s="11"/>
      <c r="F2640" s="11" t="s">
        <v>2350</v>
      </c>
      <c r="G2640" t="s">
        <v>1364</v>
      </c>
    </row>
    <row r="2641" spans="1:7">
      <c r="A2641" s="263" t="s">
        <v>826</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515</v>
      </c>
      <c r="B2647" s="175" t="s">
        <v>1368</v>
      </c>
      <c r="C2647" s="239">
        <v>46058</v>
      </c>
      <c r="F2647" s="249" t="s">
        <v>2355</v>
      </c>
      <c r="G2647" t="s">
        <v>1364</v>
      </c>
    </row>
    <row r="2648" spans="1:7">
      <c r="A2648" s="559" t="s">
        <v>826</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826</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808</v>
      </c>
      <c r="B2658" s="244" t="s">
        <v>52</v>
      </c>
      <c r="C2658" s="23">
        <v>46059</v>
      </c>
      <c r="D2658" s="11">
        <v>6</v>
      </c>
      <c r="F2658" s="11" t="s">
        <v>2361</v>
      </c>
      <c r="G2658" t="s">
        <v>1364</v>
      </c>
    </row>
    <row r="2659" spans="1:7">
      <c r="A2659" s="240" t="s">
        <v>507</v>
      </c>
      <c r="B2659" s="240" t="s">
        <v>1368</v>
      </c>
      <c r="C2659" s="23">
        <v>46062</v>
      </c>
      <c r="D2659" s="11">
        <v>389</v>
      </c>
      <c r="G2659" t="s">
        <v>1364</v>
      </c>
    </row>
    <row r="2660" spans="1:7">
      <c r="A2660" s="240" t="s">
        <v>826</v>
      </c>
      <c r="B2660" s="240" t="s">
        <v>56</v>
      </c>
      <c r="C2660" s="23">
        <v>46062</v>
      </c>
      <c r="E2660" s="250">
        <v>1049</v>
      </c>
      <c r="F2660" s="11" t="s">
        <v>2362</v>
      </c>
      <c r="G2660" t="s">
        <v>1364</v>
      </c>
    </row>
    <row r="2661" spans="1:7">
      <c r="A2661" s="244" t="s">
        <v>1182</v>
      </c>
      <c r="B2661" s="244" t="s">
        <v>823</v>
      </c>
      <c r="C2661" s="23">
        <v>46062</v>
      </c>
      <c r="D2661" s="11">
        <v>712</v>
      </c>
      <c r="G2661" t="s">
        <v>1364</v>
      </c>
    </row>
    <row r="2662" spans="1:7">
      <c r="A2662" s="240" t="s">
        <v>130</v>
      </c>
      <c r="B2662" s="240" t="s">
        <v>2282</v>
      </c>
      <c r="C2662" s="23">
        <v>46062</v>
      </c>
      <c r="E2662" s="74">
        <v>0</v>
      </c>
      <c r="F2662" s="11" t="s">
        <v>2363</v>
      </c>
      <c r="G2662" t="s">
        <v>1364</v>
      </c>
    </row>
    <row r="2663" spans="1:7">
      <c r="A2663" s="240" t="s">
        <v>507</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823</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507</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823</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1136</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823</v>
      </c>
      <c r="C2680" s="23">
        <v>46065</v>
      </c>
      <c r="D2680" s="11">
        <v>397</v>
      </c>
      <c r="F2680" s="11" t="s">
        <v>2368</v>
      </c>
      <c r="G2680" t="s">
        <v>1364</v>
      </c>
    </row>
    <row r="2681" spans="1:7">
      <c r="A2681" s="244" t="s">
        <v>826</v>
      </c>
      <c r="B2681" s="244" t="s">
        <v>1368</v>
      </c>
      <c r="C2681" s="23">
        <v>46065</v>
      </c>
      <c r="E2681" s="74">
        <v>711</v>
      </c>
      <c r="G2681" t="s">
        <v>1364</v>
      </c>
    </row>
    <row r="2682" spans="1:7">
      <c r="A2682" s="240" t="s">
        <v>1151</v>
      </c>
      <c r="B2682" s="240" t="s">
        <v>2282</v>
      </c>
      <c r="C2682" s="23">
        <v>46065</v>
      </c>
      <c r="D2682" s="11">
        <v>30</v>
      </c>
      <c r="G2682" t="s">
        <v>1364</v>
      </c>
    </row>
    <row r="2683" spans="1:7">
      <c r="A2683" s="244" t="s">
        <v>641</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826</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823</v>
      </c>
      <c r="C2688" s="23">
        <v>46069</v>
      </c>
      <c r="D2688" s="89">
        <v>669</v>
      </c>
      <c r="G2688" t="s">
        <v>1364</v>
      </c>
    </row>
    <row r="2689" spans="1:7">
      <c r="A2689" s="244" t="s">
        <v>818</v>
      </c>
      <c r="B2689" s="244" t="s">
        <v>56</v>
      </c>
      <c r="C2689" s="23">
        <v>46069</v>
      </c>
      <c r="D2689" s="89">
        <v>1564</v>
      </c>
      <c r="F2689" s="11" t="s">
        <v>2372</v>
      </c>
      <c r="G2689" t="s">
        <v>1364</v>
      </c>
    </row>
    <row r="2690" spans="1:7">
      <c r="A2690" s="240" t="s">
        <v>509</v>
      </c>
      <c r="B2690" s="240" t="s">
        <v>54</v>
      </c>
      <c r="C2690" s="23">
        <v>46070</v>
      </c>
      <c r="D2690" s="11">
        <v>988</v>
      </c>
      <c r="G2690" t="s">
        <v>1364</v>
      </c>
    </row>
    <row r="2691" spans="1:7">
      <c r="A2691" s="244" t="s">
        <v>507</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823</v>
      </c>
      <c r="C2693" s="23">
        <v>46070</v>
      </c>
      <c r="D2693" s="11">
        <v>467</v>
      </c>
      <c r="G2693" t="s">
        <v>1364</v>
      </c>
    </row>
    <row r="2694" spans="1:7">
      <c r="A2694" s="244" t="s">
        <v>818</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509</v>
      </c>
      <c r="B2697" s="240" t="s">
        <v>54</v>
      </c>
      <c r="C2697" s="23">
        <v>46071</v>
      </c>
      <c r="D2697" s="11">
        <v>712</v>
      </c>
      <c r="G2697" t="s">
        <v>1364</v>
      </c>
    </row>
    <row r="2698" spans="1:7">
      <c r="A2698" s="244" t="s">
        <v>507</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823</v>
      </c>
      <c r="C2700" s="23">
        <v>46071</v>
      </c>
      <c r="D2700" s="11">
        <v>1133</v>
      </c>
      <c r="F2700" s="11" t="s">
        <v>2375</v>
      </c>
      <c r="G2700" t="s">
        <v>1364</v>
      </c>
    </row>
    <row r="2701" spans="1:7">
      <c r="A2701" s="244" t="s">
        <v>818</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509</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823</v>
      </c>
      <c r="C2706" s="23">
        <v>46072</v>
      </c>
      <c r="D2706" s="11">
        <v>448</v>
      </c>
      <c r="G2706" t="s">
        <v>1364</v>
      </c>
    </row>
    <row r="2707" spans="1:7">
      <c r="A2707" s="244" t="s">
        <v>818</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507</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509</v>
      </c>
      <c r="B2717" s="244" t="s">
        <v>54</v>
      </c>
      <c r="C2717" s="23">
        <v>46076</v>
      </c>
      <c r="D2717" s="11">
        <v>837</v>
      </c>
      <c r="G2717" t="s">
        <v>1364</v>
      </c>
    </row>
    <row r="2718" spans="1:7">
      <c r="A2718" s="244" t="s">
        <v>818</v>
      </c>
      <c r="B2718" s="244" t="s">
        <v>56</v>
      </c>
      <c r="C2718" s="23">
        <v>46076</v>
      </c>
      <c r="F2718" s="11" t="s">
        <v>1746</v>
      </c>
      <c r="G2718" t="s">
        <v>1364</v>
      </c>
    </row>
    <row r="2719" spans="1:7">
      <c r="A2719" s="240" t="s">
        <v>1182</v>
      </c>
      <c r="B2719" s="240" t="s">
        <v>823</v>
      </c>
      <c r="C2719" s="23">
        <v>46076</v>
      </c>
      <c r="D2719" s="89">
        <v>1044</v>
      </c>
      <c r="F2719" s="11" t="s">
        <v>2382</v>
      </c>
      <c r="G2719" t="s">
        <v>1364</v>
      </c>
    </row>
    <row r="2720" spans="1:7">
      <c r="A2720" s="240" t="s">
        <v>1153</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823</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828</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509</v>
      </c>
      <c r="B2737" s="240" t="s">
        <v>54</v>
      </c>
      <c r="C2737" s="23">
        <v>46080</v>
      </c>
      <c r="D2737" s="11">
        <v>199</v>
      </c>
      <c r="G2737" t="s">
        <v>1364</v>
      </c>
    </row>
    <row r="2738" spans="1:7">
      <c r="A2738" s="240" t="s">
        <v>828</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793</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796</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796</v>
      </c>
      <c r="B2754" s="240" t="s">
        <v>54</v>
      </c>
      <c r="C2754" s="23">
        <v>46086</v>
      </c>
      <c r="D2754" s="11">
        <v>774</v>
      </c>
      <c r="G2754" t="s">
        <v>1365</v>
      </c>
    </row>
    <row r="2755" spans="1:7">
      <c r="A2755" s="240" t="s">
        <v>1431</v>
      </c>
      <c r="B2755" s="240" t="s">
        <v>62</v>
      </c>
      <c r="C2755" s="23">
        <v>46086</v>
      </c>
      <c r="D2755" s="11">
        <v>668</v>
      </c>
      <c r="G2755" t="s">
        <v>1365</v>
      </c>
    </row>
    <row r="2756" spans="1:7">
      <c r="A2756" s="240" t="s">
        <v>796</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796</v>
      </c>
      <c r="B2759" s="240" t="s">
        <v>54</v>
      </c>
      <c r="C2759" s="23">
        <v>46090</v>
      </c>
      <c r="D2759" s="11">
        <v>570</v>
      </c>
      <c r="F2759" s="11" t="s">
        <v>2326</v>
      </c>
      <c r="G2759" t="s">
        <v>1365</v>
      </c>
    </row>
    <row r="2760" spans="1:7">
      <c r="A2760" s="244" t="s">
        <v>790</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790</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790</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790</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790</v>
      </c>
      <c r="B2784" s="244" t="s">
        <v>52</v>
      </c>
      <c r="C2784" s="23">
        <v>46097</v>
      </c>
      <c r="D2784" s="89">
        <v>1297</v>
      </c>
      <c r="G2784" t="s">
        <v>1365</v>
      </c>
    </row>
    <row r="2785" spans="1:7">
      <c r="A2785" s="244" t="s">
        <v>1115</v>
      </c>
      <c r="B2785" s="244" t="s">
        <v>52</v>
      </c>
      <c r="C2785" s="23">
        <v>46097</v>
      </c>
      <c r="D2785" s="89">
        <v>1163</v>
      </c>
      <c r="G2785" t="s">
        <v>1365</v>
      </c>
    </row>
    <row r="2786" spans="1:7">
      <c r="A2786" s="244" t="s">
        <v>793</v>
      </c>
      <c r="B2786" s="244" t="s">
        <v>54</v>
      </c>
      <c r="C2786" s="23">
        <v>46097</v>
      </c>
      <c r="D2786" s="89">
        <v>326</v>
      </c>
      <c r="F2786" s="11" t="s">
        <v>2016</v>
      </c>
      <c r="G2786" t="s">
        <v>1365</v>
      </c>
    </row>
    <row r="2787" spans="1:7">
      <c r="A2787" s="244" t="s">
        <v>796</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822</v>
      </c>
      <c r="B2791" s="240" t="s">
        <v>823</v>
      </c>
      <c r="C2791" s="23">
        <v>46098</v>
      </c>
      <c r="D2791" s="11">
        <v>560</v>
      </c>
      <c r="F2791" s="11" t="s">
        <v>2403</v>
      </c>
      <c r="G2791" t="s">
        <v>1365</v>
      </c>
    </row>
    <row r="2792" spans="1:7">
      <c r="A2792" s="1277" t="s">
        <v>790</v>
      </c>
      <c r="B2792" s="1277" t="s">
        <v>52</v>
      </c>
      <c r="C2792" s="23">
        <v>46098</v>
      </c>
      <c r="D2792" s="89">
        <v>1300</v>
      </c>
      <c r="G2792" t="s">
        <v>1365</v>
      </c>
    </row>
    <row r="2793" spans="1:7">
      <c r="A2793" s="1278" t="s">
        <v>796</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635</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822</v>
      </c>
      <c r="B2798" s="240" t="s">
        <v>823</v>
      </c>
      <c r="C2798" s="23">
        <v>46099</v>
      </c>
      <c r="D2798" s="11">
        <v>367</v>
      </c>
      <c r="F2798" s="11" t="s">
        <v>2406</v>
      </c>
      <c r="G2798" t="s">
        <v>1365</v>
      </c>
    </row>
    <row r="2799" spans="1:7">
      <c r="A2799" s="244" t="s">
        <v>1434</v>
      </c>
      <c r="B2799" s="244" t="s">
        <v>823</v>
      </c>
      <c r="C2799" s="23">
        <v>46099</v>
      </c>
      <c r="D2799" s="11">
        <v>157</v>
      </c>
      <c r="G2799" t="s">
        <v>1365</v>
      </c>
    </row>
    <row r="2800" spans="1:7">
      <c r="A2800" s="244" t="s">
        <v>796</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508</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656</v>
      </c>
      <c r="B2808" s="1336" t="s">
        <v>58</v>
      </c>
      <c r="C2808" s="23">
        <v>46100</v>
      </c>
      <c r="D2808" s="11">
        <v>646</v>
      </c>
      <c r="G2808" t="s">
        <v>1365</v>
      </c>
    </row>
    <row r="2809" spans="1:7">
      <c r="A2809" s="1337" t="s">
        <v>790</v>
      </c>
      <c r="B2809" s="1337" t="s">
        <v>52</v>
      </c>
      <c r="C2809" s="23">
        <v>46100</v>
      </c>
      <c r="D2809" s="89">
        <v>1766</v>
      </c>
      <c r="F2809" s="11" t="s">
        <v>1866</v>
      </c>
      <c r="G2809" t="s">
        <v>1365</v>
      </c>
    </row>
    <row r="2810" spans="1:7">
      <c r="A2810" s="1337" t="s">
        <v>796</v>
      </c>
      <c r="B2810" s="1337" t="s">
        <v>54</v>
      </c>
      <c r="C2810" s="23">
        <v>46100</v>
      </c>
      <c r="D2810" s="11">
        <v>287</v>
      </c>
      <c r="F2810" s="11" t="s">
        <v>2409</v>
      </c>
      <c r="G2810" t="s">
        <v>1365</v>
      </c>
    </row>
    <row r="2811" spans="1:7">
      <c r="A2811" s="1338" t="s">
        <v>675</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790</v>
      </c>
      <c r="B2816" s="1337" t="s">
        <v>52</v>
      </c>
      <c r="C2816" s="23">
        <v>46101</v>
      </c>
      <c r="D2816" s="11">
        <v>41</v>
      </c>
      <c r="F2816" s="11" t="s">
        <v>1809</v>
      </c>
      <c r="G2816" t="s">
        <v>1365</v>
      </c>
    </row>
    <row r="2817" spans="1:7">
      <c r="A2817" s="1336" t="s">
        <v>656</v>
      </c>
      <c r="B2817" s="1336" t="s">
        <v>58</v>
      </c>
      <c r="C2817" s="23">
        <v>46101</v>
      </c>
      <c r="D2817" s="11">
        <v>212</v>
      </c>
      <c r="G2817" t="s">
        <v>1365</v>
      </c>
    </row>
    <row r="2818" spans="1:7">
      <c r="A2818" s="1338" t="s">
        <v>675</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656</v>
      </c>
      <c r="B2820" s="1350" t="s">
        <v>58</v>
      </c>
      <c r="C2820" s="23">
        <v>46104</v>
      </c>
      <c r="D2820" s="11">
        <v>225</v>
      </c>
      <c r="G2820" t="s">
        <v>1365</v>
      </c>
    </row>
    <row r="2821" spans="1:7">
      <c r="A2821" s="1351" t="s">
        <v>793</v>
      </c>
      <c r="B2821" s="1351" t="s">
        <v>54</v>
      </c>
      <c r="C2821" s="23">
        <v>46104</v>
      </c>
      <c r="F2821" s="1341" t="s">
        <v>1665</v>
      </c>
      <c r="G2821" t="s">
        <v>1365</v>
      </c>
    </row>
    <row r="2822" spans="1:7">
      <c r="A2822" s="1351" t="s">
        <v>796</v>
      </c>
      <c r="B2822" s="1351" t="s">
        <v>54</v>
      </c>
      <c r="C2822" s="23">
        <v>46104</v>
      </c>
      <c r="F2822" s="1341" t="s">
        <v>1665</v>
      </c>
      <c r="G2822" t="s">
        <v>1365</v>
      </c>
    </row>
    <row r="2823" spans="1:7">
      <c r="A2823" s="178" t="s">
        <v>598</v>
      </c>
      <c r="B2823" s="1351" t="s">
        <v>54</v>
      </c>
      <c r="C2823" s="23">
        <v>46104</v>
      </c>
      <c r="D2823" s="11">
        <v>735</v>
      </c>
      <c r="G2823" t="s">
        <v>1365</v>
      </c>
    </row>
    <row r="2824" spans="1:7">
      <c r="A2824" s="1336" t="s">
        <v>656</v>
      </c>
      <c r="B2824" s="1336" t="s">
        <v>58</v>
      </c>
      <c r="C2824" s="23">
        <v>46105</v>
      </c>
      <c r="G2824" t="s">
        <v>1365</v>
      </c>
    </row>
    <row r="2825" spans="1:7">
      <c r="A2825" s="1337" t="s">
        <v>1435</v>
      </c>
      <c r="B2825" s="1337" t="s">
        <v>1368</v>
      </c>
      <c r="C2825" s="23">
        <v>46105</v>
      </c>
      <c r="G2825" t="s">
        <v>1365</v>
      </c>
    </row>
    <row r="2826" spans="1:7">
      <c r="A2826" s="1337" t="s">
        <v>658</v>
      </c>
      <c r="B2826" s="1337" t="s">
        <v>2414</v>
      </c>
      <c r="C2826" s="23">
        <v>46105</v>
      </c>
      <c r="G2826" t="s">
        <v>1365</v>
      </c>
    </row>
    <row r="2827" spans="1:7">
      <c r="A2827" s="1337" t="s">
        <v>598</v>
      </c>
      <c r="B2827" s="1337"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AA63F1-995D-4781-8D62-C5E580B8F06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2026-03-24T18:22:15Z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