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57" documentId="8_{DCF85A03-1EEC-410A-B6A1-333228F65FDB}" xr6:coauthVersionLast="47" xr6:coauthVersionMax="47" xr10:uidLastSave="{DA1D0B4D-AD05-4EEC-BDF9-82016B5156F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3" r:id="rId12"/>
    <pivotCache cacheId="284" r:id="rId13"/>
    <pivotCache cacheId="285" r:id="rId14"/>
    <pivotCache cacheId="286" r:id="rId15"/>
    <pivotCache cacheId="2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7" i="30"/>
  <c r="V186" i="30"/>
  <c r="V313" i="30"/>
  <c r="V6" i="30"/>
  <c r="V11" i="30"/>
  <c r="V155" i="30"/>
  <c r="V35" i="30"/>
  <c r="V349" i="30"/>
  <c r="V24" i="30"/>
  <c r="V188" i="30"/>
  <c r="V310" i="30"/>
  <c r="V181" i="30"/>
  <c r="V336" i="30"/>
  <c r="V5" i="30"/>
  <c r="V29" i="30"/>
  <c r="V10" i="30"/>
  <c r="V334" i="30"/>
  <c r="V33" i="30"/>
  <c r="V189" i="30"/>
  <c r="V325" i="30"/>
  <c r="V183" i="30"/>
  <c r="V179" i="30"/>
  <c r="V323" i="30"/>
  <c r="V30" i="30"/>
  <c r="V335" i="30"/>
  <c r="V32" i="30"/>
  <c r="V154" i="30"/>
  <c r="V180" i="30"/>
  <c r="V34" i="30"/>
  <c r="V26" i="30"/>
  <c r="V321" i="30"/>
  <c r="V187" i="30"/>
  <c r="V185"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<sst xmlns="http://schemas.openxmlformats.org/spreadsheetml/2006/main" count="23084" uniqueCount="2793">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</sst>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4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0" borderId="0" xfId="0" applyFont="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5" t="s">
        <v>0</v>
      </c>
      <c r="B1" s="1615"/>
      <c r="C1" s="1615"/>
      <c r="D1" s="1615"/>
      <c r="E1" s="1615"/>
      <c r="F1" s="1615"/>
      <c r="G1" s="1615"/>
      <c r="H1" s="1615"/>
      <c r="I1" s="1615"/>
      <c r="J1" s="1615"/>
      <c r="K1" s="1615"/>
      <c r="L1" s="1615"/>
      <c r="M1" s="1615"/>
      <c r="N1" s="1615"/>
      <c r="O1" s="1615"/>
      <c r="P1" s="1615"/>
      <c r="Q1" s="1005"/>
      <c r="S1" s="1584"/>
      <c r="T1" s="1584"/>
      <c r="U1" s="1584"/>
      <c r="V1" s="1584"/>
      <c r="W1" s="1005"/>
      <c r="X1" s="1005"/>
      <c r="Y1" s="1005"/>
      <c r="Z1" s="1005"/>
    </row>
    <row r="2" spans="1:26" ht="24.95" customHeight="1">
      <c r="A2" s="1616" t="str">
        <f ca="1">"Last Updated: "&amp;TEXT(NOW(),"MM/DD/YYYY  h:mm AM/PM")</f>
        <v>Last Updated: 06/30/2026  11:19 AM</v>
      </c>
      <c r="B2" s="1616"/>
      <c r="C2" s="1616"/>
      <c r="D2" s="1616"/>
      <c r="E2" s="1616"/>
      <c r="F2" s="1616"/>
      <c r="G2" s="1616"/>
      <c r="H2" s="1616"/>
      <c r="I2" s="1616"/>
      <c r="J2" s="1616"/>
      <c r="K2" s="1616"/>
      <c r="L2" s="1616"/>
      <c r="M2" s="1616"/>
      <c r="N2" s="1616"/>
      <c r="O2" s="1616"/>
      <c r="P2" s="1616"/>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3" t="s">
        <v>1</v>
      </c>
      <c r="B4" s="1613"/>
      <c r="C4" s="1613"/>
      <c r="D4" s="1613"/>
      <c r="E4" s="1613"/>
      <c r="F4" s="1613"/>
      <c r="G4" s="1613"/>
      <c r="H4" s="1613"/>
      <c r="I4" s="1613"/>
      <c r="J4" s="1613"/>
      <c r="K4" s="1613"/>
      <c r="L4" s="1613"/>
      <c r="M4" s="1613"/>
      <c r="N4" s="1613"/>
      <c r="O4" s="1613"/>
      <c r="P4" s="1613"/>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7" t="s">
        <v>7</v>
      </c>
      <c r="B7" s="1617"/>
      <c r="C7" s="1617"/>
      <c r="D7" s="1617"/>
      <c r="E7" s="1617"/>
      <c r="F7" s="1617"/>
      <c r="G7" s="1617"/>
      <c r="H7" s="1617"/>
      <c r="I7" s="1617"/>
      <c r="J7" s="1617"/>
      <c r="K7" s="1617"/>
      <c r="L7" s="1617"/>
      <c r="M7" s="1617"/>
      <c r="N7" s="1617"/>
      <c r="O7" s="1617"/>
      <c r="P7" s="1617"/>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8" t="s">
        <v>8</v>
      </c>
      <c r="B9" s="1618"/>
      <c r="C9" s="1005"/>
      <c r="D9" s="1606" t="s">
        <v>9</v>
      </c>
      <c r="E9" s="1606"/>
      <c r="F9" s="1606"/>
      <c r="G9" s="1005"/>
      <c r="H9" s="1606" t="s">
        <v>10</v>
      </c>
      <c r="I9" s="1606"/>
      <c r="J9" s="1606"/>
      <c r="K9" s="1005"/>
      <c r="L9" s="1606" t="s">
        <v>11</v>
      </c>
      <c r="M9" s="1606"/>
      <c r="N9" s="1606"/>
      <c r="O9" s="1005"/>
      <c r="P9" s="1005"/>
      <c r="Q9" s="1005"/>
      <c r="R9" s="1584"/>
      <c r="S9" s="1584"/>
      <c r="T9" s="1584"/>
      <c r="U9" s="1584"/>
      <c r="V9" s="1584"/>
      <c r="W9" s="1005"/>
      <c r="X9" s="1005"/>
      <c r="Y9" s="1005"/>
      <c r="Z9" s="1005"/>
    </row>
    <row r="10" spans="1:26" ht="50.1" customHeight="1">
      <c r="A10" s="1608"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08"/>
      <c r="C10" s="1005"/>
      <c r="D10" s="1608"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08"/>
      <c r="F10" s="1608"/>
      <c r="G10" s="1005"/>
      <c r="H10" s="1619"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9"/>
      <c r="J10" s="1619"/>
      <c r="K10" s="1005"/>
      <c r="L10" s="1620"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20"/>
      <c r="N10" s="1620"/>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6" t="s">
        <v>12</v>
      </c>
      <c r="B12" s="1606"/>
      <c r="C12" s="1005"/>
      <c r="D12" s="1606" t="s">
        <v>13</v>
      </c>
      <c r="E12" s="1606"/>
      <c r="F12" s="1606"/>
      <c r="G12" s="1005"/>
      <c r="H12" s="1606" t="s">
        <v>14</v>
      </c>
      <c r="I12" s="1606"/>
      <c r="J12" s="1606"/>
      <c r="K12" s="1005"/>
      <c r="L12" s="1606" t="s">
        <v>15</v>
      </c>
      <c r="M12" s="1606"/>
      <c r="N12" s="1606"/>
      <c r="O12" s="1005"/>
      <c r="P12" s="1005"/>
      <c r="Q12" s="1005"/>
      <c r="R12" s="1584"/>
      <c r="S12" s="1584"/>
      <c r="T12" s="1584"/>
      <c r="U12" s="1584"/>
      <c r="V12" s="1584"/>
      <c r="W12" s="1005"/>
      <c r="X12" s="1005"/>
      <c r="Y12" s="1005"/>
      <c r="Z12" s="1005"/>
    </row>
    <row r="13" spans="1:26" ht="50.1" customHeight="1">
      <c r="A13" s="1621">
        <f>IFERROR(H10/D10,0)</f>
        <v>0.17415680377296278</v>
      </c>
      <c r="B13" s="1621"/>
      <c r="C13" s="1005"/>
      <c r="D13" s="1607"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7"/>
      <c r="F13" s="1607"/>
      <c r="G13" s="1005"/>
      <c r="H13" s="1608"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08"/>
      <c r="J13" s="1608"/>
      <c r="K13" s="1005"/>
      <c r="L13" s="1614">
        <f>COUNTA('Pending Resto-COP Packages'!A16:A63)</f>
        <v>36</v>
      </c>
      <c r="M13" s="1614"/>
      <c r="N13" s="1614"/>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09" t="s">
        <v>16</v>
      </c>
      <c r="B15" s="1609"/>
      <c r="C15" s="1609"/>
      <c r="D15" s="1609"/>
      <c r="E15" s="1005"/>
      <c r="F15" s="1609" t="s">
        <v>17</v>
      </c>
      <c r="G15" s="1609"/>
      <c r="H15" s="1609"/>
      <c r="I15" s="1609"/>
      <c r="J15" s="1005"/>
      <c r="K15" s="1609" t="s">
        <v>18</v>
      </c>
      <c r="L15" s="1609"/>
      <c r="M15" s="1609"/>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263912</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3223810.9000000004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09" t="s">
        <v>45</v>
      </c>
      <c r="B28" s="1609"/>
      <c r="C28" s="1609"/>
      <c r="D28" s="1609"/>
      <c r="F28" s="1610" t="s">
        <v>46</v>
      </c>
      <c r="G28" s="1610"/>
      <c r="H28" s="1610"/>
      <c r="I28" s="1610"/>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1" t="s">
        <v>82</v>
      </c>
      <c r="B55" s="1611"/>
      <c r="C55" s="1611"/>
      <c r="D55" s="1611"/>
      <c r="E55" s="1611"/>
      <c r="F55" s="1611"/>
      <c r="G55" s="1611"/>
      <c r="H55" s="1611"/>
      <c r="I55" s="1611"/>
      <c r="J55" s="1611"/>
      <c r="K55" s="1611"/>
      <c r="L55" s="1611"/>
      <c r="M55" s="1611"/>
      <c r="N55" s="1611"/>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2" t="s">
        <v>84</v>
      </c>
      <c r="B115" s="1612"/>
      <c r="C115" s="1612"/>
      <c r="D115" s="1612"/>
      <c r="E115" s="1612"/>
      <c r="F115" s="1612"/>
      <c r="G115" s="1612"/>
      <c r="H115" s="1612"/>
      <c r="I115" s="1612"/>
      <c r="J115" s="1612"/>
      <c r="K115" s="1612"/>
      <c r="L115" s="1612"/>
      <c r="M115" s="1612"/>
      <c r="N115" s="1612"/>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2" t="s">
        <v>459</v>
      </c>
      <c r="C1" s="1622"/>
      <c r="D1" s="426"/>
      <c r="E1" s="1622" t="s">
        <v>460</v>
      </c>
      <c r="F1" s="162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3"/>
      <c r="B1" s="1623"/>
      <c r="C1" s="1623"/>
      <c r="D1" s="1623"/>
      <c r="E1" s="1623"/>
      <c r="F1" s="1623"/>
      <c r="G1" s="1623"/>
      <c r="H1" s="1624" t="s">
        <v>501</v>
      </c>
      <c r="I1" s="1624"/>
      <c r="J1" s="1624"/>
      <c r="K1" s="1624"/>
      <c r="L1" s="1624"/>
      <c r="M1" s="1624"/>
      <c r="N1" s="1624"/>
      <c r="O1" s="1624"/>
      <c r="P1" s="188"/>
      <c r="Q1" s="1625" t="s">
        <v>115</v>
      </c>
      <c r="R1" s="1625"/>
      <c r="S1" s="1626"/>
      <c r="T1" s="1625"/>
      <c r="U1" s="1625"/>
      <c r="V1" s="1625"/>
      <c r="W1" s="1625"/>
      <c r="X1" s="1625"/>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W43" activePane="topRight" state="frozen"/>
      <selection pane="topRight" activeCell="Z52" sqref="Z5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8">
        <v>46</v>
      </c>
      <c r="I2" s="371" t="s">
        <v>566</v>
      </c>
      <c r="J2" s="1055" t="s">
        <v>30</v>
      </c>
      <c r="K2" s="1629"/>
      <c r="L2" s="1380">
        <v>46147</v>
      </c>
      <c r="M2" s="371" t="s">
        <v>128</v>
      </c>
      <c r="N2" s="989">
        <v>71754.5</v>
      </c>
      <c r="O2" s="371" t="s">
        <v>128</v>
      </c>
      <c r="P2" s="705" t="s">
        <v>29</v>
      </c>
      <c r="Q2" s="1630">
        <v>46147</v>
      </c>
      <c r="R2" s="700"/>
      <c r="S2" s="1630"/>
      <c r="T2" s="1630"/>
      <c r="U2" s="1630"/>
      <c r="V2" s="1631">
        <v>5649</v>
      </c>
      <c r="W2" s="1222">
        <v>5347</v>
      </c>
      <c r="X2" s="1632">
        <f>SUM(V2-W2)</f>
        <v>302</v>
      </c>
      <c r="Y2" s="1238">
        <f>IFERROR($W2/$V2, 0)</f>
        <v>0.94653921047973089</v>
      </c>
      <c r="Z2" s="1630">
        <v>46169</v>
      </c>
      <c r="AA2" s="1630"/>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8">
        <v>94</v>
      </c>
      <c r="I3" s="371" t="s">
        <v>566</v>
      </c>
      <c r="J3" s="1055" t="s">
        <v>30</v>
      </c>
      <c r="K3" s="1629"/>
      <c r="L3" s="1380"/>
      <c r="M3" s="371" t="s">
        <v>128</v>
      </c>
      <c r="N3" s="989">
        <v>94021.5</v>
      </c>
      <c r="O3" s="371" t="s">
        <v>128</v>
      </c>
      <c r="P3" s="705" t="s">
        <v>35</v>
      </c>
      <c r="Q3" s="1630">
        <v>46162</v>
      </c>
      <c r="R3" s="700"/>
      <c r="S3" s="1630"/>
      <c r="T3" s="1630"/>
      <c r="U3" s="1630"/>
      <c r="V3" s="1631">
        <v>7741</v>
      </c>
      <c r="W3" s="1222"/>
      <c r="X3" s="1632">
        <f>SUM(V3-W3)</f>
        <v>7741</v>
      </c>
      <c r="Y3" s="1238">
        <f>IFERROR($W3/$V3, 0)</f>
        <v>0</v>
      </c>
      <c r="Z3" s="1630"/>
      <c r="AA3" s="1630"/>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8">
        <v>79</v>
      </c>
      <c r="I4" s="371" t="s">
        <v>566</v>
      </c>
      <c r="J4" s="1055" t="s">
        <v>30</v>
      </c>
      <c r="K4" s="1629"/>
      <c r="L4" s="1380">
        <v>46152</v>
      </c>
      <c r="M4" s="371" t="s">
        <v>128</v>
      </c>
      <c r="N4" s="989">
        <v>100208</v>
      </c>
      <c r="O4" s="371" t="s">
        <v>128</v>
      </c>
      <c r="P4" s="705" t="s">
        <v>29</v>
      </c>
      <c r="Q4" s="1630">
        <v>46149</v>
      </c>
      <c r="R4" s="700"/>
      <c r="S4" s="1630"/>
      <c r="T4" s="1630"/>
      <c r="U4" s="1630"/>
      <c r="V4" s="1631">
        <v>8175</v>
      </c>
      <c r="W4" s="1222">
        <v>6248</v>
      </c>
      <c r="X4" s="1632">
        <f>SUM(V4-W4)</f>
        <v>1927</v>
      </c>
      <c r="Y4" s="1238">
        <f>IFERROR($W4/$V4, 0)</f>
        <v>0.76428134556574923</v>
      </c>
      <c r="Z4" s="1630">
        <v>46168</v>
      </c>
      <c r="AA4" s="1630"/>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8">
        <v>110</v>
      </c>
      <c r="I5" s="371" t="s">
        <v>566</v>
      </c>
      <c r="J5" s="1055" t="s">
        <v>30</v>
      </c>
      <c r="K5" s="1629"/>
      <c r="L5" s="1380"/>
      <c r="M5" s="371" t="s">
        <v>128</v>
      </c>
      <c r="N5" s="989">
        <v>101920.5</v>
      </c>
      <c r="O5" s="371" t="s">
        <v>128</v>
      </c>
      <c r="P5" s="705" t="s">
        <v>29</v>
      </c>
      <c r="Q5" s="1630">
        <v>46162</v>
      </c>
      <c r="R5" s="700"/>
      <c r="S5" s="1630"/>
      <c r="T5" s="1630"/>
      <c r="U5" s="1630"/>
      <c r="V5" s="1631">
        <v>8444</v>
      </c>
      <c r="W5" s="1324">
        <v>6013</v>
      </c>
      <c r="X5" s="1632">
        <f>SUM(V5-W5)</f>
        <v>2431</v>
      </c>
      <c r="Y5" s="1238">
        <f>IFERROR($W5/$V5, 0)</f>
        <v>0.71210326859308382</v>
      </c>
      <c r="Z5" s="1630">
        <v>46174</v>
      </c>
      <c r="AA5" s="1630"/>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8">
        <v>91</v>
      </c>
      <c r="I6" s="371" t="s">
        <v>566</v>
      </c>
      <c r="J6" s="1055" t="s">
        <v>30</v>
      </c>
      <c r="K6" s="1629"/>
      <c r="L6" s="1380">
        <v>46175</v>
      </c>
      <c r="M6" s="371" t="s">
        <v>128</v>
      </c>
      <c r="N6" s="989">
        <v>111633.5</v>
      </c>
      <c r="O6" s="371" t="s">
        <v>128</v>
      </c>
      <c r="P6" s="705" t="s">
        <v>29</v>
      </c>
      <c r="Q6" s="1630">
        <v>46178</v>
      </c>
      <c r="R6" s="700"/>
      <c r="S6" s="1630"/>
      <c r="T6" s="1630"/>
      <c r="U6" s="1630"/>
      <c r="V6" s="1631">
        <v>9431</v>
      </c>
      <c r="W6" s="1222">
        <v>5314</v>
      </c>
      <c r="X6" s="1632">
        <f>SUM(V6-W6)</f>
        <v>4117</v>
      </c>
      <c r="Y6" s="1238">
        <f>IFERROR($W6/$V6, 0)</f>
        <v>0.56346092673099357</v>
      </c>
      <c r="Z6" s="1630">
        <v>46197</v>
      </c>
      <c r="AA6" s="1630"/>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28">
        <v>76</v>
      </c>
      <c r="I7" s="371" t="s">
        <v>566</v>
      </c>
      <c r="J7" s="1055" t="s">
        <v>30</v>
      </c>
      <c r="K7" s="1629"/>
      <c r="L7" s="1380">
        <v>46175</v>
      </c>
      <c r="M7" s="371" t="s">
        <v>128</v>
      </c>
      <c r="N7" s="989">
        <v>67567.5</v>
      </c>
      <c r="O7" s="371" t="s">
        <v>128</v>
      </c>
      <c r="P7" s="705" t="s">
        <v>35</v>
      </c>
      <c r="Q7" s="1630">
        <v>46171</v>
      </c>
      <c r="R7" s="700"/>
      <c r="S7" s="1630"/>
      <c r="T7" s="1630"/>
      <c r="U7" s="1630"/>
      <c r="V7" s="1631">
        <v>5460</v>
      </c>
      <c r="W7" s="1222"/>
      <c r="X7" s="1632">
        <f>SUM(V7-W7)</f>
        <v>5460</v>
      </c>
      <c r="Y7" s="1238">
        <f>IFERROR($W7/$V7, 0)</f>
        <v>0</v>
      </c>
      <c r="Z7" s="1630"/>
      <c r="AA7" s="1630"/>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28">
        <v>67</v>
      </c>
      <c r="I8" s="371" t="s">
        <v>566</v>
      </c>
      <c r="J8" s="1055" t="s">
        <v>30</v>
      </c>
      <c r="K8" s="1629"/>
      <c r="L8" s="1380"/>
      <c r="M8" s="371" t="s">
        <v>128</v>
      </c>
      <c r="N8" s="989">
        <v>95128</v>
      </c>
      <c r="O8" s="371" t="s">
        <v>128</v>
      </c>
      <c r="P8" s="705" t="s">
        <v>29</v>
      </c>
      <c r="Q8" s="1630">
        <v>46171</v>
      </c>
      <c r="R8" s="700"/>
      <c r="S8" s="1630"/>
      <c r="T8" s="1630"/>
      <c r="U8" s="1630"/>
      <c r="V8" s="1631">
        <v>7857</v>
      </c>
      <c r="W8" s="1222">
        <v>3716</v>
      </c>
      <c r="X8" s="1632">
        <f>SUM(V8-W8)</f>
        <v>4141</v>
      </c>
      <c r="Y8" s="1238">
        <f>IFERROR($W8/$V8, 0)</f>
        <v>0.47295405371006743</v>
      </c>
      <c r="Z8" s="1630">
        <v>46198</v>
      </c>
      <c r="AA8" s="1630"/>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28">
        <v>91</v>
      </c>
      <c r="I9" s="371" t="s">
        <v>566</v>
      </c>
      <c r="J9" s="1055" t="s">
        <v>30</v>
      </c>
      <c r="K9" s="1629"/>
      <c r="L9" s="1380">
        <v>46175</v>
      </c>
      <c r="M9" s="371" t="s">
        <v>128</v>
      </c>
      <c r="N9" s="989">
        <v>72668.5</v>
      </c>
      <c r="O9" s="371" t="s">
        <v>128</v>
      </c>
      <c r="P9" s="705" t="s">
        <v>29</v>
      </c>
      <c r="Q9" s="1630">
        <v>46176</v>
      </c>
      <c r="R9" s="700"/>
      <c r="S9" s="1630"/>
      <c r="T9" s="1630"/>
      <c r="U9" s="1630"/>
      <c r="V9" s="1631">
        <v>5934</v>
      </c>
      <c r="W9" s="1222">
        <v>4992</v>
      </c>
      <c r="X9" s="1632">
        <f>SUM(V9-W9)</f>
        <v>942</v>
      </c>
      <c r="Y9" s="1238">
        <f>IFERROR($W9/$V9, 0)</f>
        <v>0.84125379170879677</v>
      </c>
      <c r="Z9" s="1630">
        <v>46191</v>
      </c>
      <c r="AA9" s="1630"/>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28">
        <v>88</v>
      </c>
      <c r="I10" s="371" t="s">
        <v>566</v>
      </c>
      <c r="J10" s="1055" t="s">
        <v>30</v>
      </c>
      <c r="K10" s="1629"/>
      <c r="L10" s="1380">
        <v>46188</v>
      </c>
      <c r="M10" s="371" t="s">
        <v>128</v>
      </c>
      <c r="N10" s="989">
        <v>96607</v>
      </c>
      <c r="O10" s="371" t="s">
        <v>128</v>
      </c>
      <c r="P10" s="705" t="s">
        <v>29</v>
      </c>
      <c r="Q10" s="1630">
        <v>46176</v>
      </c>
      <c r="R10" s="700"/>
      <c r="S10" s="1630"/>
      <c r="T10" s="1630"/>
      <c r="U10" s="1630"/>
      <c r="V10" s="1631">
        <v>7623</v>
      </c>
      <c r="W10" s="1222">
        <v>4398</v>
      </c>
      <c r="X10" s="1632">
        <f>SUM(V10-W10)</f>
        <v>3225</v>
      </c>
      <c r="Y10" s="1238">
        <f>IFERROR($W10/$V10, 0)</f>
        <v>0.57693821330184969</v>
      </c>
      <c r="Z10" s="1630">
        <v>46195</v>
      </c>
      <c r="AA10" s="1630"/>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28">
        <v>75</v>
      </c>
      <c r="I11" s="371" t="s">
        <v>566</v>
      </c>
      <c r="J11" s="1055" t="s">
        <v>30</v>
      </c>
      <c r="K11" s="1629"/>
      <c r="L11" s="1380"/>
      <c r="M11" s="371" t="s">
        <v>128</v>
      </c>
      <c r="N11" s="989">
        <v>95477</v>
      </c>
      <c r="O11" s="371" t="s">
        <v>128</v>
      </c>
      <c r="P11" s="705" t="s">
        <v>35</v>
      </c>
      <c r="Q11" s="1630">
        <v>46198</v>
      </c>
      <c r="R11" s="700"/>
      <c r="S11" s="1630"/>
      <c r="T11" s="1630"/>
      <c r="U11" s="1630"/>
      <c r="V11" s="1631">
        <v>7966</v>
      </c>
      <c r="W11" s="1222"/>
      <c r="X11" s="1632">
        <v>7966</v>
      </c>
      <c r="Y11" s="1238">
        <f>IFERROR(#REF!/$V11, 0)</f>
        <v>0</v>
      </c>
      <c r="Z11" s="1630"/>
      <c r="AA11" s="1630"/>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28">
        <v>97</v>
      </c>
      <c r="I12" s="371" t="s">
        <v>566</v>
      </c>
      <c r="J12" s="1055" t="s">
        <v>30</v>
      </c>
      <c r="K12" s="1629"/>
      <c r="L12" s="1380"/>
      <c r="M12" s="371" t="s">
        <v>128</v>
      </c>
      <c r="N12" s="989">
        <v>94688.5</v>
      </c>
      <c r="O12" s="371" t="s">
        <v>128</v>
      </c>
      <c r="P12" s="705" t="s">
        <v>29</v>
      </c>
      <c r="Q12" s="1630">
        <v>46176</v>
      </c>
      <c r="R12" s="700"/>
      <c r="S12" s="1630"/>
      <c r="T12" s="1630"/>
      <c r="U12" s="1630"/>
      <c r="V12" s="1631">
        <v>7856</v>
      </c>
      <c r="W12" s="1222">
        <v>842</v>
      </c>
      <c r="X12" s="1632">
        <f>SUM(V12-W12)</f>
        <v>7014</v>
      </c>
      <c r="Y12" s="1238">
        <f>IFERROR($W12/$V12, 0)</f>
        <v>0.10717922606924643</v>
      </c>
      <c r="Z12" s="1630">
        <v>46190</v>
      </c>
      <c r="AA12" s="1630"/>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28">
        <v>65</v>
      </c>
      <c r="I13" s="371" t="s">
        <v>566</v>
      </c>
      <c r="J13" s="1055" t="s">
        <v>30</v>
      </c>
      <c r="K13" s="1629"/>
      <c r="L13" s="1380"/>
      <c r="M13" s="371" t="s">
        <v>128</v>
      </c>
      <c r="N13" s="989">
        <v>97700</v>
      </c>
      <c r="O13" s="371" t="s">
        <v>128</v>
      </c>
      <c r="P13" s="705" t="s">
        <v>35</v>
      </c>
      <c r="Q13" s="1630">
        <v>46198</v>
      </c>
      <c r="R13" s="700"/>
      <c r="S13" s="1630"/>
      <c r="T13" s="1630"/>
      <c r="U13" s="1630"/>
      <c r="V13" s="1631">
        <v>8047</v>
      </c>
      <c r="W13" s="1222"/>
      <c r="X13" s="1632">
        <f>SUM(V13-W13)</f>
        <v>8047</v>
      </c>
      <c r="Y13" s="1238">
        <f>IFERROR($W13/$V13, 0)</f>
        <v>0</v>
      </c>
      <c r="Z13" s="1630"/>
      <c r="AA13" s="1630"/>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28">
        <v>51</v>
      </c>
      <c r="I14" s="371" t="s">
        <v>566</v>
      </c>
      <c r="J14" s="1055" t="s">
        <v>30</v>
      </c>
      <c r="K14" s="1629"/>
      <c r="L14" s="1380"/>
      <c r="M14" s="371" t="s">
        <v>128</v>
      </c>
      <c r="N14" s="989">
        <v>91700</v>
      </c>
      <c r="O14" s="371" t="s">
        <v>128</v>
      </c>
      <c r="P14" s="705" t="s">
        <v>29</v>
      </c>
      <c r="Q14" s="1630">
        <v>46176</v>
      </c>
      <c r="R14" s="700"/>
      <c r="S14" s="1630"/>
      <c r="T14" s="1630"/>
      <c r="U14" s="1630"/>
      <c r="V14" s="1631">
        <v>7529</v>
      </c>
      <c r="W14" s="1222">
        <v>3741</v>
      </c>
      <c r="X14" s="1632">
        <f>SUM(V14-W14)</f>
        <v>3788</v>
      </c>
      <c r="Y14" s="1238">
        <f>IFERROR($W14/$V14, 0)</f>
        <v>0.49687873555585071</v>
      </c>
      <c r="Z14" s="1630">
        <v>46191</v>
      </c>
      <c r="AA14" s="1630"/>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28">
        <v>67</v>
      </c>
      <c r="I15" s="371" t="s">
        <v>566</v>
      </c>
      <c r="J15" s="1055" t="s">
        <v>30</v>
      </c>
      <c r="K15" s="1629"/>
      <c r="L15" s="1380"/>
      <c r="M15" s="371" t="s">
        <v>128</v>
      </c>
      <c r="N15" s="989">
        <v>100866</v>
      </c>
      <c r="O15" s="371" t="s">
        <v>128</v>
      </c>
      <c r="P15" s="705" t="s">
        <v>29</v>
      </c>
      <c r="Q15" s="1630">
        <v>46175</v>
      </c>
      <c r="R15" s="700"/>
      <c r="S15" s="1630"/>
      <c r="T15" s="1630"/>
      <c r="U15" s="1630"/>
      <c r="V15" s="1631">
        <v>9021</v>
      </c>
      <c r="W15" s="1222">
        <v>1708</v>
      </c>
      <c r="X15" s="1632">
        <f>SUM(V15-W15)</f>
        <v>7313</v>
      </c>
      <c r="Y15" s="1238">
        <f>IFERROR($W15/$V15, 0)</f>
        <v>0.18933599379226249</v>
      </c>
      <c r="Z15" s="1630">
        <v>46195</v>
      </c>
      <c r="AA15" s="1630"/>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28">
        <v>93</v>
      </c>
      <c r="I16" s="371" t="s">
        <v>566</v>
      </c>
      <c r="J16" s="1055" t="s">
        <v>30</v>
      </c>
      <c r="K16" s="1629"/>
      <c r="L16" s="1380"/>
      <c r="M16" s="371" t="s">
        <v>128</v>
      </c>
      <c r="N16" s="989">
        <v>104934</v>
      </c>
      <c r="O16" s="371" t="s">
        <v>128</v>
      </c>
      <c r="P16" s="705" t="s">
        <v>29</v>
      </c>
      <c r="Q16" s="1630">
        <v>46176</v>
      </c>
      <c r="R16" s="700"/>
      <c r="S16" s="1630"/>
      <c r="T16" s="1630"/>
      <c r="U16" s="1630"/>
      <c r="V16" s="1631">
        <v>8701</v>
      </c>
      <c r="W16" s="1222">
        <v>225</v>
      </c>
      <c r="X16" s="1632">
        <f>SUM(V16-W16)</f>
        <v>8476</v>
      </c>
      <c r="Y16" s="1238">
        <f>IFERROR($W16/$V16, 0)</f>
        <v>2.5859096655556833E-2</v>
      </c>
      <c r="Z16" s="1630">
        <v>46191</v>
      </c>
      <c r="AA16" s="1630"/>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28">
        <v>28</v>
      </c>
      <c r="I17" s="371" t="s">
        <v>566</v>
      </c>
      <c r="J17" s="1055" t="s">
        <v>30</v>
      </c>
      <c r="K17" s="1629"/>
      <c r="L17" s="1380"/>
      <c r="M17" s="371" t="s">
        <v>128</v>
      </c>
      <c r="N17" s="989">
        <v>73691.5</v>
      </c>
      <c r="O17" s="371" t="s">
        <v>128</v>
      </c>
      <c r="P17" s="705" t="s">
        <v>29</v>
      </c>
      <c r="Q17" s="1630">
        <v>46177</v>
      </c>
      <c r="R17" s="700"/>
      <c r="S17" s="1630"/>
      <c r="T17" s="1630"/>
      <c r="U17" s="1630"/>
      <c r="V17" s="1631">
        <v>6042</v>
      </c>
      <c r="W17" s="1222">
        <v>5671</v>
      </c>
      <c r="X17" s="1632">
        <f>SUM(V17-W17)</f>
        <v>371</v>
      </c>
      <c r="Y17" s="1238">
        <f>IFERROR($W17/$V17, 0)</f>
        <v>0.93859649122807021</v>
      </c>
      <c r="Z17" s="1630">
        <v>46185</v>
      </c>
      <c r="AA17" s="1630"/>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28">
        <v>70</v>
      </c>
      <c r="I18" s="371" t="s">
        <v>566</v>
      </c>
      <c r="J18" s="1055" t="s">
        <v>30</v>
      </c>
      <c r="K18" s="1629"/>
      <c r="L18" s="1380"/>
      <c r="M18" s="371" t="s">
        <v>128</v>
      </c>
      <c r="N18" s="989">
        <v>99590</v>
      </c>
      <c r="O18" s="371" t="s">
        <v>128</v>
      </c>
      <c r="P18" s="705" t="s">
        <v>29</v>
      </c>
      <c r="Q18" s="1630">
        <v>46177</v>
      </c>
      <c r="R18" s="700"/>
      <c r="S18" s="1630"/>
      <c r="T18" s="1630"/>
      <c r="U18" s="1630"/>
      <c r="V18" s="1631">
        <v>8201</v>
      </c>
      <c r="W18" s="1222">
        <v>7374</v>
      </c>
      <c r="X18" s="1632">
        <f>SUM(V18-W18)</f>
        <v>827</v>
      </c>
      <c r="Y18" s="1238">
        <f>IFERROR($W18/$V18, 0)</f>
        <v>0.89915863919034267</v>
      </c>
      <c r="Z18" s="1630">
        <v>46195</v>
      </c>
      <c r="AA18" s="1630"/>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28">
        <v>91</v>
      </c>
      <c r="I19" s="371" t="s">
        <v>566</v>
      </c>
      <c r="J19" s="1055" t="s">
        <v>30</v>
      </c>
      <c r="K19" s="1629"/>
      <c r="L19" s="1380"/>
      <c r="M19" s="371" t="s">
        <v>128</v>
      </c>
      <c r="N19" s="989">
        <v>103644.5</v>
      </c>
      <c r="O19" s="371" t="s">
        <v>128</v>
      </c>
      <c r="P19" s="705" t="s">
        <v>35</v>
      </c>
      <c r="Q19" s="1630">
        <v>46183</v>
      </c>
      <c r="R19" s="700"/>
      <c r="S19" s="1630"/>
      <c r="T19" s="1630"/>
      <c r="U19" s="1630"/>
      <c r="V19" s="1631">
        <v>8384</v>
      </c>
      <c r="W19" s="1222"/>
      <c r="X19" s="1632">
        <f>SUM(V19-W19)</f>
        <v>8384</v>
      </c>
      <c r="Y19" s="1238">
        <f>IFERROR($W19/$V19, 0)</f>
        <v>0</v>
      </c>
      <c r="Z19" s="1630"/>
      <c r="AA19" s="1630"/>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28">
        <v>57</v>
      </c>
      <c r="I20" s="371" t="s">
        <v>566</v>
      </c>
      <c r="J20" s="1055" t="s">
        <v>30</v>
      </c>
      <c r="K20" s="1629"/>
      <c r="L20" s="1380"/>
      <c r="M20" s="371" t="s">
        <v>128</v>
      </c>
      <c r="N20" s="989">
        <v>106431.5</v>
      </c>
      <c r="O20" s="371" t="s">
        <v>128</v>
      </c>
      <c r="P20" s="705" t="s">
        <v>35</v>
      </c>
      <c r="Q20" s="1630">
        <v>46183</v>
      </c>
      <c r="R20" s="700"/>
      <c r="S20" s="1630"/>
      <c r="T20" s="1630"/>
      <c r="U20" s="1630"/>
      <c r="V20" s="1631">
        <v>8751</v>
      </c>
      <c r="W20" s="1222"/>
      <c r="X20" s="1632">
        <f>SUM(V20-W20)</f>
        <v>8751</v>
      </c>
      <c r="Y20" s="1238">
        <f>IFERROR($W20/$V20, 0)</f>
        <v>0</v>
      </c>
      <c r="Z20" s="1630"/>
      <c r="AA20" s="1630"/>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28">
        <v>86</v>
      </c>
      <c r="I21" s="371" t="s">
        <v>566</v>
      </c>
      <c r="J21" s="1055" t="s">
        <v>30</v>
      </c>
      <c r="K21" s="1629"/>
      <c r="L21" s="1380"/>
      <c r="M21" s="371" t="s">
        <v>128</v>
      </c>
      <c r="N21" s="989">
        <v>97386.5</v>
      </c>
      <c r="O21" s="371" t="s">
        <v>128</v>
      </c>
      <c r="P21" s="705" t="s">
        <v>35</v>
      </c>
      <c r="Q21" s="1630">
        <v>46188</v>
      </c>
      <c r="R21" s="700"/>
      <c r="S21" s="1630"/>
      <c r="T21" s="1630"/>
      <c r="U21" s="1630"/>
      <c r="V21" s="1631">
        <v>7996</v>
      </c>
      <c r="W21" s="1222"/>
      <c r="X21" s="1632">
        <f>SUM(V21-W21)</f>
        <v>7996</v>
      </c>
      <c r="Y21" s="1238">
        <f>IFERROR($W21/$V21, 0)</f>
        <v>0</v>
      </c>
      <c r="Z21" s="1630"/>
      <c r="AA21" s="1630"/>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28">
        <v>40</v>
      </c>
      <c r="I22" s="371" t="s">
        <v>566</v>
      </c>
      <c r="J22" s="1055" t="s">
        <v>30</v>
      </c>
      <c r="K22" s="1629"/>
      <c r="L22" s="1380">
        <v>46182</v>
      </c>
      <c r="M22" s="371" t="s">
        <v>128</v>
      </c>
      <c r="N22" s="989">
        <v>91774</v>
      </c>
      <c r="O22" s="371" t="s">
        <v>128</v>
      </c>
      <c r="P22" s="705" t="s">
        <v>35</v>
      </c>
      <c r="Q22" s="1630">
        <v>46171</v>
      </c>
      <c r="R22" s="700"/>
      <c r="S22" s="1630"/>
      <c r="T22" s="1630"/>
      <c r="U22" s="1630"/>
      <c r="V22" s="1631">
        <v>7530</v>
      </c>
      <c r="W22" s="1222"/>
      <c r="X22" s="1632">
        <f>SUM(V22-W22)</f>
        <v>7530</v>
      </c>
      <c r="Y22" s="1238">
        <f>IFERROR($W22/$V22, 0)</f>
        <v>0</v>
      </c>
      <c r="Z22" s="1630"/>
      <c r="AA22" s="1630"/>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28">
        <v>88</v>
      </c>
      <c r="I23" s="371" t="s">
        <v>566</v>
      </c>
      <c r="J23" s="1055" t="s">
        <v>30</v>
      </c>
      <c r="K23" s="1629"/>
      <c r="L23" s="1380">
        <v>46181</v>
      </c>
      <c r="M23" s="371" t="s">
        <v>128</v>
      </c>
      <c r="N23" s="989">
        <v>81059.5</v>
      </c>
      <c r="O23" s="371" t="s">
        <v>128</v>
      </c>
      <c r="P23" s="705" t="s">
        <v>29</v>
      </c>
      <c r="Q23" s="1630">
        <v>46174</v>
      </c>
      <c r="R23" s="700"/>
      <c r="S23" s="1630"/>
      <c r="T23" s="1630"/>
      <c r="U23" s="1630"/>
      <c r="V23" s="1631">
        <v>6647</v>
      </c>
      <c r="W23" s="1222">
        <v>1177</v>
      </c>
      <c r="X23" s="1632">
        <f>SUM(V23-W23)</f>
        <v>5470</v>
      </c>
      <c r="Y23" s="1238">
        <f>IFERROR($W23/$V23, 0)</f>
        <v>0.17707236347224312</v>
      </c>
      <c r="Z23" s="1630">
        <v>46188</v>
      </c>
      <c r="AA23" s="1630"/>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28">
        <v>88</v>
      </c>
      <c r="I24" s="371" t="s">
        <v>566</v>
      </c>
      <c r="J24" s="1055" t="s">
        <v>30</v>
      </c>
      <c r="K24" s="1629"/>
      <c r="L24" s="1380"/>
      <c r="M24" s="371" t="s">
        <v>128</v>
      </c>
      <c r="N24" s="989">
        <v>106600</v>
      </c>
      <c r="O24" s="371" t="s">
        <v>128</v>
      </c>
      <c r="P24" s="705" t="s">
        <v>32</v>
      </c>
      <c r="Q24" s="1630"/>
      <c r="R24" s="700"/>
      <c r="S24" s="1630"/>
      <c r="T24" s="1630"/>
      <c r="U24" s="1630"/>
      <c r="V24" s="1631">
        <v>8787</v>
      </c>
      <c r="W24" s="1222"/>
      <c r="X24" s="1632">
        <f>SUM(V24-W24)</f>
        <v>8787</v>
      </c>
      <c r="Y24" s="1238">
        <f>IFERROR($W24/$V24, 0)</f>
        <v>0</v>
      </c>
      <c r="Z24" s="1630"/>
      <c r="AA24" s="1630"/>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28">
        <v>0</v>
      </c>
      <c r="I25" s="371" t="s">
        <v>566</v>
      </c>
      <c r="J25" s="1055" t="s">
        <v>30</v>
      </c>
      <c r="K25" s="1629"/>
      <c r="L25" s="1380">
        <v>46154</v>
      </c>
      <c r="M25" s="371" t="s">
        <v>128</v>
      </c>
      <c r="N25" s="989">
        <v>65477.3</v>
      </c>
      <c r="O25" s="371" t="s">
        <v>128</v>
      </c>
      <c r="P25" s="705" t="s">
        <v>35</v>
      </c>
      <c r="Q25" s="1630">
        <v>46157</v>
      </c>
      <c r="R25" s="700"/>
      <c r="S25" s="1630"/>
      <c r="T25" s="1630"/>
      <c r="U25" s="1630"/>
      <c r="V25" s="1631">
        <v>5318</v>
      </c>
      <c r="W25" s="1222"/>
      <c r="X25" s="1632">
        <f>SUM(V25-W25)</f>
        <v>5318</v>
      </c>
      <c r="Y25" s="1238">
        <f>IFERROR($W25/$V25, 0)</f>
        <v>0</v>
      </c>
      <c r="Z25" s="1630"/>
      <c r="AA25" s="1630"/>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0">
        <v>46181</v>
      </c>
      <c r="AA30" s="1630"/>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29">
        <v>35</v>
      </c>
      <c r="I31" s="1230" t="s">
        <v>566</v>
      </c>
      <c r="J31" s="1219" t="s">
        <v>30</v>
      </c>
      <c r="K31" s="1633"/>
      <c r="L31" s="1381">
        <v>46183</v>
      </c>
      <c r="M31" s="1219" t="s">
        <v>128</v>
      </c>
      <c r="N31" s="1634">
        <v>98498</v>
      </c>
      <c r="O31" s="1219" t="s">
        <v>128</v>
      </c>
      <c r="P31" s="705" t="s">
        <v>29</v>
      </c>
      <c r="Q31" s="1635">
        <v>46183</v>
      </c>
      <c r="R31" s="692"/>
      <c r="S31" s="1635"/>
      <c r="T31" s="1635"/>
      <c r="U31" s="1635"/>
      <c r="V31" s="1632">
        <v>7699</v>
      </c>
      <c r="W31" s="1544">
        <v>3764</v>
      </c>
      <c r="X31" s="1223">
        <f t="shared" ref="X31:X37" si="1">SUM(V31-W31)</f>
        <v>3935</v>
      </c>
      <c r="Y31" s="1238">
        <f t="shared" si="0"/>
        <v>0.4888946616443694</v>
      </c>
      <c r="Z31" s="1630">
        <v>46195</v>
      </c>
      <c r="AA31" s="1630"/>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29">
        <v>87</v>
      </c>
      <c r="I32" s="1230" t="s">
        <v>566</v>
      </c>
      <c r="J32" s="1219" t="s">
        <v>30</v>
      </c>
      <c r="K32" s="1633"/>
      <c r="L32" s="1381">
        <v>46178</v>
      </c>
      <c r="M32" s="1219" t="s">
        <v>128</v>
      </c>
      <c r="N32" s="1394">
        <v>77365.5</v>
      </c>
      <c r="O32" s="1219" t="s">
        <v>128</v>
      </c>
      <c r="P32" s="1411" t="s">
        <v>29</v>
      </c>
      <c r="Q32" s="1635">
        <v>46178</v>
      </c>
      <c r="R32" s="692"/>
      <c r="S32" s="1635"/>
      <c r="T32" s="1635"/>
      <c r="U32" s="1635"/>
      <c r="V32" s="1632">
        <v>6321</v>
      </c>
      <c r="W32" s="1544">
        <v>2189</v>
      </c>
      <c r="X32" s="1223">
        <f t="shared" si="1"/>
        <v>4132</v>
      </c>
      <c r="Y32" s="1273">
        <f>IFERROR($W32/$V32, 0)</f>
        <v>0.34630596424616356</v>
      </c>
      <c r="Z32" s="1635">
        <v>46191</v>
      </c>
      <c r="AA32" s="1635"/>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29">
        <v>42</v>
      </c>
      <c r="I33" s="1230" t="s">
        <v>566</v>
      </c>
      <c r="J33" s="1219" t="s">
        <v>30</v>
      </c>
      <c r="K33" s="1633"/>
      <c r="L33" s="1381">
        <v>46178</v>
      </c>
      <c r="M33" s="1219" t="s">
        <v>128</v>
      </c>
      <c r="N33" s="1394">
        <v>60970.5</v>
      </c>
      <c r="O33" s="1219" t="s">
        <v>128</v>
      </c>
      <c r="P33" s="1411" t="s">
        <v>29</v>
      </c>
      <c r="Q33" s="1635">
        <v>46181</v>
      </c>
      <c r="R33" s="692"/>
      <c r="S33" s="1635"/>
      <c r="T33" s="1635"/>
      <c r="U33" s="1635"/>
      <c r="V33" s="1632">
        <v>4650</v>
      </c>
      <c r="W33" s="1544">
        <v>1676</v>
      </c>
      <c r="X33" s="1223">
        <f t="shared" si="1"/>
        <v>2974</v>
      </c>
      <c r="Y33" s="1273">
        <f>IFERROR($W33/$V33, 0)</f>
        <v>0.3604301075268817</v>
      </c>
      <c r="Z33" s="1635">
        <v>46188</v>
      </c>
      <c r="AA33" s="1635"/>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29">
        <v>58</v>
      </c>
      <c r="I34" s="1230" t="s">
        <v>566</v>
      </c>
      <c r="J34" s="1219" t="s">
        <v>30</v>
      </c>
      <c r="K34" s="1633"/>
      <c r="L34" s="1381">
        <v>46181</v>
      </c>
      <c r="M34" s="1219" t="s">
        <v>128</v>
      </c>
      <c r="N34" s="1634">
        <v>78994.5</v>
      </c>
      <c r="O34" s="1219" t="s">
        <v>128</v>
      </c>
      <c r="P34" s="705" t="s">
        <v>29</v>
      </c>
      <c r="Q34" s="1635">
        <v>46178</v>
      </c>
      <c r="R34" s="692"/>
      <c r="S34" s="1635"/>
      <c r="T34" s="1635"/>
      <c r="U34" s="1635"/>
      <c r="V34" s="1632">
        <v>6258</v>
      </c>
      <c r="W34" s="1544">
        <v>1919</v>
      </c>
      <c r="X34" s="1223">
        <f t="shared" si="1"/>
        <v>4339</v>
      </c>
      <c r="Y34" s="1238">
        <f t="shared" si="0"/>
        <v>0.30664749121124962</v>
      </c>
      <c r="Z34" s="1630">
        <v>46195</v>
      </c>
      <c r="AA34" s="1630"/>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29">
        <v>85</v>
      </c>
      <c r="I35" s="1230" t="s">
        <v>566</v>
      </c>
      <c r="J35" s="1219" t="s">
        <v>30</v>
      </c>
      <c r="K35" s="1633"/>
      <c r="L35" s="1381">
        <v>46181</v>
      </c>
      <c r="M35" s="1219" t="s">
        <v>128</v>
      </c>
      <c r="N35" s="1634">
        <v>62709</v>
      </c>
      <c r="O35" s="1219" t="s">
        <v>128</v>
      </c>
      <c r="P35" s="705" t="s">
        <v>29</v>
      </c>
      <c r="Q35" s="1635">
        <v>46178</v>
      </c>
      <c r="R35" s="692"/>
      <c r="S35" s="1635"/>
      <c r="T35" s="1635"/>
      <c r="U35" s="1635"/>
      <c r="V35" s="1632">
        <v>5055</v>
      </c>
      <c r="W35" s="1544">
        <v>4940</v>
      </c>
      <c r="X35" s="1223">
        <f t="shared" si="1"/>
        <v>115</v>
      </c>
      <c r="Y35" s="1238">
        <f t="shared" si="0"/>
        <v>0.97725024727992083</v>
      </c>
      <c r="Z35" s="1635">
        <v>46188</v>
      </c>
      <c r="AA35" s="1630"/>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29">
        <v>69</v>
      </c>
      <c r="I36" s="1230" t="s">
        <v>566</v>
      </c>
      <c r="J36" s="1219" t="s">
        <v>30</v>
      </c>
      <c r="K36" s="1633"/>
      <c r="L36" s="1381">
        <v>46198</v>
      </c>
      <c r="M36" s="1219" t="s">
        <v>128</v>
      </c>
      <c r="N36" s="1634">
        <v>99986.2</v>
      </c>
      <c r="O36" s="1219" t="s">
        <v>128</v>
      </c>
      <c r="P36" s="705" t="s">
        <v>35</v>
      </c>
      <c r="Q36" s="1635">
        <v>46198</v>
      </c>
      <c r="R36" s="692"/>
      <c r="S36" s="1635"/>
      <c r="T36" s="1635"/>
      <c r="U36" s="1635"/>
      <c r="V36" s="1632">
        <v>8137</v>
      </c>
      <c r="W36" s="1541"/>
      <c r="X36" s="1223">
        <f t="shared" si="1"/>
        <v>8137</v>
      </c>
      <c r="Y36" s="1273">
        <f>IFERROR($W36/$V36, 0)</f>
        <v>0</v>
      </c>
      <c r="Z36" s="1635"/>
      <c r="AA36" s="1635"/>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29">
        <v>0</v>
      </c>
      <c r="I37" s="1230" t="s">
        <v>566</v>
      </c>
      <c r="J37" s="1219" t="s">
        <v>30</v>
      </c>
      <c r="K37" s="1633"/>
      <c r="L37" s="1381">
        <v>46181</v>
      </c>
      <c r="M37" s="1219" t="s">
        <v>128</v>
      </c>
      <c r="N37" s="1634">
        <v>419</v>
      </c>
      <c r="O37" s="1219" t="s">
        <v>128</v>
      </c>
      <c r="P37" s="705" t="s">
        <v>35</v>
      </c>
      <c r="Q37" s="1635">
        <v>46178</v>
      </c>
      <c r="R37" s="692"/>
      <c r="S37" s="1635"/>
      <c r="T37" s="1635"/>
      <c r="U37" s="1635"/>
      <c r="V37" s="1632">
        <v>72</v>
      </c>
      <c r="W37" s="1454"/>
      <c r="X37" s="1223">
        <f t="shared" si="1"/>
        <v>72</v>
      </c>
      <c r="Y37" s="1238">
        <f t="shared" si="0"/>
        <v>0</v>
      </c>
      <c r="Z37" s="1630"/>
      <c r="AA37" s="1630"/>
      <c r="AB37" s="695">
        <v>0</v>
      </c>
      <c r="AC37" s="695">
        <v>0</v>
      </c>
      <c r="AD37" s="1053">
        <v>0</v>
      </c>
      <c r="AE37" s="1456" t="s">
        <v>605</v>
      </c>
      <c r="AF37" s="712"/>
    </row>
    <row r="38" spans="1:32" s="713" customFormat="1" ht="24.75" customHeight="1">
      <c r="A38" s="1378"/>
      <c r="B38" s="1453"/>
      <c r="C38" s="1381"/>
      <c r="D38" s="1381"/>
      <c r="E38" s="1381"/>
      <c r="F38" s="1451"/>
      <c r="G38" s="1271"/>
      <c r="H38" s="1629"/>
      <c r="I38" s="1230"/>
      <c r="J38" s="1629"/>
      <c r="K38" s="1633"/>
      <c r="L38" s="1381"/>
      <c r="M38" s="1629"/>
      <c r="N38" s="1634"/>
      <c r="O38" s="1629"/>
      <c r="P38" s="1636"/>
      <c r="Q38" s="1635"/>
      <c r="R38" s="692"/>
      <c r="S38" s="1635"/>
      <c r="T38" s="1635"/>
      <c r="U38" s="1635"/>
      <c r="V38" s="1632"/>
      <c r="W38" s="1454"/>
      <c r="X38" s="1632"/>
      <c r="Y38" s="1273">
        <f t="shared" si="0"/>
        <v>0</v>
      </c>
      <c r="Z38" s="1635"/>
      <c r="AA38" s="1635"/>
      <c r="AB38" s="1637"/>
      <c r="AC38" s="1637"/>
      <c r="AD38" s="1255"/>
      <c r="AE38" s="1455"/>
      <c r="AF38" s="712"/>
    </row>
    <row r="39" spans="1:32" s="713" customFormat="1" ht="24.75" customHeight="1">
      <c r="A39" s="1378"/>
      <c r="B39" s="1453"/>
      <c r="C39" s="1381"/>
      <c r="D39" s="1381"/>
      <c r="E39" s="1381"/>
      <c r="F39" s="1451"/>
      <c r="G39" s="1271"/>
      <c r="H39" s="1629"/>
      <c r="I39" s="1230"/>
      <c r="J39" s="1629"/>
      <c r="K39" s="1633"/>
      <c r="L39" s="1381"/>
      <c r="M39" s="1629"/>
      <c r="N39" s="1634"/>
      <c r="O39" s="1629"/>
      <c r="P39" s="1636"/>
      <c r="Q39" s="1635"/>
      <c r="R39" s="692"/>
      <c r="S39" s="1635"/>
      <c r="T39" s="1635"/>
      <c r="U39" s="1635"/>
      <c r="V39" s="1632"/>
      <c r="W39" s="1454"/>
      <c r="X39" s="1632"/>
      <c r="Y39" s="1273">
        <f t="shared" si="0"/>
        <v>0</v>
      </c>
      <c r="Z39" s="1635"/>
      <c r="AA39" s="1635"/>
      <c r="AB39" s="1637"/>
      <c r="AC39" s="1637"/>
      <c r="AD39" s="1255"/>
      <c r="AE39" s="1455"/>
      <c r="AF39" s="712"/>
    </row>
    <row r="40" spans="1:32" s="713" customFormat="1" ht="24.75" customHeight="1">
      <c r="A40" s="1378"/>
      <c r="B40" s="1453"/>
      <c r="C40" s="1381"/>
      <c r="D40" s="1381"/>
      <c r="E40" s="1381"/>
      <c r="F40" s="1451"/>
      <c r="G40" s="1271"/>
      <c r="H40" s="1629"/>
      <c r="I40" s="1230"/>
      <c r="J40" s="1629"/>
      <c r="K40" s="1633"/>
      <c r="L40" s="1381"/>
      <c r="M40" s="1629"/>
      <c r="N40" s="1634"/>
      <c r="O40" s="1629"/>
      <c r="P40" s="1636"/>
      <c r="Q40" s="1635"/>
      <c r="R40" s="692"/>
      <c r="S40" s="1635"/>
      <c r="T40" s="1635"/>
      <c r="U40" s="1635"/>
      <c r="V40" s="1632"/>
      <c r="W40" s="1454"/>
      <c r="X40" s="1632"/>
      <c r="Y40" s="1273">
        <f t="shared" si="0"/>
        <v>0</v>
      </c>
      <c r="Z40" s="1635"/>
      <c r="AA40" s="1635"/>
      <c r="AB40" s="1637"/>
      <c r="AC40" s="1637"/>
      <c r="AD40" s="1255"/>
      <c r="AE40" s="1455"/>
      <c r="AF40" s="712"/>
    </row>
    <row r="41" spans="1:32" s="713" customFormat="1" ht="24.75" customHeight="1">
      <c r="A41" s="1378"/>
      <c r="B41" s="1453"/>
      <c r="C41" s="1381"/>
      <c r="D41" s="1381"/>
      <c r="E41" s="1381"/>
      <c r="F41" s="1451"/>
      <c r="G41" s="1271"/>
      <c r="H41" s="1629"/>
      <c r="I41" s="1230"/>
      <c r="J41" s="1629"/>
      <c r="K41" s="1633"/>
      <c r="L41" s="1381"/>
      <c r="M41" s="1629"/>
      <c r="N41" s="1634"/>
      <c r="O41" s="1629"/>
      <c r="P41" s="1636"/>
      <c r="Q41" s="1635"/>
      <c r="R41" s="692"/>
      <c r="S41" s="1635"/>
      <c r="T41" s="1635"/>
      <c r="U41" s="1635"/>
      <c r="V41" s="1632"/>
      <c r="W41" s="1454"/>
      <c r="X41" s="1632"/>
      <c r="Y41" s="1273">
        <f t="shared" si="0"/>
        <v>0</v>
      </c>
      <c r="Z41" s="1635"/>
      <c r="AA41" s="1635"/>
      <c r="AB41" s="1637"/>
      <c r="AC41" s="1637"/>
      <c r="AD41" s="1255"/>
      <c r="AE41" s="1455"/>
      <c r="AF41" s="712"/>
    </row>
    <row r="42" spans="1:32" s="713" customFormat="1" ht="24.75" customHeight="1">
      <c r="A42" s="1378"/>
      <c r="B42" s="1453"/>
      <c r="C42" s="1381"/>
      <c r="D42" s="1381"/>
      <c r="E42" s="1381"/>
      <c r="F42" s="1451"/>
      <c r="G42" s="1271"/>
      <c r="H42" s="1629"/>
      <c r="I42" s="1230"/>
      <c r="J42" s="1629"/>
      <c r="K42" s="1633"/>
      <c r="L42" s="1381"/>
      <c r="M42" s="1629"/>
      <c r="N42" s="1634"/>
      <c r="O42" s="1629"/>
      <c r="P42" s="1636"/>
      <c r="Q42" s="1635"/>
      <c r="R42" s="692"/>
      <c r="S42" s="1635"/>
      <c r="T42" s="1635"/>
      <c r="U42" s="1635"/>
      <c r="V42" s="1632"/>
      <c r="W42" s="1454"/>
      <c r="X42" s="1632"/>
      <c r="Y42" s="1273">
        <f t="shared" si="0"/>
        <v>0</v>
      </c>
      <c r="Z42" s="1635"/>
      <c r="AA42" s="1635"/>
      <c r="AB42" s="1637"/>
      <c r="AC42" s="1637"/>
      <c r="AD42" s="1255"/>
      <c r="AE42" s="1455"/>
      <c r="AF42" s="712"/>
    </row>
    <row r="43" spans="1:32" s="713" customFormat="1" ht="24.75" customHeight="1">
      <c r="A43" s="1378"/>
      <c r="B43" s="1453"/>
      <c r="C43" s="1381"/>
      <c r="D43" s="1381"/>
      <c r="E43" s="1381"/>
      <c r="F43" s="1451"/>
      <c r="G43" s="1271"/>
      <c r="H43" s="1629"/>
      <c r="I43" s="1230"/>
      <c r="J43" s="1629"/>
      <c r="K43" s="1633"/>
      <c r="L43" s="1381"/>
      <c r="M43" s="1629"/>
      <c r="N43" s="1634"/>
      <c r="O43" s="1629"/>
      <c r="P43" s="1636"/>
      <c r="Q43" s="1635"/>
      <c r="R43" s="692"/>
      <c r="S43" s="1635"/>
      <c r="T43" s="1635"/>
      <c r="U43" s="1635"/>
      <c r="V43" s="1632"/>
      <c r="W43" s="1454"/>
      <c r="X43" s="1632"/>
      <c r="Y43" s="1273">
        <f t="shared" si="0"/>
        <v>0</v>
      </c>
      <c r="Z43" s="1635"/>
      <c r="AA43" s="1635"/>
      <c r="AB43" s="1637"/>
      <c r="AC43" s="1637"/>
      <c r="AD43" s="1255"/>
      <c r="AE43" s="1455"/>
      <c r="AF43" s="712"/>
    </row>
    <row r="44" spans="1:32" s="713" customFormat="1" ht="24.75" customHeight="1">
      <c r="A44" s="1378"/>
      <c r="B44" s="1453"/>
      <c r="C44" s="1381"/>
      <c r="D44" s="1381"/>
      <c r="E44" s="1381"/>
      <c r="F44" s="1451"/>
      <c r="G44" s="1271"/>
      <c r="H44" s="1629"/>
      <c r="I44" s="1230"/>
      <c r="J44" s="1629"/>
      <c r="K44" s="1633"/>
      <c r="L44" s="1381"/>
      <c r="M44" s="1629"/>
      <c r="N44" s="1634"/>
      <c r="O44" s="1629"/>
      <c r="P44" s="1636"/>
      <c r="Q44" s="1635"/>
      <c r="R44" s="692"/>
      <c r="S44" s="1635"/>
      <c r="T44" s="1635"/>
      <c r="U44" s="1635"/>
      <c r="V44" s="1632"/>
      <c r="W44" s="1454"/>
      <c r="X44" s="1632"/>
      <c r="Y44" s="1273">
        <f t="shared" si="0"/>
        <v>0</v>
      </c>
      <c r="Z44" s="1635"/>
      <c r="AA44" s="1635"/>
      <c r="AB44" s="1637"/>
      <c r="AC44" s="1637"/>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29">
        <v>0</v>
      </c>
      <c r="I49" s="689" t="s">
        <v>566</v>
      </c>
      <c r="J49" s="689" t="s">
        <v>30</v>
      </c>
      <c r="K49" s="1629"/>
      <c r="L49" s="1381" t="s">
        <v>623</v>
      </c>
      <c r="M49" s="689" t="s">
        <v>128</v>
      </c>
      <c r="N49" s="690">
        <v>88403.8</v>
      </c>
      <c r="O49" s="699" t="s">
        <v>128</v>
      </c>
      <c r="P49" s="691" t="s">
        <v>29</v>
      </c>
      <c r="Q49" s="1635">
        <v>46169</v>
      </c>
      <c r="R49" s="716"/>
      <c r="S49" s="1638"/>
      <c r="T49" s="1639"/>
      <c r="U49" s="1635"/>
      <c r="V49" s="1324">
        <v>6992</v>
      </c>
      <c r="W49" s="1222">
        <v>4679</v>
      </c>
      <c r="X49" s="1632">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27" t="s">
        <v>635</v>
      </c>
      <c r="H52" s="740">
        <v>0</v>
      </c>
      <c r="I52" s="740" t="s">
        <v>566</v>
      </c>
      <c r="J52" s="740" t="s">
        <v>30</v>
      </c>
      <c r="K52" s="1640"/>
      <c r="L52" s="1518">
        <v>46189</v>
      </c>
      <c r="M52" s="1520" t="s">
        <v>128</v>
      </c>
      <c r="N52" s="770">
        <v>21342.95</v>
      </c>
      <c r="O52" s="740" t="s">
        <v>128</v>
      </c>
      <c r="P52" s="941" t="s">
        <v>29</v>
      </c>
      <c r="Q52" s="1635">
        <v>46189</v>
      </c>
      <c r="R52" s="692"/>
      <c r="S52" s="1635"/>
      <c r="T52" s="1635"/>
      <c r="U52" s="1635"/>
      <c r="V52" s="1324">
        <v>1667</v>
      </c>
      <c r="W52" s="1324"/>
      <c r="X52" s="1632">
        <f>SUM(V52-W52)</f>
        <v>1667</v>
      </c>
      <c r="Y52" s="1238"/>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28">
        <v>61</v>
      </c>
      <c r="I56" s="371" t="s">
        <v>619</v>
      </c>
      <c r="J56" s="1055" t="s">
        <v>30</v>
      </c>
      <c r="K56" s="1629"/>
      <c r="L56" s="1380"/>
      <c r="M56" s="371" t="s">
        <v>128</v>
      </c>
      <c r="N56" s="989">
        <v>44936</v>
      </c>
      <c r="O56" s="371" t="s">
        <v>128</v>
      </c>
      <c r="P56" s="705" t="s">
        <v>35</v>
      </c>
      <c r="Q56" s="1630">
        <v>46146</v>
      </c>
      <c r="R56" s="1630"/>
      <c r="S56" s="1630"/>
      <c r="T56" s="1630"/>
      <c r="U56" s="1630"/>
      <c r="V56" s="1631">
        <v>3375</v>
      </c>
      <c r="W56" s="1632"/>
      <c r="X56" s="1632">
        <f>SUM(V56-W56)</f>
        <v>3375</v>
      </c>
      <c r="Y56" s="1238">
        <f>IFERROR($W56/$V56, 0)</f>
        <v>0</v>
      </c>
      <c r="Z56" s="1641"/>
      <c r="AA56" s="1641"/>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28">
        <v>85</v>
      </c>
      <c r="I57" s="371" t="s">
        <v>619</v>
      </c>
      <c r="J57" s="1055" t="s">
        <v>30</v>
      </c>
      <c r="K57" s="1629"/>
      <c r="L57" s="1380"/>
      <c r="M57" s="371" t="s">
        <v>128</v>
      </c>
      <c r="N57" s="989">
        <v>60062</v>
      </c>
      <c r="O57" s="371" t="s">
        <v>128</v>
      </c>
      <c r="P57" s="705" t="s">
        <v>35</v>
      </c>
      <c r="Q57" s="1630">
        <v>46174</v>
      </c>
      <c r="R57" s="1630"/>
      <c r="S57" s="1630"/>
      <c r="T57" s="1630"/>
      <c r="U57" s="1630"/>
      <c r="V57" s="1631">
        <v>4380</v>
      </c>
      <c r="W57" s="1632"/>
      <c r="X57" s="1632">
        <f>SUM(V57-W57)</f>
        <v>4380</v>
      </c>
      <c r="Y57" s="1238">
        <f>IFERROR($W57/$V57, 0)</f>
        <v>0</v>
      </c>
      <c r="Z57" s="1641"/>
      <c r="AA57" s="1641"/>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28">
        <v>86</v>
      </c>
      <c r="I58" s="371" t="s">
        <v>619</v>
      </c>
      <c r="J58" s="1055" t="s">
        <v>30</v>
      </c>
      <c r="K58" s="1629"/>
      <c r="L58" s="1380"/>
      <c r="M58" s="371" t="s">
        <v>128</v>
      </c>
      <c r="N58" s="989">
        <v>64118</v>
      </c>
      <c r="O58" s="371" t="s">
        <v>128</v>
      </c>
      <c r="P58" s="705" t="s">
        <v>35</v>
      </c>
      <c r="Q58" s="1630">
        <v>46174</v>
      </c>
      <c r="R58" s="1630"/>
      <c r="S58" s="1630"/>
      <c r="T58" s="1630"/>
      <c r="U58" s="1630"/>
      <c r="V58" s="1631">
        <v>4753</v>
      </c>
      <c r="W58" s="1632"/>
      <c r="X58" s="1632">
        <f>SUM(V58-W58)</f>
        <v>4753</v>
      </c>
      <c r="Y58" s="1238">
        <f>IFERROR($W58/$V58, 0)</f>
        <v>0</v>
      </c>
      <c r="Z58" s="1641"/>
      <c r="AA58" s="1641"/>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28">
        <v>87</v>
      </c>
      <c r="I59" s="371" t="s">
        <v>619</v>
      </c>
      <c r="J59" s="1055" t="s">
        <v>30</v>
      </c>
      <c r="K59" s="1629"/>
      <c r="L59" s="1380"/>
      <c r="M59" s="371" t="s">
        <v>128</v>
      </c>
      <c r="N59" s="989">
        <v>64040</v>
      </c>
      <c r="O59" s="371" t="s">
        <v>128</v>
      </c>
      <c r="P59" s="705" t="s">
        <v>35</v>
      </c>
      <c r="Q59" s="1630">
        <v>46174</v>
      </c>
      <c r="R59" s="1630"/>
      <c r="S59" s="1630"/>
      <c r="T59" s="1630"/>
      <c r="U59" s="1630"/>
      <c r="V59" s="1631">
        <v>4888</v>
      </c>
      <c r="W59" s="1632"/>
      <c r="X59" s="1632">
        <f>SUM(V59-W59)</f>
        <v>4888</v>
      </c>
      <c r="Y59" s="1238">
        <f>IFERROR($W59/$V59, 0)</f>
        <v>0</v>
      </c>
      <c r="Z59" s="1641"/>
      <c r="AA59" s="1641"/>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28">
        <v>82</v>
      </c>
      <c r="I60" s="371" t="s">
        <v>619</v>
      </c>
      <c r="J60" s="1055" t="s">
        <v>30</v>
      </c>
      <c r="K60" s="1629"/>
      <c r="L60" s="1380"/>
      <c r="M60" s="371" t="s">
        <v>128</v>
      </c>
      <c r="N60" s="989">
        <v>60234</v>
      </c>
      <c r="O60" s="371" t="s">
        <v>128</v>
      </c>
      <c r="P60" s="705" t="s">
        <v>35</v>
      </c>
      <c r="Q60" s="1630">
        <v>46164</v>
      </c>
      <c r="R60" s="1630"/>
      <c r="S60" s="1630"/>
      <c r="T60" s="1630"/>
      <c r="U60" s="1630"/>
      <c r="V60" s="1631">
        <v>4497</v>
      </c>
      <c r="W60" s="1632"/>
      <c r="X60" s="1632">
        <f>SUM(V60-W60)</f>
        <v>4497</v>
      </c>
      <c r="Y60" s="1238">
        <f>IFERROR($W60/$V60, 0)</f>
        <v>0</v>
      </c>
      <c r="Z60" s="1641"/>
      <c r="AA60" s="1641"/>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28">
        <v>55</v>
      </c>
      <c r="I61" s="371" t="s">
        <v>619</v>
      </c>
      <c r="J61" s="1055" t="s">
        <v>30</v>
      </c>
      <c r="K61" s="1629"/>
      <c r="L61" s="1380"/>
      <c r="M61" s="371" t="s">
        <v>128</v>
      </c>
      <c r="N61" s="989">
        <v>45757.7</v>
      </c>
      <c r="O61" s="371" t="s">
        <v>128</v>
      </c>
      <c r="P61" s="705" t="s">
        <v>35</v>
      </c>
      <c r="Q61" s="1630">
        <v>46174</v>
      </c>
      <c r="R61" s="1630"/>
      <c r="S61" s="1630"/>
      <c r="T61" s="1630"/>
      <c r="U61" s="1630"/>
      <c r="V61" s="1631">
        <v>3537</v>
      </c>
      <c r="W61" s="1632"/>
      <c r="X61" s="1632">
        <f>SUM(V61-W61)</f>
        <v>3537</v>
      </c>
      <c r="Y61" s="1238">
        <f>IFERROR($W61/$V61, 0)</f>
        <v>0</v>
      </c>
      <c r="Z61" s="1641"/>
      <c r="AA61" s="1641"/>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28">
        <v>54</v>
      </c>
      <c r="I62" s="371" t="s">
        <v>619</v>
      </c>
      <c r="J62" s="1055" t="s">
        <v>30</v>
      </c>
      <c r="K62" s="1629"/>
      <c r="L62" s="1380"/>
      <c r="M62" s="371" t="s">
        <v>128</v>
      </c>
      <c r="N62" s="989">
        <v>39903.550000000003</v>
      </c>
      <c r="O62" s="371" t="s">
        <v>128</v>
      </c>
      <c r="P62" s="705" t="s">
        <v>35</v>
      </c>
      <c r="Q62" s="1630">
        <v>46174</v>
      </c>
      <c r="R62" s="1630"/>
      <c r="S62" s="1630"/>
      <c r="T62" s="1630"/>
      <c r="U62" s="1630"/>
      <c r="V62" s="1631">
        <v>3000</v>
      </c>
      <c r="W62" s="1632"/>
      <c r="X62" s="1632">
        <f>SUM(V62-W62)</f>
        <v>3000</v>
      </c>
      <c r="Y62" s="1238">
        <f>IFERROR($W62/$V62, 0)</f>
        <v>0</v>
      </c>
      <c r="Z62" s="1641"/>
      <c r="AA62" s="1641"/>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28">
        <v>78</v>
      </c>
      <c r="I63" s="371" t="s">
        <v>619</v>
      </c>
      <c r="J63" s="1055" t="s">
        <v>30</v>
      </c>
      <c r="K63" s="1629"/>
      <c r="L63" s="1380"/>
      <c r="M63" s="371" t="s">
        <v>128</v>
      </c>
      <c r="N63" s="989">
        <v>58190</v>
      </c>
      <c r="O63" s="371" t="s">
        <v>128</v>
      </c>
      <c r="P63" s="705" t="s">
        <v>35</v>
      </c>
      <c r="Q63" s="1630">
        <v>46174</v>
      </c>
      <c r="R63" s="1630"/>
      <c r="S63" s="1630"/>
      <c r="T63" s="1630"/>
      <c r="U63" s="1630"/>
      <c r="V63" s="1631">
        <v>4283</v>
      </c>
      <c r="W63" s="1632"/>
      <c r="X63" s="1632">
        <f>SUM(V63-W63)</f>
        <v>4283</v>
      </c>
      <c r="Y63" s="1238">
        <f>IFERROR($W63/$V63, 0)</f>
        <v>0</v>
      </c>
      <c r="Z63" s="1641"/>
      <c r="AA63" s="1641"/>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28">
        <v>75</v>
      </c>
      <c r="I64" s="371" t="s">
        <v>619</v>
      </c>
      <c r="J64" s="1055" t="s">
        <v>30</v>
      </c>
      <c r="K64" s="1629"/>
      <c r="L64" s="1380"/>
      <c r="M64" s="371" t="s">
        <v>128</v>
      </c>
      <c r="N64" s="989">
        <v>61026</v>
      </c>
      <c r="O64" s="371" t="s">
        <v>128</v>
      </c>
      <c r="P64" s="705" t="s">
        <v>29</v>
      </c>
      <c r="Q64" s="1630">
        <v>46144</v>
      </c>
      <c r="R64" s="1630"/>
      <c r="S64" s="1630"/>
      <c r="T64" s="1630"/>
      <c r="U64" s="1630"/>
      <c r="V64" s="1631">
        <v>4683</v>
      </c>
      <c r="W64" s="1632">
        <v>851</v>
      </c>
      <c r="X64" s="1632">
        <f>SUM(V64-W64)</f>
        <v>3832</v>
      </c>
      <c r="Y64" s="1238">
        <f>IFERROR($W64/$V64, 0)</f>
        <v>0.18172111894084989</v>
      </c>
      <c r="Z64" s="1630">
        <v>46177</v>
      </c>
      <c r="AA64" s="1630"/>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28">
        <v>77</v>
      </c>
      <c r="I65" s="371" t="s">
        <v>566</v>
      </c>
      <c r="J65" s="1055" t="s">
        <v>30</v>
      </c>
      <c r="K65" s="1629"/>
      <c r="L65" s="1380"/>
      <c r="M65" s="371" t="s">
        <v>128</v>
      </c>
      <c r="N65" s="989">
        <v>52948</v>
      </c>
      <c r="O65" s="371" t="s">
        <v>128</v>
      </c>
      <c r="P65" s="705" t="s">
        <v>35</v>
      </c>
      <c r="Q65" s="1630">
        <v>46185</v>
      </c>
      <c r="R65" s="1630"/>
      <c r="S65" s="1630"/>
      <c r="T65" s="1630"/>
      <c r="U65" s="1630"/>
      <c r="V65" s="1631">
        <v>3957</v>
      </c>
      <c r="W65" s="1632"/>
      <c r="X65" s="1632">
        <f>SUM(V65-W65)</f>
        <v>3957</v>
      </c>
      <c r="Y65" s="1238">
        <f>IFERROR($W65/$V65, 0)</f>
        <v>0</v>
      </c>
      <c r="Z65" s="1641"/>
      <c r="AA65" s="1641"/>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28">
        <v>74</v>
      </c>
      <c r="I66" s="371" t="s">
        <v>566</v>
      </c>
      <c r="J66" s="740" t="s">
        <v>30</v>
      </c>
      <c r="K66" s="740"/>
      <c r="L66" s="1380"/>
      <c r="M66" s="371" t="s">
        <v>128</v>
      </c>
      <c r="N66" s="989">
        <v>51256</v>
      </c>
      <c r="O66" s="371" t="s">
        <v>128</v>
      </c>
      <c r="P66" s="705" t="s">
        <v>35</v>
      </c>
      <c r="Q66" s="1630">
        <v>46185</v>
      </c>
      <c r="R66" s="1630"/>
      <c r="S66" s="1630"/>
      <c r="T66" s="1630"/>
      <c r="U66" s="1630"/>
      <c r="V66" s="1631">
        <v>3826</v>
      </c>
      <c r="W66" s="1632"/>
      <c r="X66" s="1632">
        <f>SUM(V66-W66)</f>
        <v>3826</v>
      </c>
      <c r="Y66" s="1238">
        <f>IFERROR($W66/$V66, 0)</f>
        <v>0</v>
      </c>
      <c r="Z66" s="1641"/>
      <c r="AA66" s="1641"/>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29"/>
      <c r="L67" s="1380"/>
      <c r="M67" s="1177" t="s">
        <v>128</v>
      </c>
      <c r="N67" s="1410">
        <v>36161.25</v>
      </c>
      <c r="O67" s="1177" t="s">
        <v>128</v>
      </c>
      <c r="P67" s="1411" t="s">
        <v>35</v>
      </c>
      <c r="Q67" s="1630">
        <v>46162</v>
      </c>
      <c r="R67" s="1630"/>
      <c r="S67" s="1630"/>
      <c r="T67" s="1630"/>
      <c r="U67" s="1630"/>
      <c r="V67" s="1631">
        <v>2885</v>
      </c>
      <c r="W67" s="1632"/>
      <c r="X67" s="1632">
        <f>SUM(V67-W67)</f>
        <v>2885</v>
      </c>
      <c r="Y67" s="1238">
        <f>IFERROR($W67/$V67, 0)</f>
        <v>0</v>
      </c>
      <c r="Z67" s="1641"/>
      <c r="AA67" s="1641"/>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28">
        <v>47</v>
      </c>
      <c r="I68" s="371" t="s">
        <v>566</v>
      </c>
      <c r="J68" s="699" t="s">
        <v>30</v>
      </c>
      <c r="K68" s="1629"/>
      <c r="L68" s="1380"/>
      <c r="M68" s="699" t="s">
        <v>128</v>
      </c>
      <c r="N68" s="703">
        <v>36936</v>
      </c>
      <c r="O68" s="699" t="s">
        <v>128</v>
      </c>
      <c r="P68" s="705" t="s">
        <v>35</v>
      </c>
      <c r="Q68" s="1630">
        <v>46196</v>
      </c>
      <c r="R68" s="1630"/>
      <c r="S68" s="1630"/>
      <c r="T68" s="1630"/>
      <c r="U68" s="1630"/>
      <c r="V68" s="1631">
        <v>2724</v>
      </c>
      <c r="W68" s="1632"/>
      <c r="X68" s="1632">
        <f>SUM(V68-W68)</f>
        <v>2724</v>
      </c>
      <c r="Y68" s="1238">
        <f>IFERROR($W68/$V68, 0)</f>
        <v>0</v>
      </c>
      <c r="Z68" s="1641"/>
      <c r="AA68" s="1641"/>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29"/>
      <c r="L70" s="1380"/>
      <c r="M70" s="699" t="s">
        <v>128</v>
      </c>
      <c r="N70" s="703">
        <v>3443</v>
      </c>
      <c r="O70" s="699" t="s">
        <v>128</v>
      </c>
      <c r="P70" s="691" t="s">
        <v>35</v>
      </c>
      <c r="Q70" s="1630">
        <v>46147</v>
      </c>
      <c r="R70" s="1630"/>
      <c r="S70" s="1630"/>
      <c r="T70" s="1630"/>
      <c r="U70" s="1630"/>
      <c r="V70" s="1632">
        <v>224</v>
      </c>
      <c r="W70" s="1632"/>
      <c r="X70" s="1632">
        <f>SUM(V70-W70)</f>
        <v>224</v>
      </c>
      <c r="Y70" s="1238">
        <f>IFERROR($W70/$V70, 0)</f>
        <v>0</v>
      </c>
      <c r="Z70" s="1630"/>
      <c r="AA70" s="1630"/>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28">
        <v>77</v>
      </c>
      <c r="I76" s="1258" t="s">
        <v>566</v>
      </c>
      <c r="J76" s="1259" t="s">
        <v>30</v>
      </c>
      <c r="K76" s="1629"/>
      <c r="L76" s="1380"/>
      <c r="M76" s="1177" t="s">
        <v>128</v>
      </c>
      <c r="N76" s="1642">
        <v>70699.5</v>
      </c>
      <c r="O76" s="1178" t="s">
        <v>128</v>
      </c>
      <c r="P76" s="1335" t="s">
        <v>32</v>
      </c>
      <c r="Q76" s="1630"/>
      <c r="R76" s="1630"/>
      <c r="S76" s="1630"/>
      <c r="T76" s="1630"/>
      <c r="U76" s="1630"/>
      <c r="V76" s="1631">
        <v>5471</v>
      </c>
      <c r="W76" s="1632"/>
      <c r="X76" s="1632">
        <f>SUM(V76-W76)</f>
        <v>5471</v>
      </c>
      <c r="Y76" s="1238">
        <f>IFERROR($W76/$V76, 0)</f>
        <v>0</v>
      </c>
      <c r="Z76" s="1630"/>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28">
        <v>56</v>
      </c>
      <c r="I77" s="1258" t="s">
        <v>566</v>
      </c>
      <c r="J77" s="1259" t="s">
        <v>30</v>
      </c>
      <c r="K77" s="1629"/>
      <c r="L77" s="1380"/>
      <c r="M77" s="1177" t="s">
        <v>128</v>
      </c>
      <c r="N77" s="1642">
        <v>38720</v>
      </c>
      <c r="O77" s="1178" t="s">
        <v>128</v>
      </c>
      <c r="P77" s="1335" t="s">
        <v>32</v>
      </c>
      <c r="Q77" s="1630"/>
      <c r="R77" s="1630"/>
      <c r="S77" s="1630"/>
      <c r="T77" s="1630"/>
      <c r="U77" s="1630"/>
      <c r="V77" s="1631">
        <v>3134</v>
      </c>
      <c r="W77" s="1632"/>
      <c r="X77" s="1632">
        <f>SUM(V77-W77)</f>
        <v>3134</v>
      </c>
      <c r="Y77" s="1238">
        <f>IFERROR($W77/$V77, 0)</f>
        <v>0</v>
      </c>
      <c r="Z77" s="1643"/>
      <c r="AA77" s="1644"/>
      <c r="AB77" s="813">
        <v>0</v>
      </c>
      <c r="AC77" s="816">
        <v>0</v>
      </c>
      <c r="AD77" s="732">
        <v>0</v>
      </c>
      <c r="AE77" s="1239" t="s">
        <v>680</v>
      </c>
      <c r="AF77" s="725"/>
    </row>
    <row r="78" spans="1:32" ht="24.75" customHeight="1">
      <c r="A78" s="1378" t="s">
        <v>681</v>
      </c>
      <c r="B78" s="1179" t="s">
        <v>37</v>
      </c>
      <c r="C78" s="1381">
        <v>46229</v>
      </c>
      <c r="D78" s="1379"/>
      <c r="E78" s="1380"/>
      <c r="F78" s="1379"/>
      <c r="G78" s="1237"/>
      <c r="H78" s="1628">
        <v>80</v>
      </c>
      <c r="I78" s="1258" t="s">
        <v>566</v>
      </c>
      <c r="J78" s="1259" t="s">
        <v>30</v>
      </c>
      <c r="K78" s="1629"/>
      <c r="L78" s="1380"/>
      <c r="M78" s="1177" t="s">
        <v>128</v>
      </c>
      <c r="N78" s="1410">
        <v>77657.7</v>
      </c>
      <c r="O78" s="1178" t="s">
        <v>128</v>
      </c>
      <c r="P78" s="1335" t="s">
        <v>32</v>
      </c>
      <c r="Q78" s="1630"/>
      <c r="R78" s="1630"/>
      <c r="S78" s="1630"/>
      <c r="T78" s="1630"/>
      <c r="U78" s="1630"/>
      <c r="V78" s="1631">
        <v>6243</v>
      </c>
      <c r="W78" s="1632"/>
      <c r="X78" s="1632">
        <f>SUM(V78-W78)</f>
        <v>6243</v>
      </c>
      <c r="Y78" s="1238">
        <f>IFERROR($W78/$V78, 0)</f>
        <v>0</v>
      </c>
      <c r="Z78" s="1630"/>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28">
        <v>82</v>
      </c>
      <c r="I79" s="1258" t="s">
        <v>566</v>
      </c>
      <c r="J79" s="1259" t="s">
        <v>30</v>
      </c>
      <c r="K79" s="1629"/>
      <c r="L79" s="1380"/>
      <c r="M79" s="1177" t="s">
        <v>128</v>
      </c>
      <c r="N79" s="1410">
        <v>85513</v>
      </c>
      <c r="O79" s="1178" t="s">
        <v>128</v>
      </c>
      <c r="P79" s="1335" t="s">
        <v>32</v>
      </c>
      <c r="Q79" s="1630"/>
      <c r="R79" s="1630"/>
      <c r="S79" s="1630"/>
      <c r="T79" s="1630"/>
      <c r="U79" s="1630"/>
      <c r="V79" s="1631">
        <v>6678</v>
      </c>
      <c r="W79" s="1632"/>
      <c r="X79" s="1632">
        <f>SUM(V79-W79)</f>
        <v>6678</v>
      </c>
      <c r="Y79" s="1238">
        <f>IFERROR($W79/$V79, 0)</f>
        <v>0</v>
      </c>
      <c r="Z79" s="1630"/>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28">
        <v>0</v>
      </c>
      <c r="I80" s="1258" t="s">
        <v>566</v>
      </c>
      <c r="J80" s="1259" t="s">
        <v>30</v>
      </c>
      <c r="K80" s="1629"/>
      <c r="L80" s="1380"/>
      <c r="M80" s="1177" t="s">
        <v>128</v>
      </c>
      <c r="N80" s="1642">
        <v>25174.45</v>
      </c>
      <c r="O80" s="1178" t="s">
        <v>128</v>
      </c>
      <c r="P80" s="1335" t="s">
        <v>32</v>
      </c>
      <c r="Q80" s="1630"/>
      <c r="R80" s="1630"/>
      <c r="S80" s="1630"/>
      <c r="T80" s="1630"/>
      <c r="U80" s="1630"/>
      <c r="V80" s="1631">
        <v>2721</v>
      </c>
      <c r="W80" s="1632"/>
      <c r="X80" s="1632">
        <f>SUM(V80-W80)</f>
        <v>2721</v>
      </c>
      <c r="Y80" s="1238">
        <f>IFERROR($W80/$V80, 0)</f>
        <v>0</v>
      </c>
      <c r="Z80" s="1645"/>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28">
        <v>53</v>
      </c>
      <c r="I81" s="1258" t="s">
        <v>566</v>
      </c>
      <c r="J81" s="1259" t="s">
        <v>30</v>
      </c>
      <c r="K81" s="1360"/>
      <c r="L81" s="1236"/>
      <c r="M81" s="1177" t="s">
        <v>128</v>
      </c>
      <c r="N81" s="1361">
        <v>56455</v>
      </c>
      <c r="O81" s="1178" t="s">
        <v>128</v>
      </c>
      <c r="P81" s="1335" t="s">
        <v>29</v>
      </c>
      <c r="Q81" s="1630">
        <v>46174</v>
      </c>
      <c r="R81" s="1630"/>
      <c r="S81" s="1630"/>
      <c r="T81" s="1630"/>
      <c r="U81" s="1630"/>
      <c r="V81" s="1631">
        <v>4814</v>
      </c>
      <c r="W81" s="1632">
        <v>4321</v>
      </c>
      <c r="X81" s="1632">
        <f>SUM(V81-W81)</f>
        <v>493</v>
      </c>
      <c r="Y81" s="1238">
        <f>IFERROR($W81/$V81, 0)</f>
        <v>0.89759036144578308</v>
      </c>
      <c r="Z81" s="1630">
        <v>46184</v>
      </c>
      <c r="AA81" s="1645"/>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28">
        <v>74</v>
      </c>
      <c r="I82" s="1258" t="s">
        <v>566</v>
      </c>
      <c r="J82" s="1259" t="s">
        <v>30</v>
      </c>
      <c r="K82" s="1629"/>
      <c r="L82" s="1380"/>
      <c r="M82" s="1177" t="s">
        <v>128</v>
      </c>
      <c r="N82" s="1361">
        <v>92274</v>
      </c>
      <c r="O82" s="1178" t="s">
        <v>128</v>
      </c>
      <c r="P82" s="1335" t="s">
        <v>29</v>
      </c>
      <c r="Q82" s="1630">
        <v>46142</v>
      </c>
      <c r="R82" s="1630"/>
      <c r="S82" s="1630"/>
      <c r="T82" s="1630"/>
      <c r="U82" s="1630"/>
      <c r="V82" s="1631">
        <v>8145</v>
      </c>
      <c r="W82" s="1632">
        <v>7162</v>
      </c>
      <c r="X82" s="1632">
        <f>SUM(V82-W82)</f>
        <v>983</v>
      </c>
      <c r="Y82" s="1238">
        <f>IFERROR($W82/$V82, 0)</f>
        <v>0.87931246163290366</v>
      </c>
      <c r="Z82" s="1630">
        <v>46149</v>
      </c>
      <c r="AA82" s="1630"/>
      <c r="AB82" s="695">
        <v>0</v>
      </c>
      <c r="AC82" s="695">
        <v>0</v>
      </c>
      <c r="AD82" s="701">
        <v>0</v>
      </c>
      <c r="AE82" s="1239" t="s">
        <v>689</v>
      </c>
      <c r="AF82" s="725"/>
    </row>
    <row r="83" spans="1:32" ht="24.75" customHeight="1">
      <c r="A83" s="1378" t="s">
        <v>690</v>
      </c>
      <c r="B83" s="1384" t="s">
        <v>37</v>
      </c>
      <c r="C83" s="1381">
        <v>46215</v>
      </c>
      <c r="D83" s="1379"/>
      <c r="E83" s="1380"/>
      <c r="F83" s="1379"/>
      <c r="G83" s="1237"/>
      <c r="H83" s="1628">
        <v>48</v>
      </c>
      <c r="I83" s="1258" t="s">
        <v>566</v>
      </c>
      <c r="J83" s="1259" t="s">
        <v>30</v>
      </c>
      <c r="K83" s="1629"/>
      <c r="L83" s="1380"/>
      <c r="M83" s="1177" t="s">
        <v>128</v>
      </c>
      <c r="N83" s="1361">
        <v>50669</v>
      </c>
      <c r="O83" s="1178" t="s">
        <v>128</v>
      </c>
      <c r="P83" s="1335" t="s">
        <v>32</v>
      </c>
      <c r="Q83" s="1630"/>
      <c r="R83" s="1630"/>
      <c r="S83" s="1630"/>
      <c r="T83" s="1630"/>
      <c r="U83" s="1630"/>
      <c r="V83" s="1631">
        <v>3600</v>
      </c>
      <c r="W83" s="1632"/>
      <c r="X83" s="1632">
        <f>SUM(V83-W83)</f>
        <v>3600</v>
      </c>
      <c r="Y83" s="1238">
        <f>IFERROR($W83/$V83, 0)</f>
        <v>0</v>
      </c>
      <c r="Z83" s="1630"/>
      <c r="AA83" s="1630"/>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28">
        <v>69</v>
      </c>
      <c r="I84" s="1258" t="s">
        <v>566</v>
      </c>
      <c r="J84" s="1259" t="s">
        <v>30</v>
      </c>
      <c r="K84" s="1629"/>
      <c r="L84" s="1380"/>
      <c r="M84" s="1177" t="s">
        <v>128</v>
      </c>
      <c r="N84" s="415">
        <v>72896</v>
      </c>
      <c r="O84" s="1178" t="s">
        <v>128</v>
      </c>
      <c r="P84" s="1335" t="s">
        <v>29</v>
      </c>
      <c r="Q84" s="1630">
        <v>46157</v>
      </c>
      <c r="R84" s="1630"/>
      <c r="S84" s="1630"/>
      <c r="T84" s="1630"/>
      <c r="U84" s="1630"/>
      <c r="V84" s="1631">
        <v>6189</v>
      </c>
      <c r="W84" s="1632">
        <v>6050</v>
      </c>
      <c r="X84" s="1632">
        <f>SUM(V84-W84)</f>
        <v>139</v>
      </c>
      <c r="Y84" s="1238">
        <f>IFERROR($W84/$V84, 0)</f>
        <v>0.97754079819033768</v>
      </c>
      <c r="Z84" s="1630">
        <v>46169</v>
      </c>
      <c r="AA84" s="1630"/>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28">
        <v>60</v>
      </c>
      <c r="I85" s="1258" t="s">
        <v>566</v>
      </c>
      <c r="J85" s="1259" t="s">
        <v>30</v>
      </c>
      <c r="K85" s="1629"/>
      <c r="L85" s="1380"/>
      <c r="M85" s="1177" t="s">
        <v>128</v>
      </c>
      <c r="N85" s="415">
        <v>70151.5</v>
      </c>
      <c r="O85" s="1178" t="s">
        <v>128</v>
      </c>
      <c r="P85" s="1335" t="s">
        <v>35</v>
      </c>
      <c r="Q85" s="1630">
        <v>46170</v>
      </c>
      <c r="R85" s="1630"/>
      <c r="S85" s="1630"/>
      <c r="T85" s="1630"/>
      <c r="U85" s="1630"/>
      <c r="V85" s="1631">
        <v>5673</v>
      </c>
      <c r="W85" s="1632">
        <v>2593</v>
      </c>
      <c r="X85" s="1632">
        <f>SUM(V85-W85)</f>
        <v>3080</v>
      </c>
      <c r="Y85" s="1238">
        <f>IFERROR($W85/$V85, 0)</f>
        <v>0.45707738410012339</v>
      </c>
      <c r="Z85" s="1630">
        <v>46197</v>
      </c>
      <c r="AA85" s="1630"/>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28">
        <v>70</v>
      </c>
      <c r="I86" s="1258" t="s">
        <v>566</v>
      </c>
      <c r="J86" s="1259" t="s">
        <v>30</v>
      </c>
      <c r="K86" s="1629"/>
      <c r="L86" s="1380"/>
      <c r="M86" s="1177" t="s">
        <v>128</v>
      </c>
      <c r="N86" s="415">
        <v>65362</v>
      </c>
      <c r="O86" s="1178" t="s">
        <v>128</v>
      </c>
      <c r="P86" s="1335" t="s">
        <v>29</v>
      </c>
      <c r="Q86" s="1630">
        <v>46170</v>
      </c>
      <c r="R86" s="1630"/>
      <c r="S86" s="1630"/>
      <c r="T86" s="1630"/>
      <c r="U86" s="1630"/>
      <c r="V86" s="1631">
        <v>5460</v>
      </c>
      <c r="W86" s="1632">
        <v>2418</v>
      </c>
      <c r="X86" s="1632">
        <f>SUM(V86-W86)</f>
        <v>3042</v>
      </c>
      <c r="Y86" s="1238">
        <f>IFERROR($W86/$V86, 0)</f>
        <v>0.44285714285714284</v>
      </c>
      <c r="Z86" s="1630">
        <v>46189</v>
      </c>
      <c r="AA86" s="1630"/>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28">
        <v>90</v>
      </c>
      <c r="I88" s="1258" t="s">
        <v>566</v>
      </c>
      <c r="J88" s="1259" t="s">
        <v>30</v>
      </c>
      <c r="K88" s="1629"/>
      <c r="L88" s="1380"/>
      <c r="M88" s="1177" t="s">
        <v>128</v>
      </c>
      <c r="N88" s="1361">
        <v>90888</v>
      </c>
      <c r="O88" s="1178" t="s">
        <v>128</v>
      </c>
      <c r="P88" s="1335" t="s">
        <v>32</v>
      </c>
      <c r="Q88" s="1630"/>
      <c r="R88" s="1630"/>
      <c r="S88" s="1630"/>
      <c r="T88" s="1630"/>
      <c r="U88" s="1630"/>
      <c r="V88" s="1631">
        <v>7881</v>
      </c>
      <c r="W88" s="1632"/>
      <c r="X88" s="1632">
        <f>SUM(V88-W88)</f>
        <v>7881</v>
      </c>
      <c r="Y88" s="1238">
        <f>IFERROR($W88/$V88, 0)</f>
        <v>0</v>
      </c>
      <c r="Z88" s="1630"/>
      <c r="AA88" s="1630"/>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0"/>
      <c r="S90" s="1630"/>
      <c r="T90" s="1630"/>
      <c r="U90" s="1630"/>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28">
        <v>74</v>
      </c>
      <c r="I91" s="1258" t="s">
        <v>566</v>
      </c>
      <c r="J91" s="1259" t="s">
        <v>30</v>
      </c>
      <c r="K91" s="1629"/>
      <c r="L91" s="1380"/>
      <c r="M91" s="1177" t="s">
        <v>128</v>
      </c>
      <c r="N91" s="415">
        <v>70534.5</v>
      </c>
      <c r="O91" s="1178" t="s">
        <v>128</v>
      </c>
      <c r="P91" s="1335" t="s">
        <v>29</v>
      </c>
      <c r="Q91" s="1630">
        <v>46174</v>
      </c>
      <c r="R91" s="1630"/>
      <c r="S91" s="1630"/>
      <c r="T91" s="1630"/>
      <c r="U91" s="1630"/>
      <c r="V91" s="1631">
        <v>5756</v>
      </c>
      <c r="W91" s="1632">
        <v>2635</v>
      </c>
      <c r="X91" s="1632">
        <f>SUM(V91-W91)</f>
        <v>3121</v>
      </c>
      <c r="Y91" s="1238">
        <f>IFERROR($W91/$V91, 0)</f>
        <v>0.45778318276580959</v>
      </c>
      <c r="Z91" s="1630">
        <v>46191</v>
      </c>
      <c r="AA91" s="1630"/>
      <c r="AB91" s="1189">
        <v>0</v>
      </c>
      <c r="AC91" s="1189">
        <v>0</v>
      </c>
      <c r="AD91" s="1223">
        <v>0</v>
      </c>
      <c r="AE91" s="1239" t="s">
        <v>693</v>
      </c>
      <c r="AF91" s="725"/>
    </row>
    <row r="92" spans="1:32" ht="24.75" customHeight="1">
      <c r="A92" s="1378" t="s">
        <v>702</v>
      </c>
      <c r="B92" s="1384" t="s">
        <v>37</v>
      </c>
      <c r="C92" s="697">
        <v>46203</v>
      </c>
      <c r="D92" s="1379"/>
      <c r="E92" s="1380"/>
      <c r="F92" s="1379"/>
      <c r="G92" s="1237"/>
      <c r="H92" s="1628">
        <v>56</v>
      </c>
      <c r="I92" s="1258" t="s">
        <v>566</v>
      </c>
      <c r="J92" s="744" t="s">
        <v>30</v>
      </c>
      <c r="K92" s="1360"/>
      <c r="L92" s="1236"/>
      <c r="M92" s="1177" t="s">
        <v>128</v>
      </c>
      <c r="N92" s="1361">
        <v>50042</v>
      </c>
      <c r="O92" s="1178" t="s">
        <v>128</v>
      </c>
      <c r="P92" s="1335" t="s">
        <v>32</v>
      </c>
      <c r="Q92" s="1630"/>
      <c r="R92" s="1630"/>
      <c r="S92" s="1630"/>
      <c r="T92" s="1630"/>
      <c r="U92" s="1630"/>
      <c r="V92" s="1631">
        <v>4159</v>
      </c>
      <c r="W92" s="1632"/>
      <c r="X92" s="1632">
        <f>SUM(V92-W92)</f>
        <v>4159</v>
      </c>
      <c r="Y92" s="1238">
        <f>IFERROR($W92/$V92, 0)</f>
        <v>0</v>
      </c>
      <c r="Z92" s="1630"/>
      <c r="AA92" s="1630"/>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28">
        <v>62</v>
      </c>
      <c r="I93" s="1258" t="s">
        <v>566</v>
      </c>
      <c r="J93" s="744" t="s">
        <v>30</v>
      </c>
      <c r="K93" s="1360"/>
      <c r="L93" s="1236"/>
      <c r="M93" s="1177" t="s">
        <v>128</v>
      </c>
      <c r="N93" s="1361">
        <v>48766</v>
      </c>
      <c r="O93" s="1178" t="s">
        <v>128</v>
      </c>
      <c r="P93" s="1335" t="s">
        <v>35</v>
      </c>
      <c r="Q93" s="1630">
        <v>46185</v>
      </c>
      <c r="R93" s="1630"/>
      <c r="S93" s="1630"/>
      <c r="T93" s="1630"/>
      <c r="U93" s="1630"/>
      <c r="V93" s="1631">
        <v>4009</v>
      </c>
      <c r="W93" s="1632"/>
      <c r="X93" s="1632">
        <f>SUM(V93-W93)</f>
        <v>4009</v>
      </c>
      <c r="Y93" s="1238">
        <f>IFERROR($W93/$V93, 0)</f>
        <v>0</v>
      </c>
      <c r="Z93" s="1630"/>
      <c r="AA93" s="1630"/>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28">
        <v>0</v>
      </c>
      <c r="I94" s="1258" t="s">
        <v>566</v>
      </c>
      <c r="J94" s="1259" t="s">
        <v>30</v>
      </c>
      <c r="K94" s="1629"/>
      <c r="L94" s="1380"/>
      <c r="M94" s="1177" t="s">
        <v>128</v>
      </c>
      <c r="N94" s="1361">
        <v>35456.550000000003</v>
      </c>
      <c r="O94" s="1178" t="s">
        <v>128</v>
      </c>
      <c r="P94" s="1335" t="s">
        <v>35</v>
      </c>
      <c r="Q94" s="1630">
        <v>46185</v>
      </c>
      <c r="R94" s="1630"/>
      <c r="S94" s="1630"/>
      <c r="T94" s="1630"/>
      <c r="U94" s="1630"/>
      <c r="V94" s="1631">
        <v>2635</v>
      </c>
      <c r="W94" s="1632">
        <v>492</v>
      </c>
      <c r="X94" s="1632">
        <f>SUM(V94-W94)</f>
        <v>2143</v>
      </c>
      <c r="Y94" s="1238">
        <f>IFERROR($W94/$V94, 0)</f>
        <v>0.18671726755218215</v>
      </c>
      <c r="Z94" s="1630"/>
      <c r="AA94" s="1630"/>
      <c r="AB94" s="695">
        <v>0</v>
      </c>
      <c r="AC94" s="733">
        <v>0</v>
      </c>
      <c r="AD94" s="732">
        <v>0</v>
      </c>
      <c r="AE94" s="1239" t="s">
        <v>706</v>
      </c>
      <c r="AF94" s="725"/>
    </row>
    <row r="95" spans="1:32" ht="24.75" customHeight="1">
      <c r="A95" s="1378" t="s">
        <v>707</v>
      </c>
      <c r="B95" s="1179" t="s">
        <v>37</v>
      </c>
      <c r="C95" s="1381">
        <v>46233</v>
      </c>
      <c r="D95" s="1379"/>
      <c r="E95" s="1380"/>
      <c r="F95" s="1379"/>
      <c r="G95" s="1237"/>
      <c r="H95" s="1628">
        <v>0</v>
      </c>
      <c r="I95" s="1258" t="s">
        <v>566</v>
      </c>
      <c r="J95" s="1259" t="s">
        <v>30</v>
      </c>
      <c r="K95" s="1629"/>
      <c r="L95" s="1380"/>
      <c r="M95" s="1177" t="s">
        <v>128</v>
      </c>
      <c r="N95" s="1361">
        <v>72557.350000000006</v>
      </c>
      <c r="O95" s="1178" t="s">
        <v>128</v>
      </c>
      <c r="P95" s="1335" t="s">
        <v>32</v>
      </c>
      <c r="Q95" s="1630"/>
      <c r="R95" s="1630"/>
      <c r="S95" s="1630"/>
      <c r="T95" s="1630"/>
      <c r="U95" s="1630"/>
      <c r="V95" s="1631">
        <v>5666</v>
      </c>
      <c r="W95" s="1632"/>
      <c r="X95" s="1632">
        <f>SUM(V95-W95)</f>
        <v>5666</v>
      </c>
      <c r="Y95" s="1238">
        <f>IFERROR($W95/$V95, 0)</f>
        <v>0</v>
      </c>
      <c r="Z95" s="1630"/>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28">
        <v>0</v>
      </c>
      <c r="I96" s="1258" t="s">
        <v>566</v>
      </c>
      <c r="J96" s="1259" t="s">
        <v>30</v>
      </c>
      <c r="K96" s="1629"/>
      <c r="L96" s="1380"/>
      <c r="M96" s="1177" t="s">
        <v>128</v>
      </c>
      <c r="N96" s="415">
        <v>75219.199999999997</v>
      </c>
      <c r="O96" s="1178" t="s">
        <v>128</v>
      </c>
      <c r="P96" s="1335" t="s">
        <v>32</v>
      </c>
      <c r="Q96" s="1630">
        <v>46189</v>
      </c>
      <c r="R96" s="1630"/>
      <c r="S96" s="1630"/>
      <c r="T96" s="1630"/>
      <c r="U96" s="1630"/>
      <c r="V96" s="1631">
        <v>5902</v>
      </c>
      <c r="W96" s="1632"/>
      <c r="X96" s="1632">
        <f>SUM(V96-W96)</f>
        <v>5902</v>
      </c>
      <c r="Y96" s="1238">
        <f>IFERROR($W96/$V96, 0)</f>
        <v>0</v>
      </c>
      <c r="Z96" s="1630"/>
      <c r="AA96" s="1630"/>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29"/>
      <c r="L97" s="1380"/>
      <c r="M97" s="1177" t="s">
        <v>128</v>
      </c>
      <c r="N97" s="415">
        <v>31327.7</v>
      </c>
      <c r="O97" s="1178" t="s">
        <v>128</v>
      </c>
      <c r="P97" s="1335" t="s">
        <v>32</v>
      </c>
      <c r="Q97" s="1630">
        <v>46189</v>
      </c>
      <c r="R97" s="1630"/>
      <c r="S97" s="1630"/>
      <c r="T97" s="1630"/>
      <c r="U97" s="1630"/>
      <c r="V97" s="1631">
        <v>2342</v>
      </c>
      <c r="W97" s="1632"/>
      <c r="X97" s="1632">
        <f>SUM(V97-W97)</f>
        <v>2342</v>
      </c>
      <c r="Y97" s="1238">
        <f>IFERROR($W97/$V97, 0)</f>
        <v>0</v>
      </c>
      <c r="Z97" s="1630"/>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29"/>
      <c r="L98" s="1380"/>
      <c r="M98" s="1177" t="s">
        <v>128</v>
      </c>
      <c r="N98" s="415">
        <v>27837.25</v>
      </c>
      <c r="O98" s="1178" t="s">
        <v>128</v>
      </c>
      <c r="P98" s="1335" t="s">
        <v>32</v>
      </c>
      <c r="Q98" s="1630">
        <v>46189</v>
      </c>
      <c r="R98" s="1630"/>
      <c r="S98" s="1630"/>
      <c r="T98" s="1630"/>
      <c r="U98" s="1630"/>
      <c r="V98" s="1631">
        <v>2145</v>
      </c>
      <c r="W98" s="1632">
        <v>937</v>
      </c>
      <c r="X98" s="1632">
        <f>SUM(V98-W98)</f>
        <v>1208</v>
      </c>
      <c r="Y98" s="1238">
        <f>IFERROR($W98/$V98, 0)</f>
        <v>0.43682983682983684</v>
      </c>
      <c r="Z98" s="1630"/>
      <c r="AA98" s="1630"/>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28" t="s">
        <v>36</v>
      </c>
      <c r="K99" s="1629"/>
      <c r="L99" s="1380"/>
      <c r="M99" s="1628" t="s">
        <v>256</v>
      </c>
      <c r="N99" s="1642">
        <v>60744.4</v>
      </c>
      <c r="O99" s="1178" t="s">
        <v>128</v>
      </c>
      <c r="P99" s="1335" t="s">
        <v>35</v>
      </c>
      <c r="Q99" s="1630">
        <v>46197</v>
      </c>
      <c r="R99" s="1630"/>
      <c r="S99" s="1630"/>
      <c r="T99" s="1630"/>
      <c r="U99" s="1630"/>
      <c r="V99" s="1631">
        <v>5950</v>
      </c>
      <c r="W99" s="1632"/>
      <c r="X99" s="1632">
        <f>SUM(V99-W99)</f>
        <v>5950</v>
      </c>
      <c r="Y99" s="1238">
        <f>IFERROR($W99/$V99, 0)</f>
        <v>0</v>
      </c>
      <c r="Z99" s="1630"/>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28">
        <v>88</v>
      </c>
      <c r="I100" s="1258" t="s">
        <v>566</v>
      </c>
      <c r="J100" s="1177" t="s">
        <v>36</v>
      </c>
      <c r="K100" s="1629"/>
      <c r="L100" s="1380"/>
      <c r="M100" s="1177" t="s">
        <v>256</v>
      </c>
      <c r="N100" s="1410"/>
      <c r="O100" s="1178" t="s">
        <v>128</v>
      </c>
      <c r="P100" s="1335" t="s">
        <v>32</v>
      </c>
      <c r="Q100" s="1630"/>
      <c r="R100" s="1630"/>
      <c r="S100" s="1630"/>
      <c r="T100" s="1630"/>
      <c r="U100" s="1630"/>
      <c r="V100" s="1631">
        <v>12305</v>
      </c>
      <c r="W100" s="1632"/>
      <c r="X100" s="1632">
        <f>SUM(V100-W100)</f>
        <v>12305</v>
      </c>
      <c r="Y100" s="1238">
        <f>IFERROR($W100/$V100, 0)</f>
        <v>0</v>
      </c>
      <c r="Z100" s="1630"/>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28"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2">
        <v>62074</v>
      </c>
      <c r="O102" s="744" t="s">
        <v>128</v>
      </c>
      <c r="P102" s="735" t="s">
        <v>32</v>
      </c>
      <c r="Q102" s="1630"/>
      <c r="R102" s="1630"/>
      <c r="S102" s="1630"/>
      <c r="T102" s="1630"/>
      <c r="U102" s="1630"/>
      <c r="V102" s="1631">
        <v>5246</v>
      </c>
      <c r="W102" s="1632"/>
      <c r="X102" s="1632">
        <f>SUM(V102-W102)</f>
        <v>5246</v>
      </c>
      <c r="Y102" s="1238">
        <f>IFERROR($W102/$V102, 0)</f>
        <v>0</v>
      </c>
      <c r="Z102" s="1630"/>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28">
        <v>79</v>
      </c>
      <c r="I104" s="1258" t="s">
        <v>566</v>
      </c>
      <c r="J104" s="744" t="s">
        <v>33</v>
      </c>
      <c r="K104" s="689" t="s">
        <v>546</v>
      </c>
      <c r="L104" s="1380"/>
      <c r="M104" s="1177" t="s">
        <v>128</v>
      </c>
      <c r="N104" s="1642"/>
      <c r="O104" s="744" t="s">
        <v>256</v>
      </c>
      <c r="P104" s="735" t="s">
        <v>32</v>
      </c>
      <c r="Q104" s="1630"/>
      <c r="R104" s="1630"/>
      <c r="S104" s="1630"/>
      <c r="T104" s="1630"/>
      <c r="U104" s="1630"/>
      <c r="V104" s="1631">
        <v>5953</v>
      </c>
      <c r="W104" s="1632"/>
      <c r="X104" s="1632">
        <f>SUM(V104-W104)</f>
        <v>5953</v>
      </c>
      <c r="Y104" s="1238">
        <f>IFERROR($W104/$V104, 0)</f>
        <v>0</v>
      </c>
      <c r="Z104" s="1630"/>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28">
        <v>78</v>
      </c>
      <c r="I105" s="1258" t="s">
        <v>566</v>
      </c>
      <c r="J105" s="744" t="s">
        <v>33</v>
      </c>
      <c r="K105" s="689" t="s">
        <v>546</v>
      </c>
      <c r="L105" s="1380"/>
      <c r="M105" s="1177" t="s">
        <v>128</v>
      </c>
      <c r="N105" s="1642"/>
      <c r="O105" s="744" t="s">
        <v>256</v>
      </c>
      <c r="P105" s="735" t="s">
        <v>32</v>
      </c>
      <c r="Q105" s="1630"/>
      <c r="R105" s="1630"/>
      <c r="S105" s="1630"/>
      <c r="T105" s="1630"/>
      <c r="U105" s="1630"/>
      <c r="V105" s="1631">
        <v>5890</v>
      </c>
      <c r="W105" s="1632"/>
      <c r="X105" s="1632">
        <f>SUM(V105-W105)</f>
        <v>5890</v>
      </c>
      <c r="Y105" s="1238">
        <f>IFERROR($W105/$V105, 0)</f>
        <v>0</v>
      </c>
      <c r="Z105" s="1630"/>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28">
        <v>49</v>
      </c>
      <c r="I106" s="1258" t="s">
        <v>566</v>
      </c>
      <c r="J106" s="744" t="s">
        <v>33</v>
      </c>
      <c r="K106" s="689" t="s">
        <v>546</v>
      </c>
      <c r="L106" s="1380"/>
      <c r="M106" s="1177" t="s">
        <v>128</v>
      </c>
      <c r="N106" s="1642"/>
      <c r="O106" s="744" t="s">
        <v>256</v>
      </c>
      <c r="P106" s="735" t="s">
        <v>32</v>
      </c>
      <c r="Q106" s="1630"/>
      <c r="R106" s="1630"/>
      <c r="S106" s="1630"/>
      <c r="T106" s="1630"/>
      <c r="U106" s="1630"/>
      <c r="V106" s="1631">
        <v>4709</v>
      </c>
      <c r="W106" s="1632"/>
      <c r="X106" s="1632">
        <f>SUM(V106-W106)</f>
        <v>4709</v>
      </c>
      <c r="Y106" s="1238">
        <f>IFERROR($W106/$V106, 0)</f>
        <v>0</v>
      </c>
      <c r="Z106" s="1630"/>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28">
        <v>58</v>
      </c>
      <c r="I8" s="371" t="s">
        <v>814</v>
      </c>
      <c r="J8" s="1055" t="s">
        <v>30</v>
      </c>
      <c r="K8" s="689"/>
      <c r="L8" s="359" t="s">
        <v>623</v>
      </c>
      <c r="M8" s="371" t="s">
        <v>128</v>
      </c>
      <c r="N8" s="989">
        <v>56668.15</v>
      </c>
      <c r="O8" s="371" t="s">
        <v>128</v>
      </c>
      <c r="P8" s="727" t="s">
        <v>38</v>
      </c>
      <c r="Q8" s="1630">
        <v>46144</v>
      </c>
      <c r="R8" s="700" t="s">
        <v>256</v>
      </c>
      <c r="S8" s="362">
        <v>46190</v>
      </c>
      <c r="T8" s="372" t="s">
        <v>819</v>
      </c>
      <c r="U8" s="372" t="s">
        <v>819</v>
      </c>
      <c r="V8" s="1632">
        <v>4061</v>
      </c>
      <c r="W8" s="1646">
        <v>4061</v>
      </c>
      <c r="X8" s="1632">
        <f>SUM(V8-W8)</f>
        <v>0</v>
      </c>
      <c r="Y8" s="1238">
        <f>IFERROR($W8/$V8, 0)</f>
        <v>1</v>
      </c>
      <c r="Z8" s="1630">
        <v>46153</v>
      </c>
      <c r="AA8" s="1630">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28">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28">
        <v>65</v>
      </c>
      <c r="I10" s="371" t="s">
        <v>814</v>
      </c>
      <c r="J10" s="1055" t="s">
        <v>30</v>
      </c>
      <c r="K10" s="689"/>
      <c r="L10" s="359" t="s">
        <v>623</v>
      </c>
      <c r="M10" s="371" t="s">
        <v>128</v>
      </c>
      <c r="N10" s="989">
        <v>45252</v>
      </c>
      <c r="O10" s="371" t="s">
        <v>128</v>
      </c>
      <c r="P10" s="727" t="s">
        <v>38</v>
      </c>
      <c r="Q10" s="1630">
        <v>46184</v>
      </c>
      <c r="R10" s="700" t="s">
        <v>256</v>
      </c>
      <c r="S10" s="362" t="s">
        <v>839</v>
      </c>
      <c r="T10" s="372" t="s">
        <v>819</v>
      </c>
      <c r="U10" s="372" t="s">
        <v>819</v>
      </c>
      <c r="V10" s="1631">
        <v>3360</v>
      </c>
      <c r="W10" s="1646">
        <v>3403</v>
      </c>
      <c r="X10" s="1632">
        <f>SUM(V10-W10)</f>
        <v>-43</v>
      </c>
      <c r="Y10" s="1238">
        <f>IFERROR($W10/$V10, 0)</f>
        <v>1.0127976190476191</v>
      </c>
      <c r="Z10" s="1630">
        <v>46192</v>
      </c>
      <c r="AA10" s="1630">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28">
        <v>21</v>
      </c>
      <c r="I11" s="371" t="s">
        <v>814</v>
      </c>
      <c r="J11" s="740" t="s">
        <v>30</v>
      </c>
      <c r="K11" s="689"/>
      <c r="L11" s="359" t="s">
        <v>623</v>
      </c>
      <c r="M11" s="371" t="s">
        <v>128</v>
      </c>
      <c r="N11" s="989">
        <v>38308</v>
      </c>
      <c r="O11" s="371" t="s">
        <v>128</v>
      </c>
      <c r="P11" s="727" t="s">
        <v>38</v>
      </c>
      <c r="Q11" s="1630">
        <v>46185</v>
      </c>
      <c r="R11" s="700" t="s">
        <v>256</v>
      </c>
      <c r="S11" s="362" t="s">
        <v>839</v>
      </c>
      <c r="T11" s="372" t="s">
        <v>819</v>
      </c>
      <c r="U11" s="372" t="s">
        <v>819</v>
      </c>
      <c r="V11" s="1631">
        <v>3379</v>
      </c>
      <c r="W11" s="1646">
        <v>3340</v>
      </c>
      <c r="X11" s="1632">
        <f>SUM(V11-W11)</f>
        <v>39</v>
      </c>
      <c r="Y11" s="1238">
        <f>IFERROR($W11/$V11, 0)</f>
        <v>0.98845812370523822</v>
      </c>
      <c r="Z11" s="1630">
        <v>46198</v>
      </c>
      <c r="AA11" s="1630">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28">
        <v>85</v>
      </c>
      <c r="I12" s="371" t="s">
        <v>814</v>
      </c>
      <c r="J12" s="1055" t="s">
        <v>30</v>
      </c>
      <c r="K12" s="689"/>
      <c r="L12" s="359" t="s">
        <v>623</v>
      </c>
      <c r="M12" s="371" t="s">
        <v>128</v>
      </c>
      <c r="N12" s="989">
        <v>56492</v>
      </c>
      <c r="O12" s="371" t="s">
        <v>128</v>
      </c>
      <c r="P12" s="727" t="s">
        <v>38</v>
      </c>
      <c r="Q12" s="1630">
        <v>46170</v>
      </c>
      <c r="R12" s="700" t="s">
        <v>256</v>
      </c>
      <c r="S12" s="362" t="s">
        <v>839</v>
      </c>
      <c r="T12" s="372" t="s">
        <v>819</v>
      </c>
      <c r="U12" s="372" t="s">
        <v>819</v>
      </c>
      <c r="V12" s="1631">
        <v>4054</v>
      </c>
      <c r="W12" s="1646">
        <v>4092</v>
      </c>
      <c r="X12" s="1632">
        <f>SUM(V12-W12)</f>
        <v>-38</v>
      </c>
      <c r="Y12" s="1238">
        <f>IFERROR($W12/$V12, 0)</f>
        <v>1.0093734583127776</v>
      </c>
      <c r="Z12" s="1630">
        <v>46184</v>
      </c>
      <c r="AA12" s="1630">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28">
        <v>87</v>
      </c>
      <c r="I13" s="371" t="s">
        <v>814</v>
      </c>
      <c r="J13" s="1055" t="s">
        <v>30</v>
      </c>
      <c r="K13" s="689"/>
      <c r="L13" s="359" t="s">
        <v>623</v>
      </c>
      <c r="M13" s="371" t="s">
        <v>128</v>
      </c>
      <c r="N13" s="989">
        <v>59286</v>
      </c>
      <c r="O13" s="371" t="s">
        <v>128</v>
      </c>
      <c r="P13" s="727" t="s">
        <v>38</v>
      </c>
      <c r="Q13" s="1630">
        <v>46170</v>
      </c>
      <c r="R13" s="700" t="s">
        <v>256</v>
      </c>
      <c r="S13" s="362" t="s">
        <v>839</v>
      </c>
      <c r="T13" s="372" t="s">
        <v>819</v>
      </c>
      <c r="U13" s="372" t="s">
        <v>819</v>
      </c>
      <c r="V13" s="1631">
        <v>4413</v>
      </c>
      <c r="W13" s="1646">
        <v>4477</v>
      </c>
      <c r="X13" s="1632">
        <f>SUM(V13-W13)</f>
        <v>-64</v>
      </c>
      <c r="Y13" s="1238">
        <f>IFERROR($W13/$V13, 0)</f>
        <v>1.0145026059370044</v>
      </c>
      <c r="Z13" s="1630">
        <v>46184</v>
      </c>
      <c r="AA13" s="1630">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28">
        <v>56</v>
      </c>
      <c r="I14" s="1052" t="s">
        <v>814</v>
      </c>
      <c r="J14" s="1055" t="s">
        <v>30</v>
      </c>
      <c r="K14" s="689"/>
      <c r="L14" s="359" t="s">
        <v>623</v>
      </c>
      <c r="M14" s="371" t="s">
        <v>128</v>
      </c>
      <c r="N14" s="989">
        <v>42220</v>
      </c>
      <c r="O14" s="371" t="s">
        <v>128</v>
      </c>
      <c r="P14" s="1539" t="s">
        <v>38</v>
      </c>
      <c r="Q14" s="1630">
        <v>46170</v>
      </c>
      <c r="R14" s="700" t="s">
        <v>256</v>
      </c>
      <c r="S14" s="362">
        <v>46190</v>
      </c>
      <c r="T14" s="372" t="s">
        <v>815</v>
      </c>
      <c r="U14" s="372" t="s">
        <v>819</v>
      </c>
      <c r="V14" s="1631">
        <v>3090</v>
      </c>
      <c r="W14" s="1647">
        <v>2998</v>
      </c>
      <c r="X14" s="1632">
        <f>SUM(V14-W14)</f>
        <v>92</v>
      </c>
      <c r="Y14" s="1238">
        <f>IFERROR($W14/$V14, 0)</f>
        <v>0.9702265372168285</v>
      </c>
      <c r="Z14" s="1630">
        <v>46183</v>
      </c>
      <c r="AA14" s="1630">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28">
        <v>73</v>
      </c>
      <c r="I15" s="371" t="s">
        <v>814</v>
      </c>
      <c r="J15" s="1055" t="s">
        <v>30</v>
      </c>
      <c r="K15" s="689"/>
      <c r="L15" s="359" t="s">
        <v>623</v>
      </c>
      <c r="M15" s="371" t="s">
        <v>128</v>
      </c>
      <c r="N15" s="989">
        <v>61225.25</v>
      </c>
      <c r="O15" s="371" t="s">
        <v>128</v>
      </c>
      <c r="P15" s="727" t="s">
        <v>38</v>
      </c>
      <c r="Q15" s="1630">
        <v>46184</v>
      </c>
      <c r="R15" s="700" t="s">
        <v>256</v>
      </c>
      <c r="S15" s="362" t="s">
        <v>839</v>
      </c>
      <c r="T15" s="372" t="s">
        <v>819</v>
      </c>
      <c r="U15" s="372" t="s">
        <v>819</v>
      </c>
      <c r="V15" s="1631">
        <v>4654</v>
      </c>
      <c r="W15" s="1646">
        <v>4748</v>
      </c>
      <c r="X15" s="1632">
        <f>SUM(V15-W15)</f>
        <v>-94</v>
      </c>
      <c r="Y15" s="1238">
        <f>IFERROR($W15/$V15, 0)</f>
        <v>1.0201976794155565</v>
      </c>
      <c r="Z15" s="1630">
        <v>46191</v>
      </c>
      <c r="AA15" s="1630">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0">
        <v>46147</v>
      </c>
      <c r="R16" s="700" t="s">
        <v>128</v>
      </c>
      <c r="S16" s="362">
        <v>46161</v>
      </c>
      <c r="T16" s="372" t="s">
        <v>819</v>
      </c>
      <c r="U16" s="372" t="s">
        <v>819</v>
      </c>
      <c r="V16" s="1631">
        <v>466</v>
      </c>
      <c r="W16" s="1646">
        <v>625</v>
      </c>
      <c r="X16" s="1632">
        <f>SUM(V16-W16)</f>
        <v>-159</v>
      </c>
      <c r="Y16" s="1238">
        <f>IFERROR($W16/$V16, 0)</f>
        <v>1.3412017167381973</v>
      </c>
      <c r="Z16" s="1630">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28">
        <v>21</v>
      </c>
      <c r="I21" s="371" t="s">
        <v>814</v>
      </c>
      <c r="J21" s="1055" t="s">
        <v>30</v>
      </c>
      <c r="K21" s="689"/>
      <c r="L21" s="1380">
        <v>46147</v>
      </c>
      <c r="M21" s="371" t="s">
        <v>128</v>
      </c>
      <c r="N21" s="989">
        <v>81882</v>
      </c>
      <c r="O21" s="371" t="s">
        <v>128</v>
      </c>
      <c r="P21" s="727" t="s">
        <v>38</v>
      </c>
      <c r="Q21" s="1630">
        <v>46146</v>
      </c>
      <c r="R21" s="990" t="s">
        <v>128</v>
      </c>
      <c r="S21" s="362">
        <v>46182</v>
      </c>
      <c r="T21" s="372" t="s">
        <v>819</v>
      </c>
      <c r="U21" s="372" t="s">
        <v>819</v>
      </c>
      <c r="V21" s="1631">
        <v>6481</v>
      </c>
      <c r="W21" s="1479">
        <v>6586</v>
      </c>
      <c r="X21" s="1632">
        <f>SUM(V21-W21)</f>
        <v>-105</v>
      </c>
      <c r="Y21" s="1238">
        <f>IFERROR($W21/$V21, 0)</f>
        <v>1.0162012035179757</v>
      </c>
      <c r="Z21" s="1630">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28">
        <v>65</v>
      </c>
      <c r="I22" s="371" t="s">
        <v>814</v>
      </c>
      <c r="J22" s="1055" t="s">
        <v>30</v>
      </c>
      <c r="K22" s="689"/>
      <c r="L22" s="1380">
        <v>46175</v>
      </c>
      <c r="M22" s="371" t="s">
        <v>128</v>
      </c>
      <c r="N22" s="989">
        <v>97544</v>
      </c>
      <c r="O22" s="371" t="s">
        <v>128</v>
      </c>
      <c r="P22" s="1539" t="s">
        <v>38</v>
      </c>
      <c r="Q22" s="1630">
        <v>46171</v>
      </c>
      <c r="R22" s="700" t="s">
        <v>128</v>
      </c>
      <c r="S22" s="362">
        <v>46190</v>
      </c>
      <c r="T22" s="372" t="s">
        <v>819</v>
      </c>
      <c r="U22" s="372" t="s">
        <v>819</v>
      </c>
      <c r="V22" s="1631">
        <v>7771</v>
      </c>
      <c r="W22" s="1538">
        <v>7623</v>
      </c>
      <c r="X22" s="1632">
        <f>SUM(V22-W22)</f>
        <v>148</v>
      </c>
      <c r="Y22" s="1238">
        <f>IFERROR($W22/$V22, 0)</f>
        <v>0.98095483206794487</v>
      </c>
      <c r="Z22" s="1630">
        <v>46178</v>
      </c>
      <c r="AA22" s="1644">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28">
        <v>31</v>
      </c>
      <c r="I23" s="371" t="s">
        <v>814</v>
      </c>
      <c r="J23" s="1055" t="s">
        <v>30</v>
      </c>
      <c r="K23" s="689"/>
      <c r="L23" s="1380">
        <v>45795</v>
      </c>
      <c r="M23" s="371" t="s">
        <v>128</v>
      </c>
      <c r="N23" s="989">
        <v>73945</v>
      </c>
      <c r="O23" s="371" t="s">
        <v>128</v>
      </c>
      <c r="P23" s="727" t="s">
        <v>38</v>
      </c>
      <c r="Q23" s="1630">
        <v>46160</v>
      </c>
      <c r="R23" s="700" t="s">
        <v>256</v>
      </c>
      <c r="S23" s="362" t="s">
        <v>839</v>
      </c>
      <c r="T23" s="372" t="s">
        <v>819</v>
      </c>
      <c r="U23" s="372" t="s">
        <v>819</v>
      </c>
      <c r="V23" s="1631">
        <v>5923</v>
      </c>
      <c r="W23" s="1479">
        <v>6113</v>
      </c>
      <c r="X23" s="1632">
        <f>SUM(V23-W23)</f>
        <v>-190</v>
      </c>
      <c r="Y23" s="1238">
        <f>IFERROR($W23/$V23, 0)</f>
        <v>1.0320783386797232</v>
      </c>
      <c r="Z23" s="1630">
        <v>46188</v>
      </c>
      <c r="AA23" s="1630">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28">
        <v>93</v>
      </c>
      <c r="I24" s="371" t="s">
        <v>814</v>
      </c>
      <c r="J24" s="1055" t="s">
        <v>30</v>
      </c>
      <c r="K24" s="689"/>
      <c r="L24" s="1380">
        <v>46175</v>
      </c>
      <c r="M24" s="371" t="s">
        <v>128</v>
      </c>
      <c r="N24" s="989">
        <v>111096</v>
      </c>
      <c r="O24" s="371" t="s">
        <v>128</v>
      </c>
      <c r="P24" s="727" t="s">
        <v>38</v>
      </c>
      <c r="Q24" s="1630">
        <v>46171</v>
      </c>
      <c r="R24" s="700" t="s">
        <v>256</v>
      </c>
      <c r="S24" s="362" t="s">
        <v>839</v>
      </c>
      <c r="T24" s="372" t="s">
        <v>819</v>
      </c>
      <c r="U24" s="372" t="s">
        <v>819</v>
      </c>
      <c r="V24" s="1631">
        <v>9483</v>
      </c>
      <c r="W24" s="1479">
        <v>9171</v>
      </c>
      <c r="X24" s="1632">
        <f>SUM(V24-W24)</f>
        <v>312</v>
      </c>
      <c r="Y24" s="1238">
        <f>IFERROR($W24/$V24, 0)</f>
        <v>0.9670990192976906</v>
      </c>
      <c r="Z24" s="1630">
        <v>46188</v>
      </c>
      <c r="AA24" s="1630">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28">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28">
        <v>51</v>
      </c>
      <c r="I26" s="371" t="s">
        <v>814</v>
      </c>
      <c r="J26" s="1055" t="s">
        <v>30</v>
      </c>
      <c r="K26" s="689"/>
      <c r="L26" s="1380">
        <v>46174</v>
      </c>
      <c r="M26" s="371" t="s">
        <v>128</v>
      </c>
      <c r="N26" s="989">
        <v>97514.75</v>
      </c>
      <c r="O26" s="371" t="s">
        <v>128</v>
      </c>
      <c r="P26" s="727" t="s">
        <v>38</v>
      </c>
      <c r="Q26" s="1630">
        <v>46174</v>
      </c>
      <c r="R26" s="700" t="s">
        <v>256</v>
      </c>
      <c r="S26" s="362" t="s">
        <v>839</v>
      </c>
      <c r="T26" s="372" t="s">
        <v>819</v>
      </c>
      <c r="U26" s="372" t="s">
        <v>819</v>
      </c>
      <c r="V26" s="1631">
        <v>7958</v>
      </c>
      <c r="W26" s="1479">
        <v>8116</v>
      </c>
      <c r="X26" s="1632">
        <f>SUM(V26-W26)</f>
        <v>-158</v>
      </c>
      <c r="Y26" s="1238">
        <f>IFERROR($W26/$V26, 0)</f>
        <v>1.0198542347323447</v>
      </c>
      <c r="Z26" s="1630">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28">
        <v>63</v>
      </c>
      <c r="I27" s="371" t="s">
        <v>814</v>
      </c>
      <c r="J27" s="1055" t="s">
        <v>30</v>
      </c>
      <c r="K27" s="689"/>
      <c r="L27" s="1380">
        <v>46174</v>
      </c>
      <c r="M27" s="371" t="s">
        <v>128</v>
      </c>
      <c r="N27" s="989">
        <v>54827.5</v>
      </c>
      <c r="O27" s="371" t="s">
        <v>128</v>
      </c>
      <c r="P27" s="727" t="s">
        <v>38</v>
      </c>
      <c r="Q27" s="1630">
        <v>46183</v>
      </c>
      <c r="R27" s="700" t="s">
        <v>256</v>
      </c>
      <c r="S27" s="362" t="s">
        <v>839</v>
      </c>
      <c r="T27" s="372" t="s">
        <v>819</v>
      </c>
      <c r="U27" s="372" t="s">
        <v>819</v>
      </c>
      <c r="V27" s="1631">
        <v>4414</v>
      </c>
      <c r="W27" s="1479">
        <v>4493</v>
      </c>
      <c r="X27" s="1632">
        <f>SUM(V27-W27)</f>
        <v>-79</v>
      </c>
      <c r="Y27" s="1238">
        <f>IFERROR($W27/$V27, 0)</f>
        <v>1.017897598550068</v>
      </c>
      <c r="Z27" s="1630">
        <v>46185</v>
      </c>
      <c r="AA27" s="1644">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28">
        <v>42</v>
      </c>
      <c r="I28" s="371" t="s">
        <v>814</v>
      </c>
      <c r="J28" s="1055" t="s">
        <v>30</v>
      </c>
      <c r="K28" s="689"/>
      <c r="L28" s="1380">
        <v>46178</v>
      </c>
      <c r="M28" s="371" t="s">
        <v>128</v>
      </c>
      <c r="N28" s="989">
        <v>101724.5</v>
      </c>
      <c r="O28" s="371" t="s">
        <v>128</v>
      </c>
      <c r="P28" s="727" t="s">
        <v>38</v>
      </c>
      <c r="Q28" s="1630">
        <v>46171</v>
      </c>
      <c r="R28" s="700" t="s">
        <v>256</v>
      </c>
      <c r="S28" s="362" t="s">
        <v>839</v>
      </c>
      <c r="T28" s="372" t="s">
        <v>819</v>
      </c>
      <c r="U28" s="372" t="s">
        <v>819</v>
      </c>
      <c r="V28" s="1631">
        <v>7993</v>
      </c>
      <c r="W28" s="1479">
        <v>7560</v>
      </c>
      <c r="X28" s="1632">
        <f>SUM(V28-W28)</f>
        <v>433</v>
      </c>
      <c r="Y28" s="1238">
        <f>IFERROR($W28/$V28, 0)</f>
        <v>0.94582759914925563</v>
      </c>
      <c r="Z28" s="1630">
        <v>46190</v>
      </c>
      <c r="AA28" s="1630">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28">
        <v>0</v>
      </c>
      <c r="I29" s="1052" t="s">
        <v>814</v>
      </c>
      <c r="J29" s="1055" t="s">
        <v>30</v>
      </c>
      <c r="K29" s="689"/>
      <c r="L29" s="1380">
        <v>46176</v>
      </c>
      <c r="M29" s="371" t="s">
        <v>128</v>
      </c>
      <c r="N29" s="989">
        <v>10128.049999999999</v>
      </c>
      <c r="O29" s="371" t="s">
        <v>128</v>
      </c>
      <c r="P29" s="727" t="s">
        <v>38</v>
      </c>
      <c r="Q29" s="1630">
        <v>46176</v>
      </c>
      <c r="R29" s="700" t="s">
        <v>256</v>
      </c>
      <c r="S29" s="362" t="s">
        <v>839</v>
      </c>
      <c r="T29" s="372" t="s">
        <v>819</v>
      </c>
      <c r="U29" s="372" t="s">
        <v>819</v>
      </c>
      <c r="V29" s="1631">
        <v>813</v>
      </c>
      <c r="W29" s="1479">
        <v>800</v>
      </c>
      <c r="X29" s="1632">
        <f>SUM(V29-W29)</f>
        <v>13</v>
      </c>
      <c r="Y29" s="1238">
        <f>IFERROR($W29/$V29, 0)</f>
        <v>0.98400984009840098</v>
      </c>
      <c r="Z29" s="1630">
        <v>46184</v>
      </c>
      <c r="AA29" s="1644">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29">
        <v>49</v>
      </c>
      <c r="I46" s="1230" t="s">
        <v>814</v>
      </c>
      <c r="J46" s="1219" t="s">
        <v>30</v>
      </c>
      <c r="K46" s="361"/>
      <c r="L46" s="1381">
        <v>46178</v>
      </c>
      <c r="M46" s="1219" t="s">
        <v>128</v>
      </c>
      <c r="N46" s="1634">
        <v>103484.5</v>
      </c>
      <c r="O46" s="1219" t="s">
        <v>128</v>
      </c>
      <c r="P46" s="727" t="s">
        <v>38</v>
      </c>
      <c r="Q46" s="1635">
        <v>46178</v>
      </c>
      <c r="R46" s="700" t="s">
        <v>256</v>
      </c>
      <c r="S46" s="362" t="s">
        <v>839</v>
      </c>
      <c r="T46" s="372" t="s">
        <v>819</v>
      </c>
      <c r="U46" s="372" t="s">
        <v>819</v>
      </c>
      <c r="V46" s="1632">
        <v>8094</v>
      </c>
      <c r="W46" s="1574">
        <v>7667</v>
      </c>
      <c r="X46" s="1223">
        <f t="shared" si="4"/>
        <v>427</v>
      </c>
      <c r="Y46" s="1273">
        <f>IFERROR($W46/$V46, 0)</f>
        <v>0.94724487274524338</v>
      </c>
      <c r="Z46" s="1635">
        <v>46189</v>
      </c>
      <c r="AA46" s="1635">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28">
        <v>79</v>
      </c>
      <c r="I47" s="303" t="s">
        <v>814</v>
      </c>
      <c r="J47" s="744" t="s">
        <v>30</v>
      </c>
      <c r="K47" s="689"/>
      <c r="L47" s="359" t="s">
        <v>623</v>
      </c>
      <c r="M47" s="1177" t="s">
        <v>128</v>
      </c>
      <c r="N47" s="1361">
        <v>73533</v>
      </c>
      <c r="O47" s="1178" t="s">
        <v>128</v>
      </c>
      <c r="P47" s="1407" t="s">
        <v>38</v>
      </c>
      <c r="Q47" s="1630">
        <v>46147</v>
      </c>
      <c r="R47" s="700" t="s">
        <v>256</v>
      </c>
      <c r="S47" s="362">
        <v>46190</v>
      </c>
      <c r="T47" s="372" t="s">
        <v>909</v>
      </c>
      <c r="U47" s="372" t="s">
        <v>909</v>
      </c>
      <c r="V47" s="1631">
        <v>5974</v>
      </c>
      <c r="W47" s="1646">
        <v>5911</v>
      </c>
      <c r="X47" s="1632">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28">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28">
        <v>58</v>
      </c>
      <c r="I312" s="371" t="s">
        <v>814</v>
      </c>
      <c r="J312" s="1055" t="s">
        <v>30</v>
      </c>
      <c r="K312" s="359" t="s">
        <v>623</v>
      </c>
      <c r="L312" s="371" t="s">
        <v>128</v>
      </c>
      <c r="M312" s="1240">
        <v>56668.15</v>
      </c>
      <c r="N312" s="918"/>
      <c r="O312" s="1351"/>
      <c r="P312" s="1240">
        <v>56668.15</v>
      </c>
      <c r="Q312" s="371" t="s">
        <v>128</v>
      </c>
      <c r="R312" s="1496" t="s">
        <v>38</v>
      </c>
      <c r="S312" s="1630">
        <v>46144</v>
      </c>
      <c r="T312" s="1632">
        <v>4061</v>
      </c>
      <c r="U312" s="1648">
        <v>4061</v>
      </c>
      <c r="V312" s="3">
        <f>IFERROR(Table5[[#This Row],[Actual Redline Completed Footage UG]]/Table5[[#This Row],[Footage UG]], 0)</f>
        <v>1</v>
      </c>
      <c r="W312" s="1645">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398" activePane="bottomLeft" state="frozen"/>
      <selection pane="bottomLeft" activeCell="D3415" sqref="D341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G3505" t="s">
        <v>2018</v>
      </c>
    </row>
    <row r="3506" spans="1:7">
      <c r="A3506" s="1214" t="s">
        <v>574</v>
      </c>
      <c r="B3506" s="1214" t="s">
        <v>58</v>
      </c>
      <c r="C3506" s="23">
        <v>46203</v>
      </c>
      <c r="G3506" t="s">
        <v>2018</v>
      </c>
    </row>
    <row r="3507" spans="1:7">
      <c r="A3507" s="1214" t="s">
        <v>577</v>
      </c>
      <c r="B3507" s="1214" t="s">
        <v>58</v>
      </c>
      <c r="C3507" s="23">
        <v>46203</v>
      </c>
      <c r="G3507" t="s">
        <v>2018</v>
      </c>
    </row>
    <row r="3508" spans="1:7">
      <c r="A3508" s="1214" t="s">
        <v>578</v>
      </c>
      <c r="B3508" s="1214" t="s">
        <v>58</v>
      </c>
      <c r="C3508" s="23">
        <v>46203</v>
      </c>
      <c r="G3508" t="s">
        <v>2018</v>
      </c>
    </row>
    <row r="3509" spans="1:7">
      <c r="A3509" s="1215" t="s">
        <v>579</v>
      </c>
      <c r="B3509" s="1215" t="s">
        <v>58</v>
      </c>
      <c r="C3509" s="23">
        <v>46203</v>
      </c>
      <c r="G3509" t="s">
        <v>2018</v>
      </c>
    </row>
    <row r="3510" spans="1:7">
      <c r="A3510" s="1423" t="s">
        <v>583</v>
      </c>
      <c r="B3510" s="1214" t="s">
        <v>58</v>
      </c>
      <c r="C3510" s="23">
        <v>46203</v>
      </c>
      <c r="G3510" t="s">
        <v>2018</v>
      </c>
    </row>
    <row r="3511" spans="1:7">
      <c r="A3511" s="1423" t="s">
        <v>585</v>
      </c>
      <c r="B3511" s="1214" t="s">
        <v>58</v>
      </c>
      <c r="C3511" s="23">
        <v>46203</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G3514" t="s">
        <v>2018</v>
      </c>
    </row>
    <row r="3515" spans="1:7">
      <c r="A3515" s="1423" t="s">
        <v>609</v>
      </c>
      <c r="B3515" s="1423" t="s">
        <v>1573</v>
      </c>
      <c r="C3515" s="23">
        <v>46203</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70C85C3-05F2-484F-A54C-9D2DC2379C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2026-06-30T15:21:56Z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