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 r:id="rId12"/>
    <pivotCache cacheId="216" r:id="rId13"/>
    <pivotCache cacheId="217" r:id="rId14"/>
    <pivotCache cacheId="218" r:id="rId15"/>
    <pivotCache cacheId="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<sst xmlns="http://schemas.openxmlformats.org/spreadsheetml/2006/main" count="22037" uniqueCount="2699">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</sst>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06/14/2026  6:53 PM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4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4"/>
      <c r="C10" s="1007"/>
      <c r="D10" s="154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5"/>
      <c r="F10" s="1544"/>
      <c r="G10" s="1007"/>
      <c r="H10" s="154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7"/>
      <c r="J10" s="1548"/>
      <c r="K10" s="1007"/>
      <c r="L10" s="1549"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52">
        <f>IFERROR(H10/D10,0)</f>
        <v>9.6206695758937907E-2</v>
      </c>
      <c r="B13" s="1553"/>
      <c r="C13" s="1007"/>
      <c r="D13" s="155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9"/>
      <c r="F13" s="1560"/>
      <c r="G13" s="1007"/>
      <c r="H13" s="154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5"/>
      <c r="J13" s="1544"/>
      <c r="K13" s="1007"/>
      <c r="L13" s="1535">
        <f>COUNTA('Pending Resto-COP Packages'!A15:A65)</f>
        <v>39</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7" t="s">
        <v>16</v>
      </c>
      <c r="B15" s="1557"/>
      <c r="C15" s="1557"/>
      <c r="D15" s="1557"/>
      <c r="E15" s="1007"/>
      <c r="F15" s="1557" t="s">
        <v>17</v>
      </c>
      <c r="G15" s="1557"/>
      <c r="H15" s="1557"/>
      <c r="I15" s="1557"/>
      <c r="J15" s="1007"/>
      <c r="K15" s="1557" t="s">
        <v>18</v>
      </c>
      <c r="L15" s="1557"/>
      <c r="M15" s="155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7" t="s">
        <v>44</v>
      </c>
      <c r="B27" s="1557"/>
      <c r="C27" s="1557"/>
      <c r="D27" s="1557"/>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53D2874-CB7E-42F6-868A-FF35AC03D46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2026-06-14T22:53:59Z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