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31" documentId="8_{941262AC-BC69-4A39-A0F5-E6C0C5A7C19A}" xr6:coauthVersionLast="47" xr6:coauthVersionMax="47" xr10:uidLastSave="{2C4409BA-2061-4FAC-B7EA-89FC7F8A97D1}"/>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3357" r:id="rId12"/>
    <pivotCache cacheId="3358" r:id="rId13"/>
    <pivotCache cacheId="3359" r:id="rId14"/>
    <pivotCache cacheId="3360" r:id="rId15"/>
    <pivotCache cacheId="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<sst xmlns="http://schemas.openxmlformats.org/spreadsheetml/2006/main" count="19119" uniqueCount="2420">
  <si>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</si>
  <si>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</si>
  <si>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</si>
  <si>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</si>
  <si>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</si>
  <si>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</si>
  <si>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</si>
  <si>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</si>
  <si>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</si>
  <si>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</si>
  <si>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</si>
  <si>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</si>
  <si>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</si>
  <si>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</si>
  <si>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</si>
  <si>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</si>
  <si>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</si>
  <si>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</si>
  <si>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</si>
  <si>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</si>
  <si>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</si>
  <si>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</si>
  <si>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</si>
  <si>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</si>
  <si>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</si>
  <si>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</si>
  <si>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</si>
  <si>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</si>
  <si>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</si>
  <si>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</si>
  <si>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</si>
  <si>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</si>
  <si>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</si>
  <si>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</si>
  <si>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</si>
  <si>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</si>
  <si>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</si>
  <si>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</si>
  <si>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</si>
  <si>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</si>
  <si>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</si>
  <si>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</si>
  <si>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</si>
  <si>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</si>
  <si>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</si>
  <si>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</si>
  <si>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</si>
  <si>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</si>
  <si>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</si>
  <si>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</si>
  <si>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</si>
  <si>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</si>
  <si>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</si>
  <si>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</si>
  <si>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</si>
  <si>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</si>
  <si>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</si>
  <si>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</si>
  <si>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</si>
  <si>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</si>
  <si>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</si>
  <si>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</si>
  <si>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</si>
  <si>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</si>
  <si>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</si>
  <si>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</si>
  <si>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</si>
  <si>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</si>
  <si>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</si>
  <si>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</si>
  <si>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</si>
  <si>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</si>
  <si>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</si>
  <si>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</si>
  <si>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</si>
  <si>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</si>
  <si>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</si>
  <si>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</si>
  <si>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</si>
  <si>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</si>
  <si>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</si>
  <si>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</si>
  <si>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</si>
  <si>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</si>
  <si>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</si>
  <si>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</si>
  <si>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</si>
  <si>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</si>
  <si>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</si>
  <si>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</si>
  <si>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</si>
  <si>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</si>
  <si>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</si>
  <si>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</si>
  <si>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</si>
  <si>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</si>
  <si>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</si>
  <si>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</si>
  <si>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</si>
  <si>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</si>
  <si>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</si>
  <si>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</si>
  <si>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</si>
  <si>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</si>
  <si>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</si>
  <si>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</si>
  <si>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</si>
  <si>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</si>
  <si>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</si>
  <si>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</si>
  <si>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</si>
  <si>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</si>
  <si>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</si>
  <si>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</si>
  <si>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</si>
  <si>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</si>
  <si>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</si>
  <si>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</si>
  <si>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</si>
  <si>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</si>
  <si>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</si>
  <si>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</si>
  <si>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</si>
  <si>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</si>
  <si>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</si>
  <si>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</si>
  <si>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</si>
  <si>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</si>
  <si>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</si>
  <si>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</si>
  <si>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</si>
  <si>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</si>
  <si>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</si>
  <si>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</si>
  <si>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</si>
  <si>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</si>
  <si>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</si>
  <si>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</si>
  <si>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</si>
  <si>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</si>
  <si>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</si>
  <si>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</si>
  <si>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</si>
  <si>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</si>
  <si>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</si>
  <si>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</si>
  <si>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</si>
  <si>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</si>
  <si>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</si>
  <si>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</si>
  <si>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</si>
  <si>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</si>
  <si>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</si>
  <si>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</si>
  <si>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</si>
  <si>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</si>
  <si>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</si>
  <si>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</si>
  <si>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</si>
  <si>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</si>
  <si>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</si>
  <si>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</si>
  <si>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</si>
  <si>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</si>
  <si>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</si>
  <si>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</si>
  <si>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</si>
  <si>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</si>
  <si>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</si>
  <si>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</si>
  <si>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</si>
  <si>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</si>
  <si>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</si>
  <si>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</si>
  <si>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</si>
  <si>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</si>
  <si>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</si>
  <si>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</si>
  <si>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</si>
  <si>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</si>
  <si>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</si>
  <si>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</si>
  <si>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</si>
  <si>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</si>
  <si>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</si>
  <si>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</si>
  <si>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</si>
  <si>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</si>
  <si>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</si>
  <si>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</si>
  <si>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</si>
  <si>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</si>
  <si>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</si>
  <si>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</si>
  <si>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</si>
  <si>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</si>
  <si>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</si>
  <si>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</si>
  <si>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</si>
  <si>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</si>
  <si>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</si>
  <si>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</si>
  <si>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</si>
  <si>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</si>
  <si>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</si>
  <si>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</si>
  <si>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</si>
  <si>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</si>
  <si>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</si>
  <si>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</si>
  <si>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</si>
  <si>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</si>
  <si>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</si>
  <si>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</si>
  <si>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</si>
  <si>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</si>
  <si>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</si>
  <si>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</si>
  <si>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</si>
  <si>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</si>
  <si>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</si>
  <si>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</si>
  <si>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</si>
  <si>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</si>
  <si>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</si>
  <si>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</si>
  <si>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</si>
  <si>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</si>
  <si>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</si>
  <si>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</si>
  <si>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</si>
  <si>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</si>
  <si>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</si>
  <si>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</si>
  <si>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</si>
  <si>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</si>
  <si>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</si>
  <si>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</si>
  <si>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</si>
  <si>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</si>
  <si>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</si>
  <si>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</si>
  <si>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</si>
  <si>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</si>
  <si>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</si>
  <si>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</si>
  <si>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</si>
  <si>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</si>
  <si>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</si>
  <si>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</si>
  <si>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</si>
  <si>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</si>
  <si>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</si>
  <si>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</si>
  <si>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</si>
  <si>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</si>
  <si>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</si>
  <si>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</si>
  <si>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</si>
  <si>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</si>
  <si>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</si>
  <si>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</si>
  <si>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</si>
  <si>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</si>
  <si>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</si>
  <si>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</si>
  <si>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</si>
  <si>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</si>
  <si>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</si>
  <si>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</si>
  <si>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</si>
  <si>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</si>
  <si>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</si>
  <si>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</si>
  <si>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</si>
  <si>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</si>
  <si>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</si>
  <si>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</si>
  <si>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</si>
  <si>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</si>
  <si>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</si>
  <si>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</si>
  <si>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</si>
  <si>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</si>
  <si>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</si>
  <si>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</si>
  <si>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</si>
  <si>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</si>
  <si>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</si>
  <si>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</si>
  <si>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</si>
  <si>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</si>
  <si>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</si>
  <si>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</si>
  <si>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</si>
  <si>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</si>
  <si>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</si>
  <si>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</si>
  <si>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</si>
  <si>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</si>
  <si>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</si>
  <si>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</si>
  <si>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</si>
  <si>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</si>
  <si>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</si>
  <si>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</si>
  <si>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</si>
  <si>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</si>
  <si>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</si>
  <si>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</si>
  <si>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</si>
  <si>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</si>
  <si>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</si>
  <si>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</si>
  <si>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</si>
  <si>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</si>
  <si>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</si>
  <si>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</si>
  <si>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</si>
  <si>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</si>
  <si>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</si>
  <si>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</si>
  <si>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</si>
  <si>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</si>
  <si>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</si>
  <si>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</si>
  <si>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</si>
  <si>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</si>
  <si>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</si>
  <si>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</si>
  <si>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</si>
  <si>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</si>
  <si>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</si>
  <si>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</si>
  <si>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</si>
  <si>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</si>
  <si>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</si>
  <si>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</si>
  <si>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</si>
  <si>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</si>
  <si>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</si>
  <si>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</si>
  <si>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</si>
  <si>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</si>
  <si>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</si>
  <si>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</si>
  <si>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</si>
  <si>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</si>
  <si>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</si>
  <si>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</si>
  <si>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</si>
  <si>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</si>
  <si>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</si>
  <si>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</si>
  <si>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</si>
  <si>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</si>
  <si>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</si>
  <si>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</si>
  <si>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</si>
  <si>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</si>
  <si>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</si>
  <si>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</si>
  <si>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</si>
  <si>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</si>
  <si>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</si>
  <si>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</si>
  <si>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</si>
  <si>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</si>
  <si>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</si>
  <si>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</si>
  <si>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</si>
  <si>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</si>
  <si>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</si>
  <si>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</si>
  <si>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</si>
  <si>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</si>
  <si>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</si>
  <si>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</si>
  <si>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</si>
  <si>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</si>
  <si>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</si>
  <si>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</si>
  <si>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</si>
  <si>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</si>
  <si>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</si>
  <si>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</si>
  <si>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</si>
  <si>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</si>
  <si>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</si>
  <si>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</si>
  <si>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</si>
  <si>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</si>
  <si>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</si>
  <si>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</si>
  <si>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</si>
  <si>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</si>
  <si>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</si>
  <si>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</si>
  <si>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</si>
  <si>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</si>
  <si>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</si>
  <si>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</si>
  <si>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</si>
  <si>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</si>
  <si>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</si>
  <si>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</si>
  <si>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</si>
  <si>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</si>
  <si>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</si>
  <si>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</si>
  <si>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</si>
  <si>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</si>
  <si>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</si>
  <si>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</si>
  <si>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</si>
  <si>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</si>
  <si>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</si>
  <si>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</si>
  <si>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</si>
  <si>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</si>
  <si>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</si>
  <si>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</si>
  <si>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</si>
  <si>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</si>
  <si>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</si>
  <si>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</si>
  <si>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</si>
  <si>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</si>
  <si>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</si>
  <si>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</si>
  <si>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</si>
  <si>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</si>
  <si>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</si>
  <si>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</si>
  <si>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</si>
  <si>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</si>
  <si>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</si>
  <si>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</si>
  <si>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</si>
  <si>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</si>
  <si>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</si>
  <si>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</si>
  <si>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</si>
  <si>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</si>
  <si>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</si>
  <si>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</si>
  <si>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</si>
  <si>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</si>
  <si>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</si>
  <si>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</si>
  <si>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</si>
  <si>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</si>
  <si>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</si>
  <si>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</si>
  <si>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</si>
  <si>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</si>
  <si>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</si>
  <si>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</si>
  <si>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</si>
  <si>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</si>
  <si>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</si>
  <si>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</si>
  <si>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</si>
  <si>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</si>
  <si>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</si>
  <si>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</si>
  <si>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</si>
  <si>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</si>
  <si>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</si>
  <si>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</si>
  <si>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</si>
  <si>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</si>
  <si>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</si>
  <si>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</si>
  <si>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</si>
  <si>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</si>
  <si>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</si>
  <si>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</si>
  <si>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</si>
  <si>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</si>
  <si>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</si>
  <si>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</si>
  <si>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</si>
  <si>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</si>
  <si>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</si>
  <si>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</si>
  <si>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</si>
  <si>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</si>
  <si>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</si>
  <si>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</si>
  <si>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</si>
  <si>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</si>
  <si>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</si>
  <si>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</si>
  <si>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</si>
  <si>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</si>
  <si>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</si>
  <si>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</si>
  <si>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</si>
  <si>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</si>
  <si>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</si>
  <si>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</si>
  <si>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</si>
  <si>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</si>
  <si>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</si>
  <si>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</si>
  <si>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</si>
  <si>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</si>
  <si>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</si>
  <si>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</si>
  <si>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</si>
  <si>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</si>
  <si>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</si>
  <si>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</si>
  <si>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</si>
  <si>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</si>
  <si>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</si>
  <si>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</si>
  <si>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</si>
  <si>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</si>
  <si>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</si>
  <si>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</si>
  <si>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</si>
  <si>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</si>
  <si>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</si>
  <si>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</si>
  <si>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</si>
  <si>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</si>
  <si>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</si>
  <si>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</si>
  <si>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</si>
  <si>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</si>
  <si>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</si>
  <si>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</si>
  <si>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</si>
  <si>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</si>
  <si>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</si>
  <si>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</si>
  <si>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</si>
  <si>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</si>
  <si>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</si>
  <si>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</si>
  <si>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</si>
  <si>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</si>
  <si>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</si>
  <si>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</si>
  <si>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</si>
  <si>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</si>
  <si>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</si>
  <si>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</si>
  <si>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</si>
  <si>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</si>
  <si>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</si>
  <si>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</si>
  <si>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</si>
  <si>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</si>
  <si>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</si>
  <si>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</si>
  <si>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</si>
  <si>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</si>
  <si>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</si>
  <si>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</si>
  <si>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</si>
  <si>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</si>
  <si>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</si>
  <si>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</si>
  <si>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</si>
  <si>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</si>
  <si>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</si>
  <si>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</si>
  <si>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</si>
  <si>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</si>
  <si>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</si>
  <si>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</si>
  <si>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</si>
  <si>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</si>
  <si>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</si>
  <si>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</si>
  <si>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</si>
  <si>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</si>
  <si>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</si>
  <si>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</si>
  <si>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</si>
  <si>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</si>
  <si>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</si>
  <si>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</si>
  <si>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</si>
  <si>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</si>
  <si>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</si>
  <si>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</si>
  <si>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</si>
  <si>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</si>
  <si>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</si>
  <si>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</si>
  <si>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</si>
  <si>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</si>
  <si>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</si>
  <si>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</si>
  <si>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</si>
  <si>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</si>
  <si>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</si>
  <si>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</si>
  <si>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</si>
  <si>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</si>
  <si>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</si>
  <si>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</si>
  <si>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</si>
  <si>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</si>
  <si>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</si>
  <si>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</si>
  <si>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</si>
  <si>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</si>
  <si>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</si>
  <si>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</si>
  <si>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</si>
  <si>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</si>
  <si>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</si>
  <si>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</si>
  <si>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</si>
  <si>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</si>
  <si>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</si>
  <si>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</si>
  <si>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</si>
  <si>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</si>
  <si>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</si>
  <si>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</si>
  <si>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</si>
  <si>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</si>
  <si>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</si>
  <si>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</si>
  <si>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</si>
  <si>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</si>
  <si>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</si>
  <si>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</si>
  <si>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</si>
  <si>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</si>
  <si>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</si>
  <si>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</si>
  <si>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</si>
  <si>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</si>
  <si>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</si>
  <si>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</si>
  <si>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</si>
  <si>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</si>
  <si>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</si>
  <si>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</si>
  <si>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</si>
  <si>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</si>
  <si>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</si>
  <si>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</si>
  <si>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</si>
  <si>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</si>
  <si>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</si>
  <si>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</si>
  <si>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</si>
  <si>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</si>
  <si>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</si>
  <si>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</si>
  <si>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</si>
  <si>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</si>
  <si>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</si>
  <si>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</si>
  <si>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</si>
  <si>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</si>
  <si>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</si>
  <si>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</si>
  <si>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</si>
  <si>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</si>
  <si>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</si>
  <si>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</si>
  <si>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</si>
  <si>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</si>
  <si>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</si>
  <si>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</si>
  <si>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</si>
  <si>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</si>
  <si>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</si>
  <si>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</si>
  <si>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</si>
  <si>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</si>
  <si>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</si>
  <si>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</si>
  <si>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</si>
  <si>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</si>
  <si>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</si>
  <si>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</si>
  <si>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</si>
  <si>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</si>
  <si>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</si>
  <si>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</si>
  <si>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</si>
  <si>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</si>
  <si>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</si>
  <si>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</si>
  <si>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</si>
  <si>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</si>
  <si>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</si>
  <si>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</si>
  <si>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</si>
  <si>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</si>
  <si>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</si>
  <si>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</si>
  <si>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</si>
  <si>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</si>
  <si>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</si>
  <si>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</si>
  <si>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</si>
  <si>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</si>
  <si>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</si>
  <si>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</si>
  <si>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</si>
  <si>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</si>
  <si>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</si>
  <si>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</si>
  <si>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</si>
  <si>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</si>
  <si>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</si>
  <si>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</si>
  <si>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</si>
  <si>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</si>
  <si>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</si>
  <si>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</si>
  <si>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</si>
  <si>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</si>
  <si>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</si>
  <si>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</si>
  <si>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</si>
  <si>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</si>
  <si>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</si>
  <si>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</si>
  <si>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</si>
  <si>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</si>
  <si>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</si>
  <si>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</si>
  <si>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</si>
  <si>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</si>
  <si>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</si>
  <si>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</si>
  <si>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</si>
  <si>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</si>
  <si>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</si>
  <si>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</si>
  <si>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</si>
  <si>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</si>
  <si>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</si>
  <si>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</si>
  <si>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</si>
  <si>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</si>
  <si>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</si>
  <si>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</si>
  <si>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</si>
  <si>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</si>
  <si>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</si>
  <si>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</si>
  <si>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</si>
  <si>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</si>
  <si>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</si>
  <si>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</si>
  <si>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</si>
  <si>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</si>
  <si>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</si>
  <si>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</si>
  <si>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</si>
  <si>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</si>
  <si>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</si>
  <si>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</si>
  <si>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</si>
  <si>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</si>
  <si>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</si>
  <si>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</si>
  <si>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</si>
  <si>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</si>
  <si>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</si>
  <si>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</si>
  <si>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</si>
  <si>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</si>
  <si>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</si>
  <si>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</si>
  <si>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</si>
  <si>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</si>
  <si>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</si>
  <si>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</si>
  <si>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</si>
  <si>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</si>
  <si>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</si>
  <si>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</si>
  <si>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</si>
  <si>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</si>
  <si>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</si>
  <si>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</si>
  <si>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</si>
  <si>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</si>
  <si>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</si>
  <si>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</si>
  <si>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</si>
  <si>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</si>
  <si>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</si>
  <si>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</si>
  <si>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</si>
  <si>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</si>
  <si>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</si>
  <si>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</si>
  <si>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</si>
  <si>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</si>
  <si>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</si>
  <si>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</si>
  <si>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</si>
  <si>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</si>
  <si>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</si>
  <si>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</si>
  <si>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</si>
  <si>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</si>
  <si>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</si>
  <si>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</si>
  <si>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</si>
  <si>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</si>
  <si>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</si>
  <si>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</si>
  <si>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</si>
  <si>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</si>
  <si>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</si>
  <si>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</si>
  <si>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</si>
  <si>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</si>
  <si>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</si>
  <si>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</si>
  <si>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</si>
  <si>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</si>
  <si>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</si>
  <si>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</si>
  <si>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</si>
  <si>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</si>
  <si>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</si>
  <si>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</si>
  <si>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</si>
  <si>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</si>
  <si>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</si>
  <si>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</si>
  <si>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</si>
  <si>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</si>
  <si>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</si>
  <si>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</si>
  <si>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</si>
  <si>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</si>
  <si>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</si>
  <si>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</si>
  <si>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</si>
  <si>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</si>
  <si>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</si>
  <si>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</si>
  <si>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</si>
  <si>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</si>
  <si>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</si>
  <si>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</si>
  <si>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</si>
  <si>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</si>
  <si>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</si>
  <si>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</si>
  <si>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</si>
  <si>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</si>
  <si>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</si>
  <si>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</si>
  <si>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</si>
  <si>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</si>
  <si>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</si>
  <si>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</si>
  <si>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</si>
  <si>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</si>
  <si>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</si>
  <si>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</si>
  <si>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</si>
  <si>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</si>
  <si>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</si>
  <si>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</si>
  <si>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</si>
  <si>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</si>
  <si>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</si>
  <si>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</si>
  <si>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</si>
  <si>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</si>
  <si>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</si>
  <si>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</si>
  <si>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</si>
  <si>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</si>
  <si>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</si>
  <si>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</si>
  <si>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</si>
  <si>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</si>
  <si>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</si>
  <si>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</si>
  <si>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</si>
  <si>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</si>
  <si>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</si>
  <si>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</si>
  <si>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</si>
  <si>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</si>
  <si>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</si>
  <si>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</si>
  <si>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</si>
  <si>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</si>
  <si>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</si>
  <si>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</si>
  <si>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</si>
  <si>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</si>
  <si>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</si>
  <si>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</si>
  <si>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</si>
  <si>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</si>
  <si>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</si>
  <si>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</si>
  <si>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</si>
  <si>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</si>
  <si>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</si>
  <si>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</si>
  <si>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</si>
  <si>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</si>
  <si>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</si>
  <si>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</si>
  <si>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</si>
  <si>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</si>
  <si>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</si>
  <si>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</si>
  <si>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</si>
  <si>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</si>
  <si>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</si>
  <si>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</si>
  <si>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</si>
  <si>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</si>
  <si>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</si>
  <si>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</si>
  <si>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</si>
  <si>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</si>
  <si>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</si>
  <si>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</si>
  <si>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</si>
  <si>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</si>
  <si>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</si>
  <si>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</si>
  <si>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</si>
  <si>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</si>
  <si>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</si>
  <si>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</si>
  <si>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</si>
  <si>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</si>
  <si>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</si>
  <si>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</si>
  <si>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</si>
  <si>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</si>
  <si>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</si>
  <si>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</si>
  <si>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</si>
  <si>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</si>
  <si>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</si>
  <si>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</si>
  <si>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</si>
  <si>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</si>
  <si>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</si>
  <si>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</si>
  <si>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</si>
  <si>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</si>
  <si>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</si>
  <si>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</si>
  <si>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</si>
  <si>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</si>
  <si>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</si>
  <si>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</si>
  <si>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</si>
  <si>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</si>
  <si>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</si>
  <si>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</si>
  <si>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</si>
  <si>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</si>
  <si>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</si>
  <si>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</si>
  <si>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</si>
  <si>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</si>
  <si>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</si>
  <si>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</si>
  <si>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</si>
  <si>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</si>
  <si>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</si>
  <si>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</si>
  <si>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</si>
  <si>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</si>
  <si>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</si>
  <si>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</si>
  <si>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</si>
  <si>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</si>
  <si>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</si>
  <si>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</si>
  <si>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</si>
  <si>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</si>
  <si>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</si>
  <si>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</si>
  <si>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</si>
  <si>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</si>
  <si>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</si>
  <si>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</si>
  <si>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</si>
  <si>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</si>
  <si>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</si>
  <si>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</si>
  <si>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</si>
  <si>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</si>
  <si>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</si>
  <si>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</si>
  <si>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</si>
  <si>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</si>
  <si>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</si>
  <si>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</si>
  <si>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</si>
  <si>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</si>
  <si>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</si>
  <si>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</si>
  <si>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</si>
  <si>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</si>
  <si>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</si>
  <si>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</si>
  <si>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</si>
  <si>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</si>
  <si>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</si>
  <si>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</si>
  <si>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</si>
  <si>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</si>
  <si>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</si>
  <si>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</si>
  <si>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</si>
  <si>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</si>
  <si>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</si>
  <si>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</si>
  <si>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</si>
  <si>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</si>
  <si>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</si>
  <si>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</si>
  <si>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</si>
  <si>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</si>
  <si>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</si>
  <si>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</si>
  <si>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</si>
  <si>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</si>
  <si>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</si>
  <si>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</si>
  <si>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</si>
  <si>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</si>
  <si>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</si>
  <si>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</si>
  <si>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</si>
  <si>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</si>
  <si>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</si>
  <si>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</si>
  <si>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</si>
  <si>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</si>
  <si>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</si>
  <si>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</si>
  <si>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</si>
  <si>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</si>
  <si>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</si>
  <si>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</si>
  <si>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</si>
  <si>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</si>
  <si>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</si>
  <si>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</si>
  <si>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</si>
  <si>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</si>
  <si>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</si>
  <si>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</si>
  <si>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</si>
  <si>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</si>
  <si>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</si>
  <si>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</si>
  <si>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</si>
  <si>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</si>
  <si>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</si>
  <si>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</si>
  <si>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</si>
  <si>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</si>
  <si>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</si>
  <si>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</si>
  <si>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</si>
  <si>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</si>
  <si>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</si>
  <si>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</si>
  <si>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</si>
  <si>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</si>
  <si>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</si>
  <si>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</si>
  <si>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</si>
  <si>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</si>
  <si>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</si>
  <si>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</si>
  <si>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</si>
  <si>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</si>
  <si>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</si>
  <si>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</si>
  <si>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</si>
  <si>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</si>
  <si>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</si>
  <si>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</si>
  <si>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</si>
  <si>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</si>
  <si>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</si>
  <si>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</si>
  <si>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</si>
  <si>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</si>
  <si>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</si>
  <si>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</si>
  <si>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</si>
  <si>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</si>
  <si>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</si>
  <si>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</si>
  <si>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</si>
  <si>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</si>
  <si>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</si>
  <si>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</si>
  <si>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</si>
  <si>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</si>
  <si>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</si>
  <si>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</si>
  <si>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</si>
  <si>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</si>
  <si>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</si>
  <si>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</si>
  <si>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</si>
  <si>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</si>
  <si>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</si>
  <si>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</si>
  <si>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</si>
  <si>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</si>
  <si>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</si>
  <si>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</si>
  <si>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</si>
  <si>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</si>
  <si>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</si>
  <si>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</si>
  <si>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</si>
  <si>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</si>
  <si>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</si>
  <si>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</si>
  <si>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</si>
  <si>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</si>
  <si>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</si>
  <si>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</si>
  <si>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</si>
  <si>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</si>
  <si>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</si>
  <si>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</si>
  <si>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</si>
  <si>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</si>
  <si>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</si>
  <si>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</si>
  <si>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</si>
  <si>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</si>
  <si>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</si>
  <si>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</si>
  <si>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</si>
  <si>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</si>
  <si>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</si>
  <si>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</si>
  <si>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</si>
  <si>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</si>
  <si>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</si>
  <si>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</si>
  <si>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</si>
  <si>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</si>
  <si>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</si>
  <si>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</si>
  <si>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</si>
  <si>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</si>
  <si>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</si>
  <si>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</si>
  <si>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</si>
  <si>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</si>
  <si>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</si>
  <si>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</si>
  <si>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</si>
  <si>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</si>
  <si>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</si>
  <si>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</si>
  <si>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</si>
  <si>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</si>
  <si>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</si>
  <si>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</si>
  <si>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</si>
  <si>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</si>
  <si>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</si>
  <si>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</si>
  <si>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</si>
  <si>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</si>
  <si>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</si>
  <si>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</si>
  <si>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</si>
  <si>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</si>
  <si>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</si>
  <si>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</si>
  <si>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</si>
  <si>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</si>
  <si>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</si>
  <si>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</si>
  <si>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</si>
  <si>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</si>
  <si>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</si>
  <si>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</si>
  <si>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</si>
  <si>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</si>
  <si>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</si>
  <si>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</si>
  <si>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</si>
  <si>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</si>
  <si>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</si>
  <si>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</si>
  <si>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</si>
  <si>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</si>
  <si>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</si>
  <si>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</si>
  <si>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</si>
  <si>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</si>
  <si>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</si>
  <si>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</si>
  <si>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</si>
  <si>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</si>
  <si>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</si>
  <si>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</si>
  <si>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</si>
  <si>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</si>
  <si>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</si>
  <si>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</si>
  <si>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</si>
  <si>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</si>
  <si>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</si>
  <si>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</si>
  <si>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</si>
  <si>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</si>
  <si>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</si>
  <si>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</si>
  <si>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</si>
  <si>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</si>
  <si>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</si>
  <si>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</si>
  <si>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</si>
  <si>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</si>
  <si>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</si>
  <si>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</si>
  <si>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</si>
  <si>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</si>
  <si>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</si>
  <si>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</si>
  <si>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</si>
  <si>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</si>
  <si>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</si>
  <si>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</si>
  <si>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</si>
  <si>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</si>
  <si>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</si>
  <si>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</si>
  <si>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</si>
  <si>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</si>
  <si>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</si>
  <si>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</si>
  <si>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</si>
  <si>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</si>
  <si>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</si>
  <si>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</si>
  <si>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</si>
  <si>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</si>
  <si>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</si>
  <si>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</si>
  <si>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</si>
  <si>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</si>
  <si>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</si>
  <si>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</si>
  <si>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</si>
  <si>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</si>
  <si>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</si>
  <si>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</si>
  <si>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</si>
  <si>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</si>
  <si>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</si>
  <si>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</si>
  <si>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</si>
  <si>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</si>
  <si>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</si>
  <si>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</si>
  <si>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</si>
  <si>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</si>
  <si>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</si>
  <si>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</si>
  <si>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</si>
  <si>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</si>
  <si>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</si>
  <si>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</si>
  <si>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</si>
  <si>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</si>
  <si>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</si>
  <si>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</si>
  <si>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</si>
  <si>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</si>
  <si>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</si>
  <si>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</si>
  <si>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</si>
  <si>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</si>
  <si>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</si>
  <si>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</si>
  <si>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</si>
  <si>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</si>
  <si>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</si>
  <si>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</si>
  <si>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</si>
  <si>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</si>
  <si>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</si>
  <si>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</si>
  <si>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</si>
  <si>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</si>
  <si>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</si>
  <si>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</si>
  <si>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</si>
  <si>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</si>
  <si>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</si>
  <si>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</si>
  <si>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</si>
  <si>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</si>
  <si>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</si>
  <si>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</si>
  <si>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</si>
  <si>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</si>
  <si>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</si>
  <si>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</si>
  <si>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</si>
  <si>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</si>
  <si>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</si>
  <si>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</si>
  <si>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</si>
  <si>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</si>
  <si>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</si>
  <si>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</si>
  <si>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</si>
  <si>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</si>
  <si>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</si>
  <si>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</si>
  <si>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</si>
  <si>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</si>
  <si>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</si>
  <si>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</si>
  <si>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</si>
  <si>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</si>
  <si>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</si>
  <si>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</si>
  <si>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</si>
  <si>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</si>
  <si>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</si>
  <si>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</si>
  <si>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</si>
  <si>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</si>
  <si>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</si>
  <si>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</si>
  <si>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</si>
  <si>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</si>
  <si>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</si>
  <si>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</si>
  <si>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</si>
  <si>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</si>
  <si>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</si>
  <si>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</si>
  <si>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</si>
  <si>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</si>
  <si>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</si>
  <si>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</si>
  <si>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</si>
  <si>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</si>
  <si>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</si>
  <si>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</si>
  <si>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</si>
  <si>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</si>
  <si>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</si>
  <si>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</si>
  <si>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</si>
  <si>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</si>
  <si>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</si>
  <si>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</si>
  <si>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</si>
  <si>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</si>
  <si>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</si>
  <si>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</si>
  <si>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</si>
  <si>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</si>
  <si>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</si>
  <si>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</si>
  <si>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</si>
  <si>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</si>
  <si>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</si>
  <si>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</si>
  <si>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</si>
  <si>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</si>
  <si>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</si>
  <si>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</si>
  <si>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</si>
  <si>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</si>
  <si>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</si>
  <si>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</si>
  <si>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</si>
  <si>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</si>
  <si>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</si>
  <si>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</si>
  <si>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</si>
  <si>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</si>
  <si>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</si>
  <si>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</si>
  <si>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</si>
  <si>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</si>
  <si>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</si>
  <si>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</si>
  <si>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</si>
  <si>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</si>
  <si>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</si>
  <si>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</si>
  <si>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</si>
  <si>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</si>
  <si>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</si>
  <si>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</si>
  <si>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</si>
  <si>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</si>
  <si>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</si>
  <si>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</si>
  <si>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</si>
  <si>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</si>
  <si>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</si>
  <si>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</si>
  <si>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</si>
  <si>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</si>
  <si>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</si>
  <si>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</si>
  <si>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</si>
  <si>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</si>
  <si>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</si>
  <si>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</si>
  <si>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</si>
  <si>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</si>
  <si>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</si>
  <si>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</si>
  <si>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</si>
  <si>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</si>
  <si>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</si>
  <si>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</si>
  <si>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</si>
  <si>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</si>
  <si>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</si>
  <si>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</si>
  <si>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</si>
  <si>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</si>
  <si>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</si>
  <si>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</si>
  <si>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</si>
  <si>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</si>
  <si>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</si>
  <si>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</si>
  <si>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</si>
  <si>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</si>
  <si>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</si>
  <si>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</si>
  <si>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</si>
  <si>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</si>
  <si>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</si>
  <si>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</si>
  <si>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</si>
  <si>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</si>
  <si>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</si>
  <si>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</si>
  <si>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</si>
  <si>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</si>
  <si>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</si>
  <si>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</si>
  <si>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</si>
  <si>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</si>
  <si>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</si>
  <si>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</si>
  <si>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</si>
  <si>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</si>
  <si>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</si>
  <si>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</si>
  <si>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</si>
  <si>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</si>
  <si>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</si>
  <si>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</si>
  <si>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</si>
  <si>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</si>
  <si>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</si>
  <si>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</si>
  <si>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</si>
  <si>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</si>
  <si>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</si>
  <si>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</si>
  <si>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</si>
  <si>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</si>
  <si>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</si>
  <si>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</si>
  <si>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</si>
  <si>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</si>
  <si>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</si>
  <si>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</si>
  <si>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</si>
  <si>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</si>
  <si>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</si>
  <si>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</si>
  <si>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</si>
  <si>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</si>
  <si>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</si>
  <si>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</si>
  <si>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</si>
  <si>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</si>
  <si>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</si>
  <si>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</si>
  <si>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</si>
  <si>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</si>
  <si>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</si>
  <si>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</si>
  <si>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</si>
  <si>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</si>
  <si>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</si>
  <si>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</si>
  <si>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</si>
  <si>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</si>
  <si>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</si>
  <si>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</si>
  <si>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</si>
  <si>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</si>
  <si>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</si>
  <si>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</si>
  <si>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</si>
  <si>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</si>
  <si>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</si>
  <si>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</si>
  <si>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</si>
  <si>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</si>
  <si>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</si>
  <si>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</si>
  <si>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</si>
  <si>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</si>
  <si>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</si>
  <si>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</si>
  <si>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</si>
  <si>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</si>
  <si>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</si>
  <si>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</si>
  <si>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</si>
  <si>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</si>
  <si>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</si>
  <si>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</si>
  <si>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</si>
  <si>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</si>
  <si>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</si>
  <si>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</si>
  <si>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</si>
  <si>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</si>
  <si>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</si>
  <si>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</si>
  <si>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</si>
  <si>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</si>
  <si>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</si>
  <si>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</si>
  <si>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</si>
  <si>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</si>
  <si>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</si>
  <si>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</si>
  <si>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</si>
  <si>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</si>
  <si>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</si>
  <si>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</si>
  <si>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</si>
  <si>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</si>
  <si>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</si>
  <si>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</si>
  <si>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</si>
  <si>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</si>
  <si>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</si>
  <si>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</si>
  <si>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</si>
  <si>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</si>
  <si>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</si>
  <si>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</si>
  <si>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</si>
  <si>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</si>
  <si>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</si>
  <si>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</si>
  <si>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</si>
  <si>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</si>
  <si>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</si>
  <si>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</si>
  <si>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</si>
  <si>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</si>
  <si>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</si>
  <si>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</si>
  <si>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</si>
  <si>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</si>
  <si>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</si>
  <si>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</si>
  <si>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</si>
  <si>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</si>
  <si>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</si>
  <si>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</si>
  <si>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</si>
  <si>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</si>
  <si>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</si>
  <si>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</si>
  <si>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</si>
  <si>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</si>
  <si>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</si>
  <si>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</si>
  <si>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</si>
  <si>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</si>
  <si>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</si>
  <si>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</si>
  <si>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</si>
  <si>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</si>
  <si>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</si>
  <si>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</si>
  <si>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</si>
  <si>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</si>
  <si>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</si>
  <si>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</si>
  <si>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</si>
  <si>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</si>
  <si>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</si>
  <si>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</si>
  <si>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</si>
  <si>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</si>
  <si>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</si>
  <si>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</si>
  <si>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</si>
  <si>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</si>
  <si>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</si>
  <si>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</si>
  <si>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</si>
  <si>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</si>
  <si>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</si>
  <si>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</si>
  <si>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</si>
  <si>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</si>
  <si>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</si>
  <si>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</si>
  <si>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</si>
  <si>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</si>
  <si>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</si>
  <si>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</si>
  <si>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</si>
  <si>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</si>
  <si>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</si>
  <si>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</si>
  <si>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</si>
  <si>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</si>
  <si>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</si>
  <si>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</si>
  <si>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</si>
  <si>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</si>
  <si>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</si>
  <si>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</si>
  <si>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</si>
  <si>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</si>
  <si>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</si>
  <si>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</si>
  <si>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</si>
  <si>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</si>
  <si>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</si>
  <si>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</si>
  <si>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</si>
  <si>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</si>
  <si>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</si>
  <si>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</si>
  <si>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</si>
  <si>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</si>
  <si>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</si>
  <si>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</si>
  <si>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</si>
  <si>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</si>
  <si>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</si>
  <si>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</si>
  <si>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</si>
  <si>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</si>
  <si>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</si>
  <si>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</si>
  <si>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</si>
  <si>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</si>
  <si>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</si>
  <si>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</si>
  <si>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</si>
  <si>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</si>
  <si>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</si>
  <si>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</si>
  <si>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</si>
  <si>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</si>
  <si>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</si>
  <si>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</si>
  <si>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</si>
  <si>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</si>
  <si>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</si>
  <si>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</si>
  <si>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</si>
  <si>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</si>
  <si>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</si>
  <si>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</si>
  <si>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</si>
  <si>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</si>
  <si>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</si>
  <si>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</si>
  <si>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</si>
  <si>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</si>
  <si>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</si>
  <si>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</si>
  <si>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</si>
  <si>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</si>
  <si>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</si>
  <si>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</si>
  <si>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</si>
  <si>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</si>
  <si>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</si>
  <si>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</si>
  <si>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</si>
  <si>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</si>
  <si>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</si>
  <si>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</si>
  <si>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</si>
  <si>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</si>
  <si>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</si>
  <si>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</si>
  <si>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</si>
  <si>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</si>
  <si>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</si>
  <si>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</si>
  <si>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</si>
  <si>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</si>
  <si>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</si>
  <si>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</si>
  <si>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</si>
  <si>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</si>
  <si>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</si>
  <si>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</si>
  <si>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</si>
  <si>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</si>
  <si>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</si>
  <si>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</si>
  <si>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</si>
  <si>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</si>
  <si>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</si>
  <si>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</si>
  <si>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</si>
  <si>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</si>
  <si>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</si>
  <si>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</si>
  <si>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</si>
  <si>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</si>
  <si>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</si>
  <si>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</si>
  <si>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</si>
  <si>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</si>
  <si>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</si>
  <si>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</si>
  <si>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</si>
  <si>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</si>
  <si>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</si>
  <si>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</si>
  <si>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</si>
  <si>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</si>
  <si>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</si>
  <si>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</si>
  <si>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</si>
  <si>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</si>
  <si>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</si>
  <si>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</si>
  <si>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</si>
  <si>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</si>
  <si>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</si>
  <si>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</si>
  <si>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</si>
  <si>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</si>
  <si>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</si>
  <si>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</si>
  <si>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</si>
  <si>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</si>
  <si>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</si>
  <si>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</si>
  <si>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</si>
  <si>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</si>
  <si>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</si>
  <si>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</si>
  <si>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</si>
  <si>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</si>
  <si>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</si>
  <si>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</si>
  <si>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</si>
  <si>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</si>
  <si>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</si>
  <si>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</si>
  <si>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</si>
  <si>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</si>
  <si>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</si>
  <si>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</si>
  <si>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</si>
  <si>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</si>
  <si>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</si>
  <si>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</si>
  <si>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</si>
  <si>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</si>
  <si>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</si>
  <si>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</si>
  <si>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</si>
  <si>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</si>
  <si>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</si>
  <si>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</si>
  <si>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</si>
  <si>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</si>
  <si>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</si>
  <si>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</si>
  <si>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</si>
  <si>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</si>
  <si>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</si>
  <si>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</si>
  <si>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</si>
  <si>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</si>
  <si>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</si>
  <si>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</si>
  <si>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</si>
  <si>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</si>
  <si>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</si>
  <si>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</si>
  <si>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</si>
  <si>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</si>
  <si>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</si>
  <si>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</si>
  <si>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</si>
  <si>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</si>
  <si>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</si>
  <si>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</si>
  <si>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</si>
  <si>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</si>
  <si>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</si>
  <si>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</si>
  <si>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</si>
  <si>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</si>
  <si>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</si>
  <si>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</si>
  <si>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</si>
  <si>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</si>
  <si>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</si>
  <si>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</si>
  <si>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</si>
  <si>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</si>
  <si>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</si>
  <si>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</si>
  <si>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</si>
  <si>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</si>
  <si>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</si>
  <si>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</si>
  <si>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</si>
  <si>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</si>
  <si>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</si>
  <si>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</si>
  <si>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</si>
  <si>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</si>
  <si>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</si>
  <si>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</si>
  <si>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</si>
  <si>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</si>
  <si>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</si>
  <si>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</si>
  <si>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</si>
  <si>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</si>
  <si>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</si>
  <si>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</si>
  <si>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</si>
  <si>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</si>
  <si>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</si>
  <si>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</si>
  <si>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</si>
  <si>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</si>
  <si>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</si>
  <si>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</si>
  <si>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</si>
  <si>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</si>
  <si>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</si>
  <si>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</si>
  <si>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</si>
  <si>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</si>
  <si>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</si>
  <si>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</si>
  <si>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</si>
  <si>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</si>
  <si>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</si>
  <si>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</si>
  <si>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</si>
  <si>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</si>
  <si>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</si>
  <si>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</si>
  <si>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</si>
  <si>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</si>
  <si>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</si>
  <si>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</si>
  <si>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</si>
  <si>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</si>
  <si>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</si>
  <si>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</si>
  <si>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</si>
  <si>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</si>
  <si>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</si>
  <si>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</si>
  <si>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</si>
  <si>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</si>
  <si>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</si>
  <si>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</si>
  <si>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</si>
  <si>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</si>
  <si>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</si>
  <si>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</si>
  <si>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</si>
  <si>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</si>
  <si>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</si>
  <si>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</si>
  <si>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</si>
  <si>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</si>
  <si>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</si>
  <si>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</si>
  <si>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</si>
  <si>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</si>
  <si>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</si>
  <si>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</si>
  <si>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</si>
  <si>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</si>
  <si>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</si>
  <si>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</si>
  <si>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</si>
  <si>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</si>
  <si>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</si>
  <si>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</si>
  <si>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</si>
  <si>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</si>
  <si>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</si>
  <si>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</si>
  <si>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</si>
  <si>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</si>
  <si>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</si>
  <si>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</si>
  <si>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</si>
  <si>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</si>
  <si>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</si>
  <si>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</si>
  <si>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</si>
  <si>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</si>
  <si>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</si>
  <si>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</si>
  <si>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</si>
  <si>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</si>
  <si>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</si>
  <si>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</si>
  <si>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</si>
  <si>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</si>
  <si>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</si>
  <si>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</si>
  <si>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</si>
  <si>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</si>
  <si>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</si>
  <si>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</si>
  <si>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</si>
  <si>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</si>
  <si>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</si>
  <si>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</si>
  <si>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</si>
  <si>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</si>
  <si>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</si>
  <si>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</si>
  <si>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</si>
  <si>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</si>
  <si>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</si>
  <si>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</si>
  <si>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</si>
  <si>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</si>
  <si>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</si>
  <si>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</si>
  <si>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</si>
  <si>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</si>
  <si>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</si>
  <si>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</si>
  <si>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</si>
  <si>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</si>
  <si>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</si>
  <si>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</si>
  <si>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</si>
  <si>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</si>
  <si>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</si>
  <si>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</si>
  <si>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</si>
  <si>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</si>
  <si>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</si>
  <si>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</si>
  <si>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</si>
  <si>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</si>
  <si>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</si>
  <si>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</si>
  <si>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</si>
  <si>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</si>
  <si>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</si>
  <si>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</si>
  <si>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</si>
  <si>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</si>
  <si>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</si>
  <si>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</si>
  <si>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</si>
  <si>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</si>
  <si>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</si>
  <si>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</si>
  <si>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</si>
  <si>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</si>
  <si>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</si>
  <si>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</si>
  <si>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</si>
  <si>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</si>
  <si>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</si>
  <si>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</si>
  <si>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</si>
  <si>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</si>
  <si>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</si>
  <si>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</si>
  <si>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</si>
  <si>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</si>
  <si>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</si>
  <si>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</si>
  <si>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</si>
  <si>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</si>
  <si>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</si>
  <si>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</si>
  <si>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</si>
  <si>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</si>
  <si>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</si>
  <si>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</si>
  <si>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</si>
  <si>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</si>
  <si>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</si>
  <si>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</si>
  <si>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</si>
  <si>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</si>
  <si>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</si>
  <si>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</si>
  <si>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</si>
  <si>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</si>
  <si>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</si>
  <si>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</si>
  <si>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</si>
  <si>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</si>
  <si>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</si>
  <si>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</si>
  <si>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</si>
  <si>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</si>
  <si>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</si>
  <si>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</si>
  <si>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</si>
  <si>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</si>
  <si>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</si>
  <si>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</si>
  <si>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</si>
  <si>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</si>
  <si>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</si>
  <si>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</si>
  <si>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</si>
  <si>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</si>
  <si>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</si>
  <si>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</si>
  <si>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</si>
  <si>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</si>
  <si>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</si>
  <si>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</si>
  <si>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</si>
  <si>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</si>
  <si>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</si>
  <si>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</si>
  <si>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</si>
  <si>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</si>
  <si>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</si>
  <si>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</si>
  <si>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</si>
  <si>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</si>
  <si>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</si>
  <si>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</si>
  <si>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</si>
  <si>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</si>
  <si>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</si>
  <si>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</si>
  <si>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</si>
  <si>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</si>
  <si>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</si>
  <si>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</si>
  <si>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</si>
  <si>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</si>
  <si>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</si>
  <si>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</si>
  <si>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</si>
  <si>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</si>
  <si>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</si>
  <si>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</si>
  <si>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</si>
  <si>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</si>
  <si>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</si>
  <si>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</si>
  <si>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</si>
  <si>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</si>
  <si>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</si>
  <si>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</si>
  <si>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</si>
  <si>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</si>
  <si>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</si>
  <si>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</si>
  <si>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</si>
  <si>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</si>
  <si>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</si>
  <si>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</si>
  <si>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</si>
  <si>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</si>
  <si>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</si>
  <si>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</si>
  <si>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</si>
  <si>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</si>
  <si>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</si>
  <si>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</si>
  <si>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</si>
  <si>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</si>
  <si>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</si>
  <si>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</si>
  <si>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</si>
  <si>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</si>
  <si>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</si>
  <si>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</si>
  <si>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</si>
  <si>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</si>
  <si>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</si>
  <si>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</si>
  <si>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</si>
  <si>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</si>
  <si>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</si>
  <si>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</si>
  <si>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</si>
  <si>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</si>
  <si>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</si>
  <si>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</si>
  <si>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</si>
  <si>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</si>
  <si>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</si>
  <si>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</si>
  <si>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</si>
  <si>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</si>
  <si>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</si>
  <si>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</si>
  <si>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</si>
  <si>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</si>
  <si>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</si>
  <si>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</si>
  <si>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</si>
  <si>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</si>
  <si>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</si>
  <si>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</si>
  <si>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</si>
  <si>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</si>
  <si>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</si>
  <si>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</si>
  <si>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</si>
  <si>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</si>
  <si>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</si>
  <si>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</si>
  <si>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</si>
  <si>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</si>
  <si>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</si>
  <si>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</si>
  <si>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</si>
  <si>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</si>
  <si>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</si>
  <si>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</si>
  <si>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</si>
  <si>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</si>
  <si>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</si>
  <si>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</si>
  <si>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</si>
  <si>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</si>
  <si>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</si>
  <si>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</si>
  <si>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</si>
  <si>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</si>
  <si>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</si>
  <si>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</si>
  <si>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</si>
  <si>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</si>
  <si>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</si>
  <si>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</si>
  <si>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</si>
  <si>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</si>
  <si>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</si>
  <si>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</si>
  <si>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</si>
  <si>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</si>
  <si>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</si>
  <si>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</si>
  <si>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</si>
  <si>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</si>
  <si>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</si>
  <si>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</si>
  <si>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</si>
  <si>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</si>
  <si>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</si>
  <si>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</si>
  <si>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</si>
  <si>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</si>
  <si>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</si>
  <si>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</si>
  <si>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</si>
  <si>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</si>
  <si>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</si>
  <si>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</si>
  <si>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</si>
  <si>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</si>
  <si>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</si>
  <si>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</si>
  <si>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</si>
  <si>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</si>
  <si>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</si>
  <si>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</si>
  <si>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</si>
  <si>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</si>
  <si>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</si>
  <si>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</si>
  <si>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</si>
  <si>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</si>
  <si>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</si>
  <si>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</si>
  <si>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</si>
  <si>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</si>
  <si>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</si>
  <si>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</si>
  <si>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</si>
  <si>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</si>
  <si>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</si>
  <si>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</si>
  <si>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</si>
  <si>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</si>
  <si>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</si>
  <si>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</si>
  <si>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</si>
  <si>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</si>
  <si>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</si>
  <si>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</si>
  <si>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</si>
  <si>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</si>
  <si>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</si>
  <si>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</si>
  <si>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</si>
  <si>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</si>
  <si>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</si>
  <si>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</si>
  <si>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</si>
  <si>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</si>
  <si>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</si>
  <si>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</si>
  <si>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</si>
  <si>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</si>
  <si>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</si>
  <si>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</si>
  <si>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</si>
  <si>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</si>
  <si>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</si>
  <si>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</si>
  <si>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</si>
  <si>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</si>
  <si>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</si>
  <si>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</si>
  <si>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</si>
  <si>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</si>
  <si>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</si>
  <si>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</si>
  <si>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</si>
  <si>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</si>
  <si>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</si>
  <si>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</si>
  <si>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</si>
  <si>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</si>
  <si>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</si>
  <si>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</si>
  <si>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</si>
  <si>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</si>
  <si>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</si>
  <si>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</si>
  <si>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</si>
  <si>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</si>
  <si>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</si>
  <si>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</si>
  <si>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</si>
  <si>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</si>
  <si>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</si>
  <si>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</si>
  <si>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</si>
  <si>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</si>
  <si>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</si>
  <si>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</si>
  <si>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</si>
  <si>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</si>
  <si>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</si>
  <si>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</si>
  <si>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</si>
  <si>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</si>
  <si>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</si>
  <si>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</si>
  <si>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</si>
  <si>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</si>
  <si>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</si>
  <si>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</si>
  <si>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</si>
  <si>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</si>
  <si>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</si>
  <si>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</si>
  <si>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</si>
  <si>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</si>
  <si>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</si>
  <si>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</si>
  <si>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</si>
  <si>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</si>
  <si>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</si>
  <si>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</si>
  <si>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</si>
  <si>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</si>
  <si>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</si>
  <si>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</si>
  <si>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</si>
  <si>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</si>
  <si>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</si>
  <si>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</si>
  <si>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</si>
  <si>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</si>
  <si>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</si>
  <si>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</si>
  <si>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</si>
  <si>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</si>
  <si>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</si>
  <si>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</si>
  <si>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</si>
  <si>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</si>
  <si>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</si>
  <si>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</si>
  <si>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</si>
  <si>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</si>
  <si>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</si>
  <si>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</si>
  <si>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</si>
  <si>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</si>
  <si>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</si>
  <si>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</si>
  <si>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</si>
  <si>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</si>
  <si>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</si>
  <si>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</si>
  <si>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</si>
  <si>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</si>
  <si>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</si>
  <si>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</si>
  <si>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</si>
  <si>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</si>
  <si>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</si>
  <si>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</si>
  <si>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</si>
  <si>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</si>
  <si>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</si>
  <si>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</si>
  <si>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</si>
  <si>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</si>
  <si>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</si>
  <si>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</si>
  <si>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</si>
  <si>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</si>
  <si>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</si>
  <si>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</si>
  <si>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</si>
  <si>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</si>
  <si>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</si>
  <si>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</si>
  <si>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</si>
  <si>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</si>
  <si>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</si>
  <si>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</si>
  <si>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</si>
  <si>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</si>
  <si>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</si>
  <si>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</si>
  <si>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</si>
  <si>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</si>
  <si>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</si>
  <si>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</si>
  <si>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</si>
  <si>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</si>
  <si>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</si>
  <si>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</si>
  <si>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</si>
  <si>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</si>
  <si>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</si>
  <si>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</si>
  <si>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</si>
  <si>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</si>
  <si>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</si>
  <si>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</si>
  <si>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</si>
  <si>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</si>
  <si>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</si>
  <si>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</si>
  <si>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</si>
  <si>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</si>
  <si>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</si>
  <si>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</si>
  <si>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</si>
  <si>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</si>
  <si>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</si>
  <si>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</si>
  <si>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</si>
  <si>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</si>
  <si>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</si>
  <si>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</si>
  <si>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</si>
  <si>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</si>
  <si>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</si>
  <si>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</si>
  <si>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</si>
  <si>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No Production--Crew Did Not Show Up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</si>
</sst>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4" borderId="2" xfId="0" applyFont="1" applyFill="1" applyBorder="1" applyAlignmen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94</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106983</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83"/>
      <c r="S1" s="1083"/>
      <c r="T1" s="1083"/>
      <c r="U1" s="1083"/>
      <c r="V1" s="1083"/>
      <c r="W1" s="1083"/>
      <c r="X1" s="1083"/>
      <c r="Y1" s="1083"/>
      <c r="Z1" s="1083"/>
    </row>
    <row r="2" spans="1:26" ht="24.95" customHeight="1">
      <c r="A2" s="1404" t="str">
        <f ca="1">"Last Updated: "&amp;TEXT(NOW(),"MM/DD/YYYY  h:mm AM/PM")</f>
        <v>Last Updated: 03/30/2026  2:21 PM</v>
      </c>
      <c r="B2" s="1404"/>
      <c r="C2" s="1404"/>
      <c r="D2" s="1404"/>
      <c r="E2" s="1404"/>
      <c r="F2" s="1404"/>
      <c r="G2" s="1404"/>
      <c r="H2" s="1404"/>
      <c r="I2" s="1404"/>
      <c r="J2" s="1404"/>
      <c r="K2" s="1404"/>
      <c r="L2" s="1404"/>
      <c r="M2" s="1404"/>
      <c r="N2" s="1404"/>
      <c r="O2" s="1404"/>
      <c r="P2" s="1404"/>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3" t="s">
        <v>1</v>
      </c>
      <c r="B4" s="1433"/>
      <c r="C4" s="1433"/>
      <c r="D4" s="1433"/>
      <c r="E4" s="1433"/>
      <c r="F4" s="1433"/>
      <c r="G4" s="1433"/>
      <c r="H4" s="1433"/>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5" t="s">
        <v>7</v>
      </c>
      <c r="B7" s="1405"/>
      <c r="C7" s="1405"/>
      <c r="D7" s="1405"/>
      <c r="E7" s="1405"/>
      <c r="F7" s="1405"/>
      <c r="G7" s="1405"/>
      <c r="H7" s="1405"/>
      <c r="I7" s="1405"/>
      <c r="J7" s="1405"/>
      <c r="K7" s="1405"/>
      <c r="L7" s="1405"/>
      <c r="M7" s="1405"/>
      <c r="N7" s="1405"/>
      <c r="O7" s="1405"/>
      <c r="P7" s="1405"/>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6" t="s">
        <v>8</v>
      </c>
      <c r="B9" s="1407"/>
      <c r="C9" s="1083"/>
      <c r="D9" s="1397" t="s">
        <v>9</v>
      </c>
      <c r="E9" s="1398"/>
      <c r="F9" s="1399"/>
      <c r="G9" s="1083"/>
      <c r="H9" s="1397" t="s">
        <v>10</v>
      </c>
      <c r="I9" s="1398"/>
      <c r="J9" s="1399"/>
      <c r="K9" s="1083"/>
      <c r="L9" s="1397" t="s">
        <v>11</v>
      </c>
      <c r="M9" s="1398"/>
      <c r="N9" s="1399"/>
      <c r="O9" s="1083"/>
      <c r="P9" s="1083"/>
      <c r="Q9" s="1083"/>
      <c r="R9" s="1083"/>
      <c r="S9" s="1083"/>
      <c r="T9" s="1083"/>
      <c r="U9" s="1083"/>
      <c r="V9" s="1083"/>
      <c r="W9" s="1083"/>
      <c r="X9" s="1083"/>
      <c r="Y9" s="1083"/>
      <c r="Z9" s="1083"/>
    </row>
    <row r="10" spans="1:26" ht="50.1" customHeight="1">
      <c r="A10" s="1408"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124</v>
      </c>
      <c r="B10" s="1409"/>
      <c r="C10" s="1083"/>
      <c r="D10" s="1408"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698783</v>
      </c>
      <c r="E10" s="1410"/>
      <c r="F10" s="1409"/>
      <c r="G10" s="1083"/>
      <c r="H10" s="1411"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53003</v>
      </c>
      <c r="I10" s="1412"/>
      <c r="J10" s="1413"/>
      <c r="K10" s="1083"/>
      <c r="L10" s="1414"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645780</v>
      </c>
      <c r="M10" s="1415"/>
      <c r="N10" s="1416"/>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7" t="s">
        <v>12</v>
      </c>
      <c r="B12" s="1399"/>
      <c r="C12" s="1083"/>
      <c r="D12" s="1397" t="s">
        <v>13</v>
      </c>
      <c r="E12" s="1398"/>
      <c r="F12" s="1399"/>
      <c r="G12" s="1083"/>
      <c r="H12" s="1397" t="s">
        <v>14</v>
      </c>
      <c r="I12" s="1398"/>
      <c r="J12" s="1399"/>
      <c r="K12" s="1083"/>
      <c r="L12" s="1397" t="s">
        <v>15</v>
      </c>
      <c r="M12" s="1398"/>
      <c r="N12" s="1399"/>
      <c r="O12" s="1083"/>
      <c r="P12" s="1083"/>
      <c r="Q12" s="1083"/>
      <c r="R12" s="1083"/>
      <c r="S12" s="1083"/>
      <c r="T12" s="1083"/>
      <c r="U12" s="1083"/>
      <c r="V12" s="1083"/>
      <c r="W12" s="1083"/>
      <c r="X12" s="1083"/>
      <c r="Y12" s="1083"/>
      <c r="Z12" s="1083"/>
    </row>
    <row r="13" spans="1:26" ht="50.1" customHeight="1">
      <c r="A13" s="1417">
        <f>IFERROR(H10/D10,0)</f>
        <v>7.5850442841339877E-2</v>
      </c>
      <c r="B13" s="1418"/>
      <c r="C13" s="1083"/>
      <c r="D13" s="1423"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7794811.75</v>
      </c>
      <c r="E13" s="1424"/>
      <c r="F13" s="1425"/>
      <c r="G13" s="1083"/>
      <c r="H13" s="1408"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6312</v>
      </c>
      <c r="I13" s="1410"/>
      <c r="J13" s="1409"/>
      <c r="K13" s="1083"/>
      <c r="L13" s="1400">
        <f>COUNTA('Completed Projects Pending PW'!A2:A41)-COUNTIF('Completed Projects Pending PW'!A2:A41,"")</f>
        <v>18</v>
      </c>
      <c r="M13" s="1401"/>
      <c r="N13" s="1402"/>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2" t="s">
        <v>16</v>
      </c>
      <c r="B15" s="1422"/>
      <c r="C15" s="1422"/>
      <c r="D15" s="1422"/>
      <c r="E15" s="1083"/>
      <c r="F15" s="1422" t="s">
        <v>17</v>
      </c>
      <c r="G15" s="1422"/>
      <c r="H15" s="1422"/>
      <c r="I15" s="1422"/>
      <c r="J15" s="1083"/>
      <c r="K15" s="1422" t="s">
        <v>18</v>
      </c>
      <c r="L15" s="1422"/>
      <c r="M15" s="1422"/>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14</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78641</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905618.45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40</v>
      </c>
      <c r="M17" s="1094">
        <f>IFERROR(L17/SUM(L17:L19),0)</f>
        <v>0.32258064516129031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94</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559997</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6038409.75</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0.62903225806451613</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26</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106983</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0.15211762616490471</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6</v>
      </c>
      <c r="M19" s="1094">
        <f>IFERROR(L19/SUM(L17:L19),0)</f>
        <v>4.8387096774193547E-2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0</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0</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0</v>
      </c>
      <c r="J20" s="1083"/>
      <c r="K20" s="1096" t="s">
        <v>39</v>
      </c>
      <c r="L20" s="1097">
        <f>SUM(L17:L19)</f>
        <v>124</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10</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19556</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0.47647780732256084</v>
      </c>
      <c r="E21" s="1083"/>
      <c r="F21" s="1096" t="s">
        <v>39</v>
      </c>
      <c r="G21" s="1097">
        <f>SUM(G17:G20)</f>
        <v>124</v>
      </c>
      <c r="H21" s="1097">
        <f>SUM(H17:H20)</f>
        <v>698783</v>
      </c>
      <c r="I21" s="1098">
        <f>SUM(I17:I20)</f>
        <v>7794811.75</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124</v>
      </c>
      <c r="C25" s="1097">
        <f>SUM(C17:C24)</f>
        <v>698783</v>
      </c>
      <c r="D25" s="1098">
        <f>IFERROR(H10/D10,0)</f>
        <v>7.5850442841339877E-2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2" t="s">
        <v>44</v>
      </c>
      <c r="B27" s="1422"/>
      <c r="C27" s="1422"/>
      <c r="D27" s="1422"/>
      <c r="F27" s="1426" t="s">
        <v>45</v>
      </c>
      <c r="G27" s="1426"/>
      <c r="H27" s="1426"/>
      <c r="I27" s="1426"/>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19" t="s">
        <v>65</v>
      </c>
      <c r="B39" s="1419"/>
      <c r="C39" s="1419"/>
      <c r="D39" s="1419"/>
      <c r="E39" s="1419"/>
      <c r="F39" s="1419"/>
      <c r="G39" s="1419"/>
      <c r="H39" s="1419"/>
      <c r="I39" s="1419"/>
      <c r="J39" s="1419"/>
      <c r="K39" s="1420"/>
      <c r="L39" s="1420"/>
      <c r="M39" s="1420"/>
      <c r="N39" s="1420"/>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1" t="s">
        <v>66</v>
      </c>
      <c r="B60" s="1421"/>
      <c r="C60" s="1421"/>
      <c r="D60" s="1421"/>
      <c r="E60" s="1421"/>
      <c r="F60" s="1421"/>
      <c r="G60" s="1421"/>
      <c r="H60" s="1421"/>
      <c r="I60" s="1421"/>
      <c r="J60" s="1421"/>
      <c r="K60" s="1421"/>
      <c r="L60" s="1421"/>
      <c r="M60" s="1421"/>
      <c r="N60" s="1421"/>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abSelected="1" topLeftCell="A6" zoomScale="90" zoomScaleNormal="90" workbookViewId="0">
      <pane xSplit="1" topLeftCell="T41" activePane="topRight" state="frozen"/>
      <selection pane="topRight" activeCell="V46" sqref="V4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059"/>
      <c r="W36" s="1059">
        <f>SUM(U36-V36)</f>
        <v>4048</v>
      </c>
      <c r="X36" s="365">
        <f>IFERROR($V36/$U36, 0)</f>
        <v>0</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1148" t="s">
        <v>646</v>
      </c>
      <c r="B47" s="377" t="s">
        <v>34</v>
      </c>
      <c r="C47" s="360">
        <v>46174</v>
      </c>
      <c r="D47" s="366"/>
      <c r="E47" s="367"/>
      <c r="F47" s="366"/>
      <c r="G47" s="716"/>
      <c r="H47" s="1062">
        <v>115</v>
      </c>
      <c r="I47" s="372" t="s">
        <v>540</v>
      </c>
      <c r="J47" s="768" t="s">
        <v>36</v>
      </c>
      <c r="K47" s="1056"/>
      <c r="L47" s="367"/>
      <c r="M47" s="717" t="s">
        <v>110</v>
      </c>
      <c r="N47" s="849">
        <v>125188</v>
      </c>
      <c r="O47" s="717" t="s">
        <v>110</v>
      </c>
      <c r="P47" s="729" t="s">
        <v>29</v>
      </c>
      <c r="Q47" s="1064">
        <v>46083</v>
      </c>
      <c r="R47" s="1064"/>
      <c r="S47" s="1064"/>
      <c r="T47" s="1064"/>
      <c r="U47" s="1065">
        <v>7078</v>
      </c>
      <c r="V47" s="1059">
        <v>6655</v>
      </c>
      <c r="W47" s="1059">
        <f>SUM(U47-V47)</f>
        <v>423</v>
      </c>
      <c r="X47" s="365">
        <f>IFERROR($V47/$U47, 0)</f>
        <v>0.94023735518508056</v>
      </c>
      <c r="Y47" s="1064">
        <v>46090</v>
      </c>
      <c r="Z47" s="712">
        <v>0</v>
      </c>
      <c r="AA47" s="712">
        <v>0</v>
      </c>
      <c r="AB47" s="721">
        <v>0</v>
      </c>
      <c r="AC47" s="713"/>
      <c r="AD47" s="752"/>
    </row>
    <row r="48" spans="1:30" ht="24.75" customHeight="1">
      <c r="A48" s="1147" t="s">
        <v>647</v>
      </c>
      <c r="B48" s="377" t="s">
        <v>37</v>
      </c>
      <c r="C48" s="360">
        <v>46129</v>
      </c>
      <c r="D48" s="1356"/>
      <c r="E48" s="1357"/>
      <c r="F48" s="1356"/>
      <c r="G48" s="1358"/>
      <c r="H48" s="1062">
        <v>0</v>
      </c>
      <c r="I48" s="372" t="s">
        <v>540</v>
      </c>
      <c r="J48" s="717" t="s">
        <v>30</v>
      </c>
      <c r="K48" s="1434"/>
      <c r="L48" s="1357"/>
      <c r="M48" s="717" t="s">
        <v>110</v>
      </c>
      <c r="N48" s="1435">
        <v>43061.3</v>
      </c>
      <c r="O48" s="717" t="s">
        <v>110</v>
      </c>
      <c r="P48" s="1436" t="s">
        <v>29</v>
      </c>
      <c r="Q48" s="1064">
        <v>46087</v>
      </c>
      <c r="R48" s="1437"/>
      <c r="S48" s="1437"/>
      <c r="T48" s="1437"/>
      <c r="U48" s="1438">
        <v>11789</v>
      </c>
      <c r="V48" s="1439"/>
      <c r="W48" s="1439">
        <f>SUM(U48-V48)</f>
        <v>11789</v>
      </c>
      <c r="X48" s="1359">
        <f>IFERROR($V48/$U48, 0)</f>
        <v>0</v>
      </c>
      <c r="Y48" s="1437">
        <v>46106</v>
      </c>
      <c r="Z48" s="712">
        <v>0</v>
      </c>
      <c r="AA48" s="712">
        <v>0</v>
      </c>
      <c r="AB48" s="721">
        <v>0</v>
      </c>
      <c r="AC48" s="1360"/>
      <c r="AD48" s="752"/>
    </row>
    <row r="49" spans="1:31" ht="24.75" customHeight="1">
      <c r="A49" s="1147" t="s">
        <v>648</v>
      </c>
      <c r="B49" s="377" t="s">
        <v>37</v>
      </c>
      <c r="C49" s="360">
        <v>46138</v>
      </c>
      <c r="D49" s="716" t="s">
        <v>467</v>
      </c>
      <c r="E49" s="367">
        <v>46091</v>
      </c>
      <c r="F49" s="366" t="s">
        <v>51</v>
      </c>
      <c r="G49" s="716" t="s">
        <v>649</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39">
        <v>172</v>
      </c>
      <c r="W49" s="1059">
        <f>SUM(U49-V49)</f>
        <v>3289</v>
      </c>
      <c r="X49" s="365">
        <f>IFERROR($V49/$U49, 0)</f>
        <v>4.9696619474140419E-2</v>
      </c>
      <c r="Y49" s="1064"/>
      <c r="Z49" s="712">
        <v>0</v>
      </c>
      <c r="AA49" s="712">
        <v>0</v>
      </c>
      <c r="AB49" s="721">
        <v>0</v>
      </c>
      <c r="AC49" s="713" t="s">
        <v>650</v>
      </c>
      <c r="AD49" s="752"/>
    </row>
    <row r="50" spans="1:31" ht="24.75" customHeight="1">
      <c r="A50" s="703" t="s">
        <v>651</v>
      </c>
      <c r="B50" s="377" t="s">
        <v>37</v>
      </c>
      <c r="C50" s="704">
        <v>46081</v>
      </c>
      <c r="D50" s="716" t="s">
        <v>52</v>
      </c>
      <c r="E50" s="715">
        <v>46038</v>
      </c>
      <c r="F50" s="716" t="s">
        <v>51</v>
      </c>
      <c r="G50" s="716" t="s">
        <v>652</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653</v>
      </c>
      <c r="AD50" s="752"/>
    </row>
    <row r="51" spans="1:31" ht="24.75" customHeight="1">
      <c r="A51" s="767" t="s">
        <v>654</v>
      </c>
      <c r="B51" s="311" t="s">
        <v>37</v>
      </c>
      <c r="C51" s="704">
        <v>46081</v>
      </c>
      <c r="D51" s="716" t="s">
        <v>52</v>
      </c>
      <c r="E51" s="715">
        <v>46055</v>
      </c>
      <c r="F51" s="716" t="s">
        <v>51</v>
      </c>
      <c r="G51" s="716" t="s">
        <v>655</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656</v>
      </c>
      <c r="AD51" s="752"/>
    </row>
    <row r="52" spans="1:31" ht="24.75" customHeight="1">
      <c r="A52" s="794" t="s">
        <v>657</v>
      </c>
      <c r="B52" s="785" t="s">
        <v>37</v>
      </c>
      <c r="C52" s="807">
        <v>46171</v>
      </c>
      <c r="D52" s="716" t="s">
        <v>52</v>
      </c>
      <c r="E52" s="715">
        <v>46043</v>
      </c>
      <c r="F52" s="716" t="s">
        <v>51</v>
      </c>
      <c r="G52" s="716" t="s">
        <v>658</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659</v>
      </c>
      <c r="AD52" s="752"/>
    </row>
    <row r="53" spans="1:31" ht="24.75" customHeight="1">
      <c r="A53" s="1151" t="s">
        <v>660</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661</v>
      </c>
      <c r="AD53" s="752"/>
    </row>
    <row r="54" spans="1:31" ht="24.75" customHeight="1">
      <c r="A54" s="848" t="s">
        <v>662</v>
      </c>
      <c r="B54" s="1153" t="s">
        <v>40</v>
      </c>
      <c r="C54" s="360">
        <v>46111</v>
      </c>
      <c r="D54" s="716" t="s">
        <v>52</v>
      </c>
      <c r="E54" s="367">
        <v>46085</v>
      </c>
      <c r="F54" s="366" t="s">
        <v>53</v>
      </c>
      <c r="G54" s="716" t="s">
        <v>663</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664</v>
      </c>
      <c r="AD54" s="752"/>
    </row>
    <row r="55" spans="1:31" ht="24.75" customHeight="1">
      <c r="A55" s="1154" t="s">
        <v>665</v>
      </c>
      <c r="B55" s="1153" t="s">
        <v>40</v>
      </c>
      <c r="C55" s="360">
        <v>46111</v>
      </c>
      <c r="D55" s="716" t="s">
        <v>52</v>
      </c>
      <c r="E55" s="367">
        <v>46106</v>
      </c>
      <c r="F55" s="716" t="s">
        <v>51</v>
      </c>
      <c r="G55" s="716" t="s">
        <v>666</v>
      </c>
      <c r="H55" s="1067">
        <v>0</v>
      </c>
      <c r="I55" s="304" t="s">
        <v>540</v>
      </c>
      <c r="J55" s="772" t="s">
        <v>30</v>
      </c>
      <c r="K55" s="1068"/>
      <c r="L55" s="367"/>
      <c r="M55" s="772" t="s">
        <v>110</v>
      </c>
      <c r="N55" s="849">
        <v>24122.75</v>
      </c>
      <c r="O55" s="772" t="s">
        <v>110</v>
      </c>
      <c r="P55" s="763" t="s">
        <v>29</v>
      </c>
      <c r="Q55" s="1064">
        <v>46087</v>
      </c>
      <c r="R55" s="1064"/>
      <c r="S55" s="1064"/>
      <c r="T55" s="1064"/>
      <c r="U55" s="1065">
        <v>1925</v>
      </c>
      <c r="V55" s="1059"/>
      <c r="W55" s="1059">
        <f t="shared" si="7"/>
        <v>1925</v>
      </c>
      <c r="X55" s="365">
        <f t="shared" si="8"/>
        <v>0</v>
      </c>
      <c r="Y55" s="1071"/>
      <c r="Z55" s="847">
        <v>0</v>
      </c>
      <c r="AA55" s="852">
        <v>0</v>
      </c>
      <c r="AB55" s="760">
        <v>0</v>
      </c>
      <c r="AC55" s="713" t="s">
        <v>667</v>
      </c>
      <c r="AD55" s="752"/>
    </row>
    <row r="56" spans="1:31" ht="24.75" customHeight="1">
      <c r="A56" s="1147" t="s">
        <v>668</v>
      </c>
      <c r="B56" s="1153" t="s">
        <v>40</v>
      </c>
      <c r="C56" s="360">
        <v>46111</v>
      </c>
      <c r="D56" s="716" t="s">
        <v>52</v>
      </c>
      <c r="E56" s="367">
        <v>46106</v>
      </c>
      <c r="F56" s="716" t="s">
        <v>51</v>
      </c>
      <c r="G56" s="716" t="s">
        <v>669</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667</v>
      </c>
      <c r="AD56" s="752"/>
    </row>
    <row r="57" spans="1:31" ht="24.75" customHeight="1">
      <c r="A57" s="1147" t="s">
        <v>670</v>
      </c>
      <c r="B57" s="1153" t="s">
        <v>40</v>
      </c>
      <c r="C57" s="360">
        <v>46111</v>
      </c>
      <c r="D57" s="716" t="s">
        <v>52</v>
      </c>
      <c r="E57" s="367">
        <v>46106</v>
      </c>
      <c r="F57" s="716" t="s">
        <v>51</v>
      </c>
      <c r="G57" s="716" t="s">
        <v>671</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667</v>
      </c>
      <c r="AD57" s="752"/>
    </row>
    <row r="58" spans="1:31" ht="24.75" customHeight="1">
      <c r="A58" s="1147" t="s">
        <v>672</v>
      </c>
      <c r="B58" s="1153" t="s">
        <v>40</v>
      </c>
      <c r="C58" s="360">
        <v>46111</v>
      </c>
      <c r="D58" s="366" t="s">
        <v>52</v>
      </c>
      <c r="E58" s="367">
        <v>46106</v>
      </c>
      <c r="F58" s="716" t="s">
        <v>51</v>
      </c>
      <c r="G58" s="716" t="s">
        <v>673</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667</v>
      </c>
      <c r="AD58" s="752"/>
    </row>
    <row r="59" spans="1:31" ht="24.75" customHeight="1">
      <c r="A59" s="1147" t="s">
        <v>674</v>
      </c>
      <c r="B59" s="1153" t="s">
        <v>40</v>
      </c>
      <c r="C59" s="360">
        <v>46111</v>
      </c>
      <c r="D59" s="366" t="s">
        <v>50</v>
      </c>
      <c r="E59" s="367">
        <v>46087</v>
      </c>
      <c r="F59" s="716" t="s">
        <v>51</v>
      </c>
      <c r="G59" s="716" t="s">
        <v>675</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664</v>
      </c>
      <c r="AD59" s="752"/>
    </row>
    <row r="60" spans="1:31" ht="24.75" customHeight="1">
      <c r="A60" s="1147" t="s">
        <v>676</v>
      </c>
      <c r="B60" s="1153" t="s">
        <v>40</v>
      </c>
      <c r="C60" s="360">
        <v>46111</v>
      </c>
      <c r="D60" s="366" t="s">
        <v>50</v>
      </c>
      <c r="E60" s="367">
        <v>46097</v>
      </c>
      <c r="F60" s="716" t="s">
        <v>51</v>
      </c>
      <c r="G60" s="716" t="s">
        <v>677</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059"/>
      <c r="W60" s="1059">
        <f t="shared" si="7"/>
        <v>1329</v>
      </c>
      <c r="X60" s="365">
        <f t="shared" si="8"/>
        <v>0</v>
      </c>
      <c r="Y60" s="1071"/>
      <c r="Z60" s="847">
        <v>0</v>
      </c>
      <c r="AA60" s="852">
        <v>0</v>
      </c>
      <c r="AB60" s="760">
        <v>0</v>
      </c>
      <c r="AC60" s="713" t="s">
        <v>678</v>
      </c>
      <c r="AD60" s="752"/>
    </row>
    <row r="61" spans="1:31" ht="24.75" customHeight="1">
      <c r="A61" s="1147" t="s">
        <v>679</v>
      </c>
      <c r="B61" s="1153" t="s">
        <v>40</v>
      </c>
      <c r="C61" s="360">
        <v>46111</v>
      </c>
      <c r="D61" s="366" t="s">
        <v>50</v>
      </c>
      <c r="E61" s="367">
        <v>46097</v>
      </c>
      <c r="F61" s="716" t="s">
        <v>51</v>
      </c>
      <c r="G61" s="716" t="s">
        <v>680</v>
      </c>
      <c r="H61" s="1067">
        <v>0</v>
      </c>
      <c r="I61" s="304" t="s">
        <v>540</v>
      </c>
      <c r="J61" s="772" t="s">
        <v>30</v>
      </c>
      <c r="K61" s="1068"/>
      <c r="L61" s="367"/>
      <c r="M61" s="772" t="s">
        <v>110</v>
      </c>
      <c r="N61" s="849">
        <v>14178.2</v>
      </c>
      <c r="O61" s="772" t="s">
        <v>110</v>
      </c>
      <c r="P61" s="763" t="s">
        <v>32</v>
      </c>
      <c r="Q61" s="1064">
        <v>46097</v>
      </c>
      <c r="R61" s="1064"/>
      <c r="S61" s="1064"/>
      <c r="T61" s="1064"/>
      <c r="U61" s="1065">
        <v>1124</v>
      </c>
      <c r="V61" s="1059">
        <v>637</v>
      </c>
      <c r="W61" s="1059">
        <f t="shared" si="7"/>
        <v>487</v>
      </c>
      <c r="X61" s="365">
        <f t="shared" si="8"/>
        <v>0.56672597864768681</v>
      </c>
      <c r="Y61" s="1071"/>
      <c r="Z61" s="847">
        <v>0</v>
      </c>
      <c r="AA61" s="852">
        <v>0</v>
      </c>
      <c r="AB61" s="760">
        <v>0</v>
      </c>
      <c r="AC61" s="713" t="s">
        <v>678</v>
      </c>
      <c r="AD61" s="752"/>
    </row>
    <row r="62" spans="1:31" ht="24.75" customHeight="1">
      <c r="A62" s="1151" t="s">
        <v>681</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682</v>
      </c>
      <c r="AD62" s="752"/>
    </row>
    <row r="63" spans="1:31" ht="24.75" customHeight="1">
      <c r="A63" s="1151" t="s">
        <v>683</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682</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684</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685</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686</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687</v>
      </c>
      <c r="AD71" s="749"/>
    </row>
    <row r="72" spans="1:31" ht="24.75" customHeight="1">
      <c r="A72" s="298" t="s">
        <v>688</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687</v>
      </c>
      <c r="AD72" s="749"/>
    </row>
    <row r="73" spans="1:31" ht="24.75" customHeight="1">
      <c r="A73" s="298" t="s">
        <v>689</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687</v>
      </c>
      <c r="AD73" s="749"/>
    </row>
    <row r="74" spans="1:31" ht="24.75" customHeight="1">
      <c r="A74" s="298" t="s">
        <v>690</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687</v>
      </c>
      <c r="AD74" s="749"/>
    </row>
    <row r="75" spans="1:31" ht="24.75" customHeight="1">
      <c r="A75" s="298" t="s">
        <v>691</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687</v>
      </c>
      <c r="AD75" s="749"/>
    </row>
    <row r="76" spans="1:31" ht="24.75" customHeight="1">
      <c r="A76" s="298" t="s">
        <v>692</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687</v>
      </c>
      <c r="AD76" s="749"/>
    </row>
    <row r="77" spans="1:31" ht="24.75" customHeight="1">
      <c r="A77" s="298" t="s">
        <v>693</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687</v>
      </c>
      <c r="AD77" s="749"/>
    </row>
    <row r="78" spans="1:31" ht="24.75" customHeight="1">
      <c r="A78" s="298" t="s">
        <v>694</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687</v>
      </c>
      <c r="AD78" s="749"/>
    </row>
    <row r="79" spans="1:31" ht="24.75" customHeight="1">
      <c r="A79" s="298" t="s">
        <v>695</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687</v>
      </c>
      <c r="AD79" s="749"/>
    </row>
    <row r="80" spans="1:31" ht="24.75" customHeight="1">
      <c r="A80" s="298" t="s">
        <v>696</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687</v>
      </c>
      <c r="AD80" s="749"/>
    </row>
    <row r="81" spans="1:30" ht="24.75" customHeight="1">
      <c r="A81" s="298" t="s">
        <v>697</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687</v>
      </c>
      <c r="AD81" s="749"/>
    </row>
    <row r="82" spans="1:30" ht="24.75" customHeight="1">
      <c r="A82" s="298" t="s">
        <v>698</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687</v>
      </c>
      <c r="AD82" s="749"/>
    </row>
    <row r="83" spans="1:30" ht="24.75" customHeight="1">
      <c r="A83" s="298" t="s">
        <v>699</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687</v>
      </c>
      <c r="AD83" s="749"/>
    </row>
    <row r="84" spans="1:30" ht="24.75" customHeight="1">
      <c r="A84" s="298" t="s">
        <v>700</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687</v>
      </c>
      <c r="AD84" s="749"/>
    </row>
    <row r="85" spans="1:30" ht="24.75" customHeight="1">
      <c r="A85" s="298" t="s">
        <v>701</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687</v>
      </c>
      <c r="AD85" s="749"/>
    </row>
    <row r="86" spans="1:30" ht="24.75" customHeight="1">
      <c r="A86" s="298" t="s">
        <v>702</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687</v>
      </c>
      <c r="AD86" s="749"/>
    </row>
    <row r="87" spans="1:30" ht="24.75" customHeight="1">
      <c r="A87" s="298" t="s">
        <v>703</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687</v>
      </c>
      <c r="AD87" s="749"/>
    </row>
    <row r="88" spans="1:30" ht="24.75" customHeight="1">
      <c r="A88" s="298" t="s">
        <v>704</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687</v>
      </c>
      <c r="AD88" s="749"/>
    </row>
    <row r="89" spans="1:30" ht="24.75" customHeight="1">
      <c r="A89" s="298" t="s">
        <v>705</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687</v>
      </c>
      <c r="AD89" s="749"/>
    </row>
    <row r="90" spans="1:30" ht="24.75" customHeight="1">
      <c r="A90" s="298" t="s">
        <v>706</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687</v>
      </c>
      <c r="AD90" s="749"/>
    </row>
    <row r="91" spans="1:30" ht="24.75" customHeight="1">
      <c r="A91" s="298" t="s">
        <v>707</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687</v>
      </c>
      <c r="AD91" s="749"/>
    </row>
    <row r="92" spans="1:30" ht="24.75" customHeight="1">
      <c r="A92" s="298" t="s">
        <v>708</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687</v>
      </c>
      <c r="AD92" s="749"/>
    </row>
    <row r="93" spans="1:30" ht="24.75" customHeight="1">
      <c r="A93" s="298" t="s">
        <v>709</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687</v>
      </c>
      <c r="AD93" s="749"/>
    </row>
    <row r="94" spans="1:30" ht="24.75" customHeight="1">
      <c r="A94" s="298" t="s">
        <v>710</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687</v>
      </c>
      <c r="AD94" s="749"/>
    </row>
    <row r="95" spans="1:30" ht="24.75" customHeight="1">
      <c r="A95" s="298" t="s">
        <v>711</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687</v>
      </c>
      <c r="AD95" s="749"/>
    </row>
    <row r="96" spans="1:30" ht="24.75" customHeight="1">
      <c r="A96" s="298" t="s">
        <v>712</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687</v>
      </c>
      <c r="AD96" s="749"/>
    </row>
    <row r="97" spans="1:30" ht="24.75" customHeight="1">
      <c r="A97" s="298" t="s">
        <v>713</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687</v>
      </c>
      <c r="AD97" s="749"/>
    </row>
    <row r="98" spans="1:30" ht="24.75" customHeight="1">
      <c r="A98" s="298" t="s">
        <v>714</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687</v>
      </c>
      <c r="AD98" s="749"/>
    </row>
    <row r="99" spans="1:30" ht="24.75" customHeight="1">
      <c r="A99" s="298" t="s">
        <v>715</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687</v>
      </c>
      <c r="AD99" s="749"/>
    </row>
    <row r="100" spans="1:30" ht="24.75" customHeight="1">
      <c r="A100" s="298" t="s">
        <v>716</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687</v>
      </c>
      <c r="AD100" s="749"/>
    </row>
    <row r="101" spans="1:30" ht="24.75" customHeight="1">
      <c r="A101" s="298" t="s">
        <v>717</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687</v>
      </c>
      <c r="AD101" s="749"/>
    </row>
    <row r="102" spans="1:30" ht="24.75" customHeight="1">
      <c r="A102" s="298" t="s">
        <v>718</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687</v>
      </c>
      <c r="AD102" s="749"/>
    </row>
    <row r="103" spans="1:30" ht="24.75" customHeight="1">
      <c r="A103" s="298" t="s">
        <v>719</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687</v>
      </c>
      <c r="AD103" s="749"/>
    </row>
    <row r="104" spans="1:30" ht="24.75" customHeight="1">
      <c r="A104" s="298" t="s">
        <v>720</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687</v>
      </c>
      <c r="AD104" s="749"/>
    </row>
    <row r="105" spans="1:30" ht="24.75" customHeight="1">
      <c r="A105" s="298" t="s">
        <v>721</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687</v>
      </c>
      <c r="AD105" s="749"/>
    </row>
    <row r="106" spans="1:30" ht="24.75" customHeight="1">
      <c r="A106" s="298" t="s">
        <v>722</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687</v>
      </c>
      <c r="AD106" s="749"/>
    </row>
    <row r="107" spans="1:30" ht="24.75" customHeight="1">
      <c r="A107" s="298" t="s">
        <v>723</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687</v>
      </c>
      <c r="AD107" s="749"/>
    </row>
    <row r="108" spans="1:30" ht="24.75" customHeight="1">
      <c r="A108" s="298" t="s">
        <v>724</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687</v>
      </c>
      <c r="AD108" s="749"/>
    </row>
    <row r="109" spans="1:30" ht="24.75" customHeight="1">
      <c r="A109" s="298" t="s">
        <v>725</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687</v>
      </c>
      <c r="AD109" s="749"/>
    </row>
    <row r="110" spans="1:30" ht="24.75" customHeight="1">
      <c r="A110" s="298" t="s">
        <v>726</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687</v>
      </c>
      <c r="AD110" s="749"/>
    </row>
    <row r="111" spans="1:30" ht="24.75" customHeight="1">
      <c r="A111" s="298" t="s">
        <v>727</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687</v>
      </c>
      <c r="AD111" s="749"/>
    </row>
    <row r="112" spans="1:30" ht="24.75" customHeight="1">
      <c r="A112" s="298" t="s">
        <v>728</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687</v>
      </c>
      <c r="AD112" s="749"/>
    </row>
    <row r="113" spans="1:30" ht="24.75" customHeight="1">
      <c r="A113" s="298" t="s">
        <v>729</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687</v>
      </c>
      <c r="AD113" s="749"/>
    </row>
    <row r="114" spans="1:30" ht="24.75" customHeight="1">
      <c r="A114" s="298" t="s">
        <v>730</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687</v>
      </c>
      <c r="AD114" s="749"/>
    </row>
    <row r="115" spans="1:30" ht="24.75" customHeight="1">
      <c r="A115" s="298" t="s">
        <v>731</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687</v>
      </c>
      <c r="AD115" s="749"/>
    </row>
    <row r="116" spans="1:30" ht="24.75" customHeight="1">
      <c r="A116" s="298" t="s">
        <v>732</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687</v>
      </c>
      <c r="AD116" s="749"/>
    </row>
    <row r="117" spans="1:30" ht="24.75" customHeight="1">
      <c r="A117" s="298" t="s">
        <v>733</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687</v>
      </c>
      <c r="AD117" s="749"/>
    </row>
    <row r="118" spans="1:30" ht="24.75" customHeight="1">
      <c r="A118" s="298" t="s">
        <v>734</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687</v>
      </c>
      <c r="AD118" s="749"/>
    </row>
    <row r="119" spans="1:30" ht="24.75" customHeight="1">
      <c r="A119" s="298" t="s">
        <v>735</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687</v>
      </c>
      <c r="AD119" s="749"/>
    </row>
    <row r="120" spans="1:30" ht="24.75" customHeight="1">
      <c r="A120" s="298" t="s">
        <v>736</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737</v>
      </c>
      <c r="AD120" s="749"/>
    </row>
    <row r="121" spans="1:30" ht="24.75" customHeight="1">
      <c r="A121" s="298" t="s">
        <v>738</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737</v>
      </c>
      <c r="AD121" s="749"/>
    </row>
    <row r="122" spans="1:30" ht="24.75" customHeight="1">
      <c r="A122" s="298" t="s">
        <v>739</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737</v>
      </c>
      <c r="AD122" s="749"/>
    </row>
    <row r="123" spans="1:30" ht="24.75" customHeight="1">
      <c r="A123" s="298" t="s">
        <v>740</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737</v>
      </c>
      <c r="AD123" s="749"/>
    </row>
    <row r="124" spans="1:30" ht="24.75" customHeight="1">
      <c r="A124" s="298" t="s">
        <v>741</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737</v>
      </c>
      <c r="AD124" s="749"/>
    </row>
    <row r="125" spans="1:30" ht="24.75" customHeight="1">
      <c r="A125" s="298" t="s">
        <v>742</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737</v>
      </c>
      <c r="AD125" s="749"/>
    </row>
    <row r="126" spans="1:30" ht="24.75" customHeight="1">
      <c r="A126" s="298" t="s">
        <v>743</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737</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744</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745</v>
      </c>
      <c r="B130" s="355" t="s">
        <v>43</v>
      </c>
      <c r="C130" s="766">
        <v>46171</v>
      </c>
      <c r="D130" s="457" t="s">
        <v>60</v>
      </c>
      <c r="E130" s="766">
        <v>46029</v>
      </c>
      <c r="F130" s="767" t="s">
        <v>746</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747</v>
      </c>
      <c r="AD130" s="749"/>
    </row>
    <row r="131" spans="1:31" ht="24.75" customHeight="1">
      <c r="A131" s="767" t="s">
        <v>748</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749</v>
      </c>
      <c r="AD131" s="749"/>
    </row>
    <row r="132" spans="1:31" ht="24.75" customHeight="1">
      <c r="A132" s="767" t="s">
        <v>750</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749</v>
      </c>
      <c r="AD132" s="749"/>
    </row>
    <row r="133" spans="1:31" ht="24.75" customHeight="1">
      <c r="A133" s="767" t="s">
        <v>751</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749</v>
      </c>
      <c r="AD133" s="749"/>
    </row>
    <row r="134" spans="1:31" ht="24.75" customHeight="1">
      <c r="A134" s="1297" t="s">
        <v>752</v>
      </c>
      <c r="B134" s="355" t="s">
        <v>43</v>
      </c>
      <c r="C134" s="766">
        <v>46520</v>
      </c>
      <c r="D134" s="457" t="s">
        <v>60</v>
      </c>
      <c r="E134" s="766">
        <v>46029</v>
      </c>
      <c r="F134" s="767" t="s">
        <v>746</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747</v>
      </c>
      <c r="AD134" s="749"/>
    </row>
    <row r="135" spans="1:31" ht="24.75" customHeight="1">
      <c r="A135" s="767" t="s">
        <v>753</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747</v>
      </c>
      <c r="AD135" s="749"/>
    </row>
    <row r="136" spans="1:31" ht="24.75" customHeight="1">
      <c r="A136" s="767" t="s">
        <v>754</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755</v>
      </c>
      <c r="AD136" s="749"/>
    </row>
    <row r="137" spans="1:31" ht="24.75" customHeight="1">
      <c r="A137" s="767" t="s">
        <v>756</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755</v>
      </c>
      <c r="AD137" s="749"/>
    </row>
    <row r="138" spans="1:31" ht="24.75" customHeight="1">
      <c r="A138" s="767" t="s">
        <v>757</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749</v>
      </c>
      <c r="AD138" s="749"/>
    </row>
    <row r="139" spans="1:31" ht="24.75" customHeight="1">
      <c r="A139" s="298" t="s">
        <v>758</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749</v>
      </c>
      <c r="AD139" s="749"/>
    </row>
    <row r="140" spans="1:31" ht="24.75" customHeight="1">
      <c r="A140" s="298" t="s">
        <v>759</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749</v>
      </c>
      <c r="AD140" s="749"/>
    </row>
    <row r="141" spans="1:31" ht="24.75" customHeight="1">
      <c r="A141" s="1368" t="s">
        <v>760</v>
      </c>
      <c r="B141" s="355" t="s">
        <v>43</v>
      </c>
      <c r="C141" s="766">
        <v>46356</v>
      </c>
      <c r="D141" s="457" t="s">
        <v>60</v>
      </c>
      <c r="E141" s="766">
        <v>46029</v>
      </c>
      <c r="F141" s="298" t="s">
        <v>746</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761</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762</v>
      </c>
      <c r="B2" s="377" t="s">
        <v>34</v>
      </c>
      <c r="C2" s="360">
        <v>45960</v>
      </c>
      <c r="D2" s="360" t="s">
        <v>50</v>
      </c>
      <c r="E2" s="360">
        <v>45905</v>
      </c>
      <c r="F2" s="360" t="s">
        <v>55</v>
      </c>
      <c r="G2" s="361"/>
      <c r="H2" s="362">
        <v>0</v>
      </c>
      <c r="I2" s="1144" t="s">
        <v>763</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763</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763</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763</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763</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763</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763</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763</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763</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763</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763</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763</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763</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763</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763</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763</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763</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763</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763</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763</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664</v>
      </c>
    </row>
    <row r="23" spans="1:29" ht="39.75" customHeight="1">
      <c r="A23" s="626" t="s">
        <v>826</v>
      </c>
      <c r="B23" s="1153" t="s">
        <v>40</v>
      </c>
      <c r="C23" s="360">
        <v>46111</v>
      </c>
      <c r="D23" s="366" t="s">
        <v>50</v>
      </c>
      <c r="E23" s="367">
        <v>46087</v>
      </c>
      <c r="F23" s="716" t="s">
        <v>51</v>
      </c>
      <c r="G23" s="716" t="s">
        <v>680</v>
      </c>
      <c r="H23" s="1067">
        <v>0</v>
      </c>
      <c r="I23" s="304" t="s">
        <v>763</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678</v>
      </c>
    </row>
    <row r="24" spans="1:29" ht="39.75" customHeight="1">
      <c r="A24" s="754" t="s">
        <v>431</v>
      </c>
      <c r="B24" s="359" t="s">
        <v>28</v>
      </c>
      <c r="C24" s="704">
        <v>46080</v>
      </c>
      <c r="D24" s="716" t="s">
        <v>464</v>
      </c>
      <c r="E24" s="715">
        <v>45748</v>
      </c>
      <c r="F24" s="366" t="s">
        <v>59</v>
      </c>
      <c r="G24" s="716" t="s">
        <v>432</v>
      </c>
      <c r="H24" s="717">
        <v>0</v>
      </c>
      <c r="I24" s="717" t="s">
        <v>763</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763</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763</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763</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763</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763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763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763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763</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763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763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763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763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763</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763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763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763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763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763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763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763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763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763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763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763</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763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763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763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763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763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763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763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763</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763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763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763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763</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763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763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763</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763</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763</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763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763</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763</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763</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763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763</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763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763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763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763</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763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763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763</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763</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763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763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763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763</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763</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763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763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763</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763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763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763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763</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763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763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763</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763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763</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763</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763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763</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763</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763</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763</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763</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763</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763</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763</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763</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763</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763</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763</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763</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763</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763</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763</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763</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763</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763</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763</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763</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763</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763</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763</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763</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763</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763</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763</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763</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763</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763</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763</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763</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763</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763</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763</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763</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763</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763</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763</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763</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763</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763</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763</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763</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763</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763</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763</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763</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763</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763</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763</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763</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763</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763</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763</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763</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763</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763</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763</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763</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763</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763</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763</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763</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763</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763</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763</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763</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763</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763</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763</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763</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763</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763</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763</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763</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763</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763</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763</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763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763</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763</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763</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763</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763</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763</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763</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763</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763</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763</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763</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763</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763</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763</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763</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763</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763</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763</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763</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763</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763</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763</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763</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763</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763</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763</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763</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763</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763</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763</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763</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763</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763</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763</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763</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763</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763</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763</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763</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763</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763</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763</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763</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763</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763</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763</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763</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763</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763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763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763</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763</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762</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768</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762</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768</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768</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768</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768</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788</v>
      </c>
      <c r="D1100">
        <v>817</v>
      </c>
      <c r="E1100">
        <v>1820</v>
      </c>
      <c r="G1100">
        <v>2637</v>
      </c>
    </row>
    <row r="1101" spans="1:7">
      <c r="A1101" t="s">
        <v>1206</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794</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794</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794</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651</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657</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768</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651</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811</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651</v>
      </c>
      <c r="D1353">
        <v>667</v>
      </c>
      <c r="G1353">
        <v>667</v>
      </c>
    </row>
    <row r="1354" spans="1:7">
      <c r="A1354" t="s">
        <v>1191</v>
      </c>
      <c r="B1354">
        <v>1044</v>
      </c>
      <c r="G1354">
        <v>1044</v>
      </c>
    </row>
    <row r="1355" spans="1:7">
      <c r="A1355" t="s">
        <v>631</v>
      </c>
      <c r="C1355">
        <v>1062</v>
      </c>
      <c r="D1355">
        <v>1318</v>
      </c>
      <c r="E1355">
        <v>1165</v>
      </c>
      <c r="G1355">
        <v>3545</v>
      </c>
    </row>
    <row r="1356" spans="1:7">
      <c r="A1356" t="s">
        <v>654</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646</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807</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662</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768</v>
      </c>
      <c r="E1417">
        <v>438</v>
      </c>
      <c r="G1417">
        <v>438</v>
      </c>
    </row>
    <row r="1418" spans="1:7">
      <c r="A1418" t="s">
        <v>782</v>
      </c>
    </row>
    <row r="1419" spans="1:7">
      <c r="A1419" t="s">
        <v>646</v>
      </c>
      <c r="B1419">
        <v>225</v>
      </c>
      <c r="C1419">
        <v>135</v>
      </c>
      <c r="D1419">
        <v>494</v>
      </c>
      <c r="E1419">
        <v>333</v>
      </c>
      <c r="F1419">
        <v>377</v>
      </c>
      <c r="G1419">
        <v>1564</v>
      </c>
    </row>
    <row r="1420" spans="1:7">
      <c r="A1420" t="s">
        <v>785</v>
      </c>
    </row>
    <row r="1421" spans="1:7">
      <c r="A1421" t="s">
        <v>780</v>
      </c>
    </row>
    <row r="1422" spans="1:7">
      <c r="A1422" t="s">
        <v>662</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648</v>
      </c>
      <c r="D1425">
        <v>172</v>
      </c>
      <c r="G1425">
        <v>172</v>
      </c>
    </row>
    <row r="1426" spans="1:7">
      <c r="A1426" t="s">
        <v>814</v>
      </c>
      <c r="D1426">
        <v>918</v>
      </c>
      <c r="G1426">
        <v>918</v>
      </c>
    </row>
    <row r="1427" spans="1:7">
      <c r="A1427" t="s">
        <v>826</v>
      </c>
    </row>
    <row r="1428" spans="1:7">
      <c r="A1428" t="s">
        <v>824</v>
      </c>
      <c r="D1428">
        <v>7</v>
      </c>
      <c r="G1428">
        <v>7</v>
      </c>
    </row>
    <row r="1429" spans="1:7">
      <c r="A1429" t="s">
        <v>679</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452</v>
      </c>
    </row>
    <row r="1436" spans="1:7">
      <c r="A1436" t="s">
        <v>646</v>
      </c>
    </row>
    <row r="1437" spans="1:7">
      <c r="A1437" t="s">
        <v>662</v>
      </c>
    </row>
    <row r="1438" spans="1:7">
      <c r="A1438" t="s">
        <v>648</v>
      </c>
    </row>
    <row r="1439" spans="1:7">
      <c r="A1439" t="s">
        <v>679</v>
      </c>
    </row>
    <row r="1440" spans="1:7">
      <c r="A1440" t="s">
        <v>617</v>
      </c>
    </row>
    <row r="1441" spans="1:1">
      <c r="A1441" t="s">
        <v>665</v>
      </c>
    </row>
    <row r="1442" spans="1:1">
      <c r="A144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F2851" sqref="F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762</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762</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762</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651</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651</v>
      </c>
      <c r="B2542" s="244" t="s">
        <v>52</v>
      </c>
      <c r="C2542" s="23">
        <v>46043</v>
      </c>
      <c r="D2542" s="89">
        <v>408</v>
      </c>
      <c r="F2542" s="1229"/>
      <c r="G2542" t="s">
        <v>2275</v>
      </c>
    </row>
    <row r="2543" spans="1:7">
      <c r="A2543" s="244" t="s">
        <v>657</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657</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651</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651</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654</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654</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654</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651</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654</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662</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662</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648</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662</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648</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662</v>
      </c>
      <c r="B2842" s="1329" t="s">
        <v>52</v>
      </c>
      <c r="C2842" s="23">
        <v>46107</v>
      </c>
      <c r="D2842" s="89">
        <v>1855</v>
      </c>
      <c r="G2842" t="s">
        <v>1365</v>
      </c>
    </row>
    <row r="2843" spans="1:7">
      <c r="A2843" s="178" t="s">
        <v>679</v>
      </c>
      <c r="B2843" s="1343" t="s">
        <v>1368</v>
      </c>
      <c r="C2843" s="23">
        <v>46107</v>
      </c>
      <c r="D2843" s="11">
        <v>265</v>
      </c>
      <c r="G2843" t="s">
        <v>1365</v>
      </c>
    </row>
    <row r="2844" spans="1:7">
      <c r="A2844" s="1328" t="s">
        <v>646</v>
      </c>
      <c r="B2844" s="1328" t="s">
        <v>58</v>
      </c>
      <c r="C2844" s="23">
        <v>46108</v>
      </c>
      <c r="D2844" s="11">
        <v>377</v>
      </c>
      <c r="G2844" t="s">
        <v>1365</v>
      </c>
    </row>
    <row r="2845" spans="1:7">
      <c r="A2845" s="1329" t="s">
        <v>662</v>
      </c>
      <c r="B2845" s="1329" t="s">
        <v>52</v>
      </c>
      <c r="C2845" s="23">
        <v>46108</v>
      </c>
      <c r="D2845" s="89">
        <v>1609</v>
      </c>
      <c r="G2845" t="s">
        <v>1365</v>
      </c>
    </row>
    <row r="2846" spans="1:7">
      <c r="A2846" s="178" t="s">
        <v>679</v>
      </c>
      <c r="B2846" s="1343" t="s">
        <v>1368</v>
      </c>
      <c r="C2846" s="23">
        <v>46108</v>
      </c>
      <c r="D2846" s="11">
        <v>372</v>
      </c>
      <c r="G2846" t="s">
        <v>1365</v>
      </c>
    </row>
    <row r="2847" spans="1:7">
      <c r="A2847" s="1342" t="s">
        <v>646</v>
      </c>
      <c r="B2847" s="1342" t="s">
        <v>58</v>
      </c>
      <c r="C2847" s="23">
        <v>46111</v>
      </c>
      <c r="G2847" t="s">
        <v>1365</v>
      </c>
    </row>
    <row r="2848" spans="1:7">
      <c r="A2848" s="1343" t="s">
        <v>617</v>
      </c>
      <c r="B2848" s="1343" t="s">
        <v>54</v>
      </c>
      <c r="C2848" s="23">
        <v>46111</v>
      </c>
      <c r="G2848" t="s">
        <v>1365</v>
      </c>
    </row>
    <row r="2849" spans="1:7">
      <c r="A2849" s="1343" t="s">
        <v>679</v>
      </c>
      <c r="B2849" s="1343" t="s">
        <v>1368</v>
      </c>
      <c r="C2849" s="23">
        <v>46111</v>
      </c>
      <c r="G2849" t="s">
        <v>1365</v>
      </c>
    </row>
    <row r="2850" spans="1:7">
      <c r="A2850" s="1343" t="s">
        <v>665</v>
      </c>
      <c r="B2850" s="1343" t="s">
        <v>52</v>
      </c>
      <c r="C2850" s="23">
        <v>46111</v>
      </c>
      <c r="G2850" t="s">
        <v>1365</v>
      </c>
    </row>
    <row r="2851" spans="1:7">
      <c r="A2851" s="1343" t="s">
        <v>648</v>
      </c>
      <c r="B2851" s="1343" t="s">
        <v>467</v>
      </c>
      <c r="C2851" s="23">
        <v>46111</v>
      </c>
      <c r="F2851" s="1432" t="s">
        <v>2419</v>
      </c>
      <c r="G2851" t="s">
        <v>1365</v>
      </c>
    </row>
    <row r="2852" spans="1:7">
      <c r="A2852" s="1343" t="s">
        <v>662</v>
      </c>
      <c r="B2852" s="1343"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6655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0</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637</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51B4F6C-DCFD-4269-9FFC-771CBBA1D7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2026-03-30T18:23:18Z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