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9" documentId="8_{941262AC-BC69-4A39-A0F5-E6C0C5A7C19A}" xr6:coauthVersionLast="47" xr6:coauthVersionMax="47" xr10:uidLastSave="{A75218E6-B518-4122-B8B1-0207F927A4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93" r:id="rId12"/>
    <pivotCache cacheId="2197" r:id="rId13"/>
    <pivotCache cacheId="2204" r:id="rId14"/>
    <pivotCache cacheId="2209" r:id="rId15"/>
    <pivotCache cacheId="22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<sst xmlns="http://schemas.openxmlformats.org/spreadsheetml/2006/main" count="19186" uniqueCount="2419">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</sst>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2"/>
      <c r="S1" s="1072"/>
      <c r="T1" s="1072"/>
      <c r="U1" s="1072"/>
      <c r="V1" s="1072"/>
      <c r="W1" s="1072"/>
      <c r="X1" s="1072"/>
      <c r="Y1" s="1072"/>
      <c r="Z1" s="1072"/>
    </row>
    <row r="2" spans="1:26" ht="24.95" customHeight="1">
      <c r="A2" s="1411" t="str">
        <f ca="1">"Last Updated: "&amp;TEXT(NOW(),"MM/DD/YYYY  h:mm AM/PM")</f>
        <v>Last Updated: 04/02/2026  6:01 PM</v>
      </c>
      <c r="B2" s="1411"/>
      <c r="C2" s="1411"/>
      <c r="D2" s="1411"/>
      <c r="E2" s="1411"/>
      <c r="F2" s="1411"/>
      <c r="G2" s="1411"/>
      <c r="H2" s="1411"/>
      <c r="I2" s="1411"/>
      <c r="J2" s="1411"/>
      <c r="K2" s="1411"/>
      <c r="L2" s="1411"/>
      <c r="M2" s="1411"/>
      <c r="N2" s="1411"/>
      <c r="O2" s="1411"/>
      <c r="P2" s="1411"/>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2" t="s">
        <v>7</v>
      </c>
      <c r="B7" s="1412"/>
      <c r="C7" s="1412"/>
      <c r="D7" s="1412"/>
      <c r="E7" s="1412"/>
      <c r="F7" s="1412"/>
      <c r="G7" s="1412"/>
      <c r="H7" s="1412"/>
      <c r="I7" s="1412"/>
      <c r="J7" s="1412"/>
      <c r="K7" s="1412"/>
      <c r="L7" s="1412"/>
      <c r="M7" s="1412"/>
      <c r="N7" s="1412"/>
      <c r="O7" s="1412"/>
      <c r="P7" s="1412"/>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3" t="s">
        <v>8</v>
      </c>
      <c r="B9" s="1414"/>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5"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6"/>
      <c r="C10" s="1072"/>
      <c r="D10" s="1415"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7"/>
      <c r="F10" s="1416"/>
      <c r="G10" s="1072"/>
      <c r="H10" s="1418"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19"/>
      <c r="J10" s="1420"/>
      <c r="K10" s="1072"/>
      <c r="L10" s="1421"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22"/>
      <c r="N10" s="1423"/>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24">
        <f>IFERROR(H10/D10,0)</f>
        <v>5.1185877074866944E-2</v>
      </c>
      <c r="B13" s="1425"/>
      <c r="C13" s="1072"/>
      <c r="D13" s="1430"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31"/>
      <c r="F13" s="1432"/>
      <c r="G13" s="1072"/>
      <c r="H13" s="1415"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7"/>
      <c r="J13" s="1416"/>
      <c r="K13" s="1072"/>
      <c r="L13" s="1407">
        <f>COUNTA('Completed Projects Pending PW'!A2:A46)-COUNTIF('Completed Projects Pending PW'!A2:A46,"")</f>
        <v>23</v>
      </c>
      <c r="M13" s="1408"/>
      <c r="N13" s="1409"/>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9" t="s">
        <v>16</v>
      </c>
      <c r="B15" s="1429"/>
      <c r="C15" s="1429"/>
      <c r="D15" s="1429"/>
      <c r="E15" s="1072"/>
      <c r="F15" s="1429" t="s">
        <v>17</v>
      </c>
      <c r="G15" s="1429"/>
      <c r="H15" s="1429"/>
      <c r="I15" s="1429"/>
      <c r="J15" s="1072"/>
      <c r="K15" s="1429" t="s">
        <v>18</v>
      </c>
      <c r="L15" s="1429"/>
      <c r="M15" s="142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9" t="s">
        <v>44</v>
      </c>
      <c r="B27" s="1429"/>
      <c r="C27" s="1429"/>
      <c r="D27" s="1429"/>
      <c r="F27" s="1433" t="s">
        <v>45</v>
      </c>
      <c r="G27" s="1433"/>
      <c r="H27" s="1433"/>
      <c r="I27" s="1433"/>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6" t="s">
        <v>65</v>
      </c>
      <c r="B39" s="1426"/>
      <c r="C39" s="1426"/>
      <c r="D39" s="1426"/>
      <c r="E39" s="1426"/>
      <c r="F39" s="1426"/>
      <c r="G39" s="1426"/>
      <c r="H39" s="1426"/>
      <c r="I39" s="1426"/>
      <c r="J39" s="1426"/>
      <c r="K39" s="1427"/>
      <c r="L39" s="1427"/>
      <c r="M39" s="1427"/>
      <c r="N39" s="1427"/>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8" t="s">
        <v>66</v>
      </c>
      <c r="B60" s="1428"/>
      <c r="C60" s="1428"/>
      <c r="D60" s="1428"/>
      <c r="E60" s="1428"/>
      <c r="F60" s="1428"/>
      <c r="G60" s="1428"/>
      <c r="H60" s="1428"/>
      <c r="I60" s="1428"/>
      <c r="J60" s="1428"/>
      <c r="K60" s="1428"/>
      <c r="L60" s="1428"/>
      <c r="M60" s="1428"/>
      <c r="N60" s="1428"/>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8714</v>
      </c>
      <c r="R9" s="1439">
        <v>39797</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114040</v>
      </c>
      <c r="R13" s="1439">
        <v>318058</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v>145</v>
      </c>
      <c r="F1437" s="1439">
        <v>541</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v>790</v>
      </c>
      <c r="F1440" s="1439">
        <v>1334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1531</v>
      </c>
      <c r="F1443" s="1439">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tabSelected="1"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824</v>
      </c>
      <c r="B2867" s="1316" t="s">
        <v>1364</v>
      </c>
      <c r="C2867" s="23">
        <v>46114</v>
      </c>
      <c r="D2867" s="11">
        <v>145</v>
      </c>
      <c r="G2867" t="s">
        <v>1362</v>
      </c>
    </row>
    <row r="2868" spans="1:7">
      <c r="A2868" s="1316" t="s">
        <v>667</v>
      </c>
      <c r="B2868" s="1316" t="s">
        <v>52</v>
      </c>
      <c r="C2868" s="23">
        <v>46114</v>
      </c>
      <c r="D2868" s="11">
        <v>790</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05D9B39-8858-4D57-BD86-5AAFC9B611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2026-04-02T22:02:49Z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