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65" documentId="8_{DCF85A03-1EEC-410A-B6A1-333228F65FDB}" xr6:coauthVersionLast="47" xr6:coauthVersionMax="47" xr10:uidLastSave="{58B1C1DB-2C43-42FF-9ADC-5B85726FED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3" r:id="rId12"/>
    <pivotCache cacheId="1458" r:id="rId13"/>
    <pivotCache cacheId="1465" r:id="rId14"/>
    <pivotCache cacheId="1469" r:id="rId15"/>
    <pivotCache cacheId="14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9" i="30"/>
  <c r="V314" i="30"/>
  <c r="V23" i="30"/>
  <c r="V181" i="30"/>
  <c r="V28" i="30"/>
  <c r="V10" i="30"/>
  <c r="V324" i="30"/>
  <c r="V179" i="30"/>
  <c r="V304" i="30"/>
  <c r="V175" i="30"/>
  <c r="V178" i="30"/>
  <c r="V312" i="30"/>
  <c r="V30" i="30"/>
  <c r="V32" i="30"/>
  <c r="V325" i="30"/>
  <c r="V323" i="30"/>
  <c r="V27" i="30"/>
  <c r="V22" i="30"/>
  <c r="V31" i="30"/>
  <c r="V5" i="30"/>
  <c r="V151" i="30"/>
  <c r="V316" i="30"/>
  <c r="V176" i="30"/>
  <c r="V152" i="30"/>
  <c r="V338" i="30"/>
  <c r="V18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<sst xmlns="http://schemas.openxmlformats.org/spreadsheetml/2006/main" count="22405" uniqueCount="2740">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</sst>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5" t="s">
        <v>0</v>
      </c>
      <c r="B1" s="1565"/>
      <c r="C1" s="1565"/>
      <c r="D1" s="1565"/>
      <c r="E1" s="1565"/>
      <c r="F1" s="1565"/>
      <c r="G1" s="1565"/>
      <c r="H1" s="1565"/>
      <c r="I1" s="1565"/>
      <c r="J1" s="1565"/>
      <c r="K1" s="1565"/>
      <c r="L1" s="1565"/>
      <c r="M1" s="1565"/>
      <c r="N1" s="1565"/>
      <c r="O1" s="1565"/>
      <c r="P1" s="1565"/>
      <c r="Q1" s="1007"/>
      <c r="S1" s="1007"/>
      <c r="T1" s="1007"/>
      <c r="U1" s="1007"/>
      <c r="V1" s="1007"/>
      <c r="W1" s="1007"/>
      <c r="X1" s="1007"/>
      <c r="Y1" s="1007"/>
      <c r="Z1" s="1007"/>
    </row>
    <row r="2" spans="1:26" ht="24.95" customHeight="1">
      <c r="A2" s="1566" t="str">
        <f ca="1">"Last Updated: "&amp;TEXT(NOW(),"MM/DD/YYYY  h:mm AM/PM")</f>
        <v>Last Updated: 06/18/2026  7:05 PM</v>
      </c>
      <c r="B2" s="1566"/>
      <c r="C2" s="1566"/>
      <c r="D2" s="1566"/>
      <c r="E2" s="1566"/>
      <c r="F2" s="1566"/>
      <c r="G2" s="1566"/>
      <c r="H2" s="1566"/>
      <c r="I2" s="1566"/>
      <c r="J2" s="1566"/>
      <c r="K2" s="1566"/>
      <c r="L2" s="1566"/>
      <c r="M2" s="1566"/>
      <c r="N2" s="1566"/>
      <c r="O2" s="1566"/>
      <c r="P2" s="156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7" t="s">
        <v>7</v>
      </c>
      <c r="B7" s="1567"/>
      <c r="C7" s="1567"/>
      <c r="D7" s="1567"/>
      <c r="E7" s="1567"/>
      <c r="F7" s="1567"/>
      <c r="G7" s="1567"/>
      <c r="H7" s="1567"/>
      <c r="I7" s="1567"/>
      <c r="J7" s="1567"/>
      <c r="K7" s="1567"/>
      <c r="L7" s="1567"/>
      <c r="M7" s="1567"/>
      <c r="N7" s="1567"/>
      <c r="O7" s="1567"/>
      <c r="P7" s="156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8" t="s">
        <v>8</v>
      </c>
      <c r="B9" s="1569"/>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7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71"/>
      <c r="C10" s="1007"/>
      <c r="D10" s="157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2"/>
      <c r="F10" s="1571"/>
      <c r="G10" s="1007"/>
      <c r="H10" s="15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140430</v>
      </c>
      <c r="I10" s="1574"/>
      <c r="J10" s="1575"/>
      <c r="K10" s="1007"/>
      <c r="L10" s="15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904680</v>
      </c>
      <c r="M10" s="1577"/>
      <c r="N10" s="157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79">
        <f>IFERROR(H10/D10,0)</f>
        <v>0.13436863105319058</v>
      </c>
      <c r="B13" s="1580"/>
      <c r="C13" s="1007"/>
      <c r="D13" s="158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6"/>
      <c r="F13" s="1587"/>
      <c r="G13" s="1007"/>
      <c r="H13" s="157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2"/>
      <c r="J13" s="1571"/>
      <c r="K13" s="1007"/>
      <c r="L13" s="1562">
        <f>COUNTA('Pending Resto-COP Packages'!A15:A64)</f>
        <v>38</v>
      </c>
      <c r="M13" s="1563"/>
      <c r="N13" s="156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4" t="s">
        <v>16</v>
      </c>
      <c r="B15" s="1584"/>
      <c r="C15" s="1584"/>
      <c r="D15" s="1584"/>
      <c r="E15" s="1007"/>
      <c r="F15" s="1584" t="s">
        <v>17</v>
      </c>
      <c r="G15" s="1584"/>
      <c r="H15" s="1584"/>
      <c r="I15" s="1584"/>
      <c r="J15" s="1007"/>
      <c r="K15" s="1584" t="s">
        <v>18</v>
      </c>
      <c r="L15" s="1584"/>
      <c r="M15" s="158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0.13436863105319058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4" t="s">
        <v>44</v>
      </c>
      <c r="B27" s="1584"/>
      <c r="C27" s="1584"/>
      <c r="D27" s="1584"/>
      <c r="F27" s="1588" t="s">
        <v>45</v>
      </c>
      <c r="G27" s="1588"/>
      <c r="H27" s="1588"/>
      <c r="I27" s="158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81" t="s">
        <v>65</v>
      </c>
      <c r="B39" s="1581"/>
      <c r="C39" s="1581"/>
      <c r="D39" s="1581"/>
      <c r="E39" s="1581"/>
      <c r="F39" s="1581"/>
      <c r="G39" s="1581"/>
      <c r="H39" s="1581"/>
      <c r="I39" s="1581"/>
      <c r="J39" s="1581"/>
      <c r="K39" s="1582"/>
      <c r="L39" s="1582"/>
      <c r="M39" s="1582"/>
      <c r="N39" s="158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3" t="s">
        <v>66</v>
      </c>
      <c r="B60" s="1583"/>
      <c r="C60" s="1583"/>
      <c r="D60" s="1583"/>
      <c r="E60" s="1583"/>
      <c r="F60" s="1583"/>
      <c r="G60" s="1583"/>
      <c r="H60" s="1583"/>
      <c r="I60" s="1583"/>
      <c r="J60" s="1583"/>
      <c r="K60" s="1583"/>
      <c r="L60" s="1583"/>
      <c r="M60" s="1583"/>
      <c r="N60" s="158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V47" sqref="V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c r="F1681" s="1594">
        <v>91</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c r="F1688" s="1594"/>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c r="F1692" s="1594">
        <v>1807</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c r="F1709" s="1594"/>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20561</v>
      </c>
      <c r="F1714" s="159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1" activePane="bottomLeft" state="frozen"/>
      <selection pane="bottomLeft" activeCell="E3357" sqref="E335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1558"/>
      <c r="G3369" t="s">
        <v>2000</v>
      </c>
    </row>
    <row r="3370" spans="1:7">
      <c r="A3370" s="1218" t="s">
        <v>802</v>
      </c>
      <c r="B3370" s="244" t="s">
        <v>2630</v>
      </c>
      <c r="C3370" s="23">
        <v>46191</v>
      </c>
      <c r="D3370" s="1558"/>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E60F9F8-4530-413B-96EB-13A0CAE396F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2026-06-18T23:07:30Z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