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45" r:id="rId12"/>
    <pivotCache cacheId="448" r:id="rId13"/>
    <pivotCache cacheId="451" r:id="rId14"/>
    <pivotCache cacheId="454" r:id="rId15"/>
    <pivotCache cacheId="4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<sst xmlns="http://schemas.openxmlformats.org/spreadsheetml/2006/main" count="19938" uniqueCount="2504">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</sst>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20"/>
      <c r="S1" s="1020"/>
      <c r="T1" s="1020"/>
      <c r="U1" s="1020"/>
      <c r="V1" s="1020"/>
      <c r="W1" s="1020"/>
      <c r="X1" s="1020"/>
      <c r="Y1" s="1020"/>
      <c r="Z1" s="1020"/>
    </row>
    <row r="2" spans="1:26" ht="24.95" customHeight="1">
      <c r="A2" s="1464" t="str">
        <f ca="1">"Last Updated: "&amp;TEXT(NOW(),"MM/DD/YYYY  h:mm AM/PM")</f>
        <v>Last Updated: 04/29/2026  7:00 PM</v>
      </c>
      <c r="B2" s="1464"/>
      <c r="C2" s="1464"/>
      <c r="D2" s="1464"/>
      <c r="E2" s="1464"/>
      <c r="F2" s="1464"/>
      <c r="G2" s="1464"/>
      <c r="H2" s="1464"/>
      <c r="I2" s="1464"/>
      <c r="J2" s="1464"/>
      <c r="K2" s="1464"/>
      <c r="L2" s="1464"/>
      <c r="M2" s="1464"/>
      <c r="N2" s="1464"/>
      <c r="O2" s="1464"/>
      <c r="P2" s="146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5" t="s">
        <v>7</v>
      </c>
      <c r="B7" s="1465"/>
      <c r="C7" s="1465"/>
      <c r="D7" s="1465"/>
      <c r="E7" s="1465"/>
      <c r="F7" s="1465"/>
      <c r="G7" s="1465"/>
      <c r="H7" s="1465"/>
      <c r="I7" s="1465"/>
      <c r="J7" s="1465"/>
      <c r="K7" s="1465"/>
      <c r="L7" s="1465"/>
      <c r="M7" s="1465"/>
      <c r="N7" s="1465"/>
      <c r="O7" s="1465"/>
      <c r="P7" s="146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6" t="s">
        <v>8</v>
      </c>
      <c r="B9" s="1467"/>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9"/>
      <c r="C10" s="1020"/>
      <c r="D10" s="146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0"/>
      <c r="F10" s="1469"/>
      <c r="G10" s="1020"/>
      <c r="H10" s="1471"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2"/>
      <c r="J10" s="1473"/>
      <c r="K10" s="1020"/>
      <c r="L10" s="1474"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77">
        <f>IFERROR(H10/D10,0)</f>
        <v>6.9012285262134321E-2</v>
      </c>
      <c r="B13" s="1478"/>
      <c r="C13" s="1020"/>
      <c r="D13" s="1483"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4"/>
      <c r="F13" s="1485"/>
      <c r="G13" s="1020"/>
      <c r="H13" s="146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0"/>
      <c r="J13" s="1469"/>
      <c r="K13" s="1020"/>
      <c r="L13" s="1460">
        <f>COUNTA('Completed Projects Pending PW'!A3:A42)</f>
        <v>28</v>
      </c>
      <c r="M13" s="1461"/>
      <c r="N13" s="146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2" t="s">
        <v>16</v>
      </c>
      <c r="B15" s="1482"/>
      <c r="C15" s="1482"/>
      <c r="D15" s="1482"/>
      <c r="E15" s="1020"/>
      <c r="F15" s="1482" t="s">
        <v>17</v>
      </c>
      <c r="G15" s="1482"/>
      <c r="H15" s="1482"/>
      <c r="I15" s="1482"/>
      <c r="J15" s="1020"/>
      <c r="K15" s="1482" t="s">
        <v>18</v>
      </c>
      <c r="L15" s="1482"/>
      <c r="M15" s="148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2" t="s">
        <v>44</v>
      </c>
      <c r="B27" s="1482"/>
      <c r="C27" s="1482"/>
      <c r="D27" s="1482"/>
      <c r="F27" s="1486" t="s">
        <v>45</v>
      </c>
      <c r="G27" s="1486"/>
      <c r="H27" s="1486"/>
      <c r="I27" s="148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9" t="s">
        <v>65</v>
      </c>
      <c r="B39" s="1479"/>
      <c r="C39" s="1479"/>
      <c r="D39" s="1479"/>
      <c r="E39" s="1479"/>
      <c r="F39" s="1479"/>
      <c r="G39" s="1479"/>
      <c r="H39" s="1479"/>
      <c r="I39" s="1479"/>
      <c r="J39" s="1479"/>
      <c r="K39" s="1480"/>
      <c r="L39" s="1480"/>
      <c r="M39" s="1480"/>
      <c r="N39" s="148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1" t="s">
        <v>66</v>
      </c>
      <c r="B60" s="1481"/>
      <c r="C60" s="1481"/>
      <c r="D60" s="1481"/>
      <c r="E60" s="1481"/>
      <c r="F60" s="1481"/>
      <c r="G60" s="1481"/>
      <c r="H60" s="1481"/>
      <c r="I60" s="1481"/>
      <c r="J60" s="1481"/>
      <c r="K60" s="1481"/>
      <c r="L60" s="1481"/>
      <c r="M60" s="1481"/>
      <c r="N60" s="148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480</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2">
        <v>440</v>
      </c>
      <c r="X15" s="1384">
        <v>3625</v>
      </c>
      <c r="Y15" s="1493">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4">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4">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5">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96">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B32CF74-3CE1-4043-8DF9-6CA0D0D59E9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2026-04-30T01:14:33Z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