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Lee\Desktop\"/>
    </mc:Choice>
  </mc:AlternateContent>
  <xr:revisionPtr revIDLastSave="0" documentId="8_{519844D0-2BEF-4D96-A468-154A985C28BA}" xr6:coauthVersionLast="45" xr6:coauthVersionMax="45" xr10:uidLastSave="{00000000-0000-0000-0000-000000000000}"/>
  <bookViews>
    <workbookView xWindow="-108" yWindow="-108" windowWidth="23256" windowHeight="12576" activeTab="1" xr2:uid="{612ED46B-43AA-469A-8128-2924C4515377}"/>
  </bookViews>
  <sheets>
    <sheet name="Gearing" sheetId="1" r:id="rId1"/>
    <sheet name="Mo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6" i="2"/>
  <c r="H5" i="2"/>
  <c r="B7" i="2"/>
  <c r="B6" i="2"/>
  <c r="B5" i="2"/>
  <c r="H7" i="1"/>
  <c r="H27" i="1"/>
  <c r="H26" i="1"/>
  <c r="H25" i="1"/>
  <c r="H20" i="1"/>
  <c r="H24" i="1"/>
  <c r="H21" i="1"/>
  <c r="H22" i="1"/>
  <c r="H23" i="1"/>
  <c r="H19" i="1"/>
  <c r="H6" i="1"/>
  <c r="H5" i="1"/>
</calcChain>
</file>

<file path=xl/sharedStrings.xml><?xml version="1.0" encoding="utf-8"?>
<sst xmlns="http://schemas.openxmlformats.org/spreadsheetml/2006/main" count="42" uniqueCount="39">
  <si>
    <t>Properties</t>
  </si>
  <si>
    <t>Values from system</t>
  </si>
  <si>
    <t>Output values</t>
  </si>
  <si>
    <t>Gear friction coefficient(a)</t>
  </si>
  <si>
    <t>Gear transmission ratio</t>
  </si>
  <si>
    <t>Gear index circle pressure angle(l)</t>
  </si>
  <si>
    <t>Gear index circle diameter of driving wheel(d)</t>
  </si>
  <si>
    <t>Gear addendum radius(e)</t>
  </si>
  <si>
    <t>Gear dedendum radius(f)</t>
  </si>
  <si>
    <t>Gear tooth number(z)</t>
  </si>
  <si>
    <t>Gear tooth width ratio(b)</t>
  </si>
  <si>
    <t>Gear modulus(m)</t>
  </si>
  <si>
    <t>Gear immersion depth ratio(h)</t>
  </si>
  <si>
    <t xml:space="preserve">Gear lubricant viscosity (u)                                          </t>
  </si>
  <si>
    <t>Gear lubricant density(p)</t>
  </si>
  <si>
    <t>Rotation speed [rpm]</t>
    <phoneticPr fontId="2" type="noConversion"/>
  </si>
  <si>
    <t>cosα</t>
    <phoneticPr fontId="2" type="noConversion"/>
  </si>
  <si>
    <t>Pvzp [W]</t>
    <phoneticPr fontId="2" type="noConversion"/>
  </si>
  <si>
    <t>FR [N]</t>
    <phoneticPr fontId="2" type="noConversion"/>
  </si>
  <si>
    <t>Fn [N]</t>
    <phoneticPr fontId="2" type="noConversion"/>
  </si>
  <si>
    <t>Ft [N]</t>
    <phoneticPr fontId="2" type="noConversion"/>
  </si>
  <si>
    <t>Vrel [m/s]</t>
    <phoneticPr fontId="2" type="noConversion"/>
  </si>
  <si>
    <t>Fr</t>
    <phoneticPr fontId="2" type="noConversion"/>
  </si>
  <si>
    <t>Re</t>
    <phoneticPr fontId="2" type="noConversion"/>
  </si>
  <si>
    <t>Pchl [W]</t>
    <phoneticPr fontId="2" type="noConversion"/>
  </si>
  <si>
    <t>Feedback torque to motor [N·m]</t>
    <phoneticPr fontId="2" type="noConversion"/>
  </si>
  <si>
    <t>Feedback rotation speed to motor [rpm]</t>
    <phoneticPr fontId="2" type="noConversion"/>
  </si>
  <si>
    <t>Gearing power loss [W]</t>
    <phoneticPr fontId="2" type="noConversion"/>
  </si>
  <si>
    <t>Intermediate variables</t>
    <phoneticPr fontId="2" type="noConversion"/>
  </si>
  <si>
    <t>Feedback rotation speed from gearing [rpm]</t>
    <phoneticPr fontId="2" type="noConversion"/>
  </si>
  <si>
    <t>Feedback torque from gearing  [Nm]</t>
    <phoneticPr fontId="2" type="noConversion"/>
  </si>
  <si>
    <t>Torque  [Nm]</t>
    <phoneticPr fontId="2" type="noConversion"/>
  </si>
  <si>
    <t>Efficiency</t>
    <phoneticPr fontId="2" type="noConversion"/>
  </si>
  <si>
    <t>Current torque relation coefficient</t>
    <phoneticPr fontId="2" type="noConversion"/>
  </si>
  <si>
    <t>Gearing power loss</t>
    <phoneticPr fontId="2" type="noConversion"/>
  </si>
  <si>
    <t>Motor output power</t>
    <phoneticPr fontId="2" type="noConversion"/>
  </si>
  <si>
    <t>Motor inout power</t>
    <phoneticPr fontId="2" type="noConversion"/>
  </si>
  <si>
    <t>Motor input current</t>
    <phoneticPr fontId="2" type="noConversion"/>
  </si>
  <si>
    <t>Motor input voltage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</si>
</sst>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3" borderId="0" xfId="2" applyAlignment="1">
      <alignment horizontal="center"/>
    </xf>
    <xf numFmtId="0" fontId="0" fillId="0" borderId="0" xfId="0" applyAlignment="1"/>
    <xf numFmtId="0" fontId="1" fillId="2" borderId="0" xfId="1" applyAlignment="1">
      <alignment horizontal="center"/>
    </xf>
    <xf numFmtId="0" fontId="3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Alignment="1"/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3">
    <cellStyle name="常规" xfId="0" builtinId="0"/>
    <cellStyle name="着色 1" xfId="1" builtinId="29"/>
    <cellStyle name="着色 3" xfId="2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C551-6292-4759-B90D-9B61E7005DD2}">
  <dimension ref="A4:K27"/>
  <sheetViews>
    <sheetView workbookViewId="0">
      <selection activeCell="A6" sqref="A6"/>
    </sheetView>
  </sheetViews>
  <sheetFormatPr defaultRowHeight="13.8" x14ac:dyDescent="0.25"/>
  <cols>
    <col min="1" max="1" width="20.33203125" customWidth="1"/>
    <col min="4" max="4" width="40.109375" customWidth="1"/>
    <col min="7" max="7" width="36.5546875" customWidth="1"/>
    <col min="8" max="8" width="13.109375" bestFit="1" customWidth="1"/>
    <col min="10" max="10" width="9.6640625" customWidth="1"/>
    <col min="11" max="11" width="10" bestFit="1" customWidth="1"/>
  </cols>
  <sheetData>
    <row r="4" spans="1:11" x14ac:dyDescent="0.25">
      <c r="A4" s="1" t="s">
        <v>1</v>
      </c>
      <c r="B4" s="1"/>
      <c r="C4" s="2"/>
      <c r="D4" s="1" t="s">
        <v>0</v>
      </c>
      <c r="E4" s="1"/>
      <c r="F4" s="2"/>
      <c r="G4" s="3" t="s">
        <v>2</v>
      </c>
      <c r="H4" s="3"/>
      <c r="I4" s="2"/>
    </row>
    <row r="5" spans="1:11" x14ac:dyDescent="0.25">
      <c r="A5" s="2" t="s">
        <v>15</v>
      </c>
      <c r="B5" s="2">
        <v>865</v>
      </c>
      <c r="C5" s="2"/>
      <c r="D5" s="2" t="s">
        <v>3</v>
      </c>
      <c r="E5" s="2">
        <v>0.2</v>
      </c>
      <c r="F5" s="2"/>
      <c r="G5" s="2" t="s">
        <v>26</v>
      </c>
      <c r="H5" s="2">
        <f>B5*E6</f>
        <v>2595</v>
      </c>
      <c r="I5" s="2"/>
    </row>
    <row r="6" spans="1:11" x14ac:dyDescent="0.25">
      <c r="A6" s="2" t="s">
        <v>31</v>
      </c>
      <c r="B6" s="2">
        <v>21</v>
      </c>
      <c r="C6" s="2"/>
      <c r="D6" s="2" t="s">
        <v>4</v>
      </c>
      <c r="E6" s="2">
        <v>3</v>
      </c>
      <c r="F6" s="2"/>
      <c r="G6" s="2" t="s">
        <v>25</v>
      </c>
      <c r="H6" s="2">
        <f>B6/E6</f>
        <v>7</v>
      </c>
      <c r="I6" s="2"/>
    </row>
    <row r="7" spans="1:11" ht="14.4" x14ac:dyDescent="0.3">
      <c r="A7" s="4"/>
      <c r="B7" s="2"/>
      <c r="C7" s="2"/>
      <c r="D7" s="2" t="s">
        <v>5</v>
      </c>
      <c r="E7" s="2">
        <v>30</v>
      </c>
      <c r="F7" s="2"/>
      <c r="G7" s="2" t="s">
        <v>27</v>
      </c>
      <c r="H7" s="2">
        <f>H20+H27</f>
        <v>242.20001060961016</v>
      </c>
      <c r="I7" s="2"/>
    </row>
    <row r="8" spans="1:11" ht="14.4" x14ac:dyDescent="0.3">
      <c r="A8" s="4"/>
      <c r="B8" s="2"/>
      <c r="C8" s="2"/>
      <c r="D8" s="2" t="s">
        <v>6</v>
      </c>
      <c r="E8" s="2">
        <v>0.3</v>
      </c>
      <c r="F8" s="2"/>
      <c r="G8" s="2"/>
      <c r="H8" s="2"/>
      <c r="I8" s="2"/>
      <c r="J8" s="2"/>
      <c r="K8" s="2"/>
    </row>
    <row r="9" spans="1:11" x14ac:dyDescent="0.25">
      <c r="D9" s="2" t="s">
        <v>7</v>
      </c>
      <c r="E9" s="2">
        <v>0.32</v>
      </c>
    </row>
    <row r="10" spans="1:11" x14ac:dyDescent="0.25">
      <c r="D10" s="2" t="s">
        <v>8</v>
      </c>
      <c r="E10" s="2">
        <v>0.28000000000000003</v>
      </c>
    </row>
    <row r="11" spans="1:11" x14ac:dyDescent="0.25">
      <c r="D11" s="2" t="s">
        <v>9</v>
      </c>
      <c r="E11" s="2">
        <v>15</v>
      </c>
    </row>
    <row r="12" spans="1:11" x14ac:dyDescent="0.25">
      <c r="D12" s="2" t="s">
        <v>10</v>
      </c>
      <c r="E12" s="2">
        <v>0.2</v>
      </c>
    </row>
    <row r="13" spans="1:11" x14ac:dyDescent="0.25">
      <c r="D13" s="2" t="s">
        <v>11</v>
      </c>
      <c r="E13" s="2">
        <v>2</v>
      </c>
    </row>
    <row r="14" spans="1:11" x14ac:dyDescent="0.25">
      <c r="D14" s="2" t="s">
        <v>12</v>
      </c>
      <c r="E14" s="2">
        <v>0.4</v>
      </c>
    </row>
    <row r="15" spans="1:11" x14ac:dyDescent="0.25">
      <c r="D15" s="2" t="s">
        <v>13</v>
      </c>
      <c r="E15" s="2">
        <v>2</v>
      </c>
    </row>
    <row r="16" spans="1:11" x14ac:dyDescent="0.25">
      <c r="D16" s="2" t="s">
        <v>14</v>
      </c>
      <c r="E16" s="2">
        <v>4</v>
      </c>
    </row>
    <row r="18" spans="7:8" x14ac:dyDescent="0.25">
      <c r="G18" s="7" t="s">
        <v>28</v>
      </c>
      <c r="H18" s="8"/>
    </row>
    <row r="19" spans="7:8" x14ac:dyDescent="0.25">
      <c r="G19" s="5" t="s">
        <v>16</v>
      </c>
      <c r="H19">
        <f>COS(E7*3.14/180)</f>
        <v>0.86615809440546299</v>
      </c>
    </row>
    <row r="20" spans="7:8" x14ac:dyDescent="0.25">
      <c r="G20" s="6" t="s">
        <v>17</v>
      </c>
      <c r="H20">
        <f>H21*H24/60</f>
        <v>242.20000000000007</v>
      </c>
    </row>
    <row r="21" spans="7:8" x14ac:dyDescent="0.25">
      <c r="G21" s="2" t="s">
        <v>18</v>
      </c>
      <c r="H21">
        <f>H22*E5</f>
        <v>10.775554016775425</v>
      </c>
    </row>
    <row r="22" spans="7:8" x14ac:dyDescent="0.25">
      <c r="G22" s="2" t="s">
        <v>19</v>
      </c>
      <c r="H22">
        <f>H23/H19</f>
        <v>53.877770083877124</v>
      </c>
    </row>
    <row r="23" spans="7:8" x14ac:dyDescent="0.25">
      <c r="G23" s="2" t="s">
        <v>20</v>
      </c>
      <c r="H23">
        <f>2*H6/E8</f>
        <v>46.666666666666671</v>
      </c>
    </row>
    <row r="24" spans="7:8" x14ac:dyDescent="0.25">
      <c r="G24" s="2" t="s">
        <v>21</v>
      </c>
      <c r="H24">
        <f>(E9+E10)*H5*H19</f>
        <v>1348.6081529893061</v>
      </c>
    </row>
    <row r="25" spans="7:8" x14ac:dyDescent="0.25">
      <c r="G25" s="2" t="s">
        <v>22</v>
      </c>
      <c r="H25">
        <f>H5*E8/9.8</f>
        <v>79.438775510204081</v>
      </c>
    </row>
    <row r="26" spans="7:8" x14ac:dyDescent="0.25">
      <c r="G26" s="2" t="s">
        <v>23</v>
      </c>
      <c r="H26">
        <f>E16*(E8^2)*H5/E15</f>
        <v>467.09999999999997</v>
      </c>
    </row>
    <row r="27" spans="7:8" x14ac:dyDescent="0.25">
      <c r="G27" s="2" t="s">
        <v>24</v>
      </c>
      <c r="H27">
        <f>1.177*(E13^0.0214)*(E11^0.0106)*E16*(E8^5)*((1/H26)^0.34)*((1/H25)^0.61)*(E14^0.35)*(E12^1.21)</f>
        <v>1.0609610093207734E-5</v>
      </c>
    </row>
  </sheetData>
  <mergeCells count="4">
    <mergeCell ref="A4:B4"/>
    <mergeCell ref="D4:E4"/>
    <mergeCell ref="G4:H4"/>
    <mergeCell ref="G18:H18"/>
  </mergeCells>
  <phoneticPr fontId="2" type="noConversion"/>
  <conditionalFormatting sqref="K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{FEEEAC9E-DB7A-4623-AD27-5FB89B1FF8C2}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EEAC9E-DB7A-4623-AD27-5FB89B1FF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9191-B298-45AF-87C1-EDC3A92F409F}">
  <dimension ref="A4:H27"/>
  <sheetViews>
    <sheetView tabSelected="1" workbookViewId="0">
      <selection activeCell="H7" sqref="H7"/>
    </sheetView>
  </sheetViews>
  <sheetFormatPr defaultRowHeight="13.8" x14ac:dyDescent="0.25"/>
  <cols>
    <col min="1" max="1" width="39" customWidth="1"/>
    <col min="2" max="2" width="11.88671875" customWidth="1"/>
    <col min="4" max="4" width="40" customWidth="1"/>
    <col min="5" max="5" width="9.21875" customWidth="1"/>
    <col min="7" max="7" width="35.109375" customWidth="1"/>
  </cols>
  <sheetData>
    <row r="4" spans="1:8" x14ac:dyDescent="0.25">
      <c r="A4" s="1" t="s">
        <v>1</v>
      </c>
      <c r="B4" s="1"/>
      <c r="C4" s="2"/>
      <c r="D4" s="1" t="s">
        <v>0</v>
      </c>
      <c r="E4" s="1"/>
      <c r="F4" s="2"/>
      <c r="G4" s="3" t="s">
        <v>2</v>
      </c>
      <c r="H4" s="3"/>
    </row>
    <row r="5" spans="1:8" x14ac:dyDescent="0.25">
      <c r="A5" s="2" t="s">
        <v>29</v>
      </c>
      <c r="B5" s="2">
        <f>Gearing!H5</f>
        <v>2595</v>
      </c>
      <c r="C5" s="2"/>
      <c r="D5" s="2" t="s">
        <v>32</v>
      </c>
      <c r="E5" s="2">
        <v>0.88</v>
      </c>
      <c r="F5" s="2"/>
      <c r="G5" s="2" t="s">
        <v>35</v>
      </c>
      <c r="H5" s="2">
        <f>(B5*B6/9.55)+B7</f>
        <v>2144.2942514473061</v>
      </c>
    </row>
    <row r="6" spans="1:8" x14ac:dyDescent="0.25">
      <c r="A6" s="2" t="s">
        <v>30</v>
      </c>
      <c r="B6" s="2">
        <f>Gearing!H6</f>
        <v>7</v>
      </c>
      <c r="C6" s="2"/>
      <c r="D6" s="2" t="s">
        <v>33</v>
      </c>
      <c r="E6" s="2">
        <v>0.18</v>
      </c>
      <c r="F6" s="2"/>
      <c r="G6" s="2" t="s">
        <v>36</v>
      </c>
      <c r="H6" s="2">
        <f>H5/E5</f>
        <v>2436.6980130083025</v>
      </c>
    </row>
    <row r="7" spans="1:8" x14ac:dyDescent="0.25">
      <c r="A7" s="2" t="s">
        <v>34</v>
      </c>
      <c r="B7" s="2">
        <f>Gearing!H7</f>
        <v>242.20001060961016</v>
      </c>
      <c r="C7" s="2"/>
      <c r="D7" s="2"/>
      <c r="E7" s="2"/>
      <c r="F7" s="2"/>
      <c r="G7" s="2" t="s">
        <v>37</v>
      </c>
      <c r="H7" s="2">
        <f>9.55*H5/B5/E6</f>
        <v>43.84074095765741</v>
      </c>
    </row>
    <row r="8" spans="1:8" ht="14.4" x14ac:dyDescent="0.3">
      <c r="A8" s="4"/>
      <c r="B8" s="2"/>
      <c r="C8" s="2"/>
      <c r="D8" s="2"/>
      <c r="E8" s="2"/>
      <c r="F8" s="2"/>
      <c r="G8" s="2" t="s">
        <v>38</v>
      </c>
      <c r="H8" s="2">
        <f>H6/H7</f>
        <v>55.580675868633982</v>
      </c>
    </row>
    <row r="9" spans="1:8" x14ac:dyDescent="0.25">
      <c r="D9" s="2"/>
      <c r="E9" s="2"/>
    </row>
    <row r="10" spans="1:8" x14ac:dyDescent="0.25">
      <c r="D10" s="2"/>
      <c r="E10" s="2"/>
    </row>
    <row r="11" spans="1:8" x14ac:dyDescent="0.25">
      <c r="D11" s="2"/>
      <c r="E11" s="2"/>
    </row>
    <row r="12" spans="1:8" x14ac:dyDescent="0.25">
      <c r="D12" s="2"/>
      <c r="E12" s="2"/>
    </row>
    <row r="13" spans="1:8" x14ac:dyDescent="0.25">
      <c r="D13" s="2"/>
      <c r="E13" s="2"/>
    </row>
    <row r="14" spans="1:8" x14ac:dyDescent="0.25">
      <c r="D14" s="2"/>
      <c r="E14" s="2"/>
    </row>
    <row r="15" spans="1:8" x14ac:dyDescent="0.25">
      <c r="D15" s="2"/>
      <c r="E15" s="2"/>
    </row>
    <row r="16" spans="1:8" x14ac:dyDescent="0.25">
      <c r="D16" s="2"/>
      <c r="E16" s="2"/>
    </row>
    <row r="19" spans="7:7" x14ac:dyDescent="0.25">
      <c r="G19" s="5"/>
    </row>
    <row r="20" spans="7:7" x14ac:dyDescent="0.25">
      <c r="G20" s="6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</sheetData>
  <mergeCells count="3">
    <mergeCell ref="A4:B4"/>
    <mergeCell ref="D4:E4"/>
    <mergeCell ref="G4:H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Gearing</vt:lpstr>
      <vt:lpstr>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Lee</dc:creator>
  <cp:lastModifiedBy>Richard Lee</cp:lastModifiedBy>
  <dcterms:created xsi:type="dcterms:W3CDTF">2020-12-23T12:42:09Z</dcterms:created>
  <dcterms:modified xsi:type="dcterms:W3CDTF">2020-12-23T15:00:54Z</dcterms:modified>
</cp:coreProperties>
</file>