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C:\Users\Dylan\Dropbox\zonneboot\"/>
    </mc:Choice>
  </mc:AlternateContent>
  <xr:revisionPtr revIDLastSave="0" documentId="13_ncr:1_{01FA3D43-21FA-4BB8-A8BC-FAD1E1258FED}" xr6:coauthVersionLast="45" xr6:coauthVersionMax="45" xr10:uidLastSave="{00000000-0000-0000-0000-000000000000}"/>
  <bookViews>
    <workbookView xWindow="0" yWindow="0" windowWidth="28800" windowHeight="12165" xr2:uid="{0FDCEB6D-A270-4E8A-9BF7-497C40E5271A}"/>
  </bookViews>
  <sheets>
    <sheet name="Blad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9" i="1" l="1"/>
  <c r="M9" i="1"/>
  <c r="K63" i="1"/>
  <c r="K62" i="1"/>
  <c r="K61" i="1"/>
  <c r="K60" i="1"/>
  <c r="G62" i="1"/>
  <c r="G63" i="1"/>
  <c r="G61" i="1"/>
  <c r="J61" i="1"/>
  <c r="J60" i="1"/>
  <c r="D9" i="1"/>
  <c r="F52" i="1"/>
  <c r="D52" i="1"/>
  <c r="I52" i="1"/>
  <c r="J52" i="1"/>
  <c r="K52" i="1"/>
  <c r="AE52" i="1"/>
  <c r="X52" i="1"/>
  <c r="V52" i="1"/>
  <c r="AA52" i="1"/>
  <c r="AB52" i="1"/>
  <c r="AC52" i="1"/>
  <c r="AG52" i="1"/>
  <c r="Y52" i="1"/>
  <c r="O52" i="1"/>
  <c r="M52" i="1"/>
  <c r="R52" i="1"/>
  <c r="S52" i="1"/>
  <c r="T52" i="1"/>
  <c r="AF52" i="1"/>
  <c r="P52" i="1"/>
  <c r="F43" i="1"/>
  <c r="D43" i="1"/>
  <c r="I43" i="1"/>
  <c r="J43" i="1"/>
  <c r="K43" i="1"/>
  <c r="AE43" i="1"/>
  <c r="G43" i="1"/>
  <c r="F44" i="1"/>
  <c r="D44" i="1"/>
  <c r="I44" i="1"/>
  <c r="J44" i="1"/>
  <c r="K44" i="1"/>
  <c r="AE44" i="1"/>
  <c r="G44" i="1"/>
  <c r="F45" i="1"/>
  <c r="D45" i="1"/>
  <c r="I45" i="1"/>
  <c r="J45" i="1"/>
  <c r="K45" i="1"/>
  <c r="AE45" i="1"/>
  <c r="G45" i="1"/>
  <c r="F46" i="1"/>
  <c r="D46" i="1"/>
  <c r="G46" i="1"/>
  <c r="F47" i="1"/>
  <c r="D47" i="1"/>
  <c r="I47" i="1"/>
  <c r="J47" i="1"/>
  <c r="K47" i="1"/>
  <c r="AE47" i="1"/>
  <c r="G47" i="1"/>
  <c r="F48" i="1"/>
  <c r="D48" i="1"/>
  <c r="I48" i="1"/>
  <c r="J48" i="1"/>
  <c r="K48" i="1"/>
  <c r="AE48" i="1"/>
  <c r="G48" i="1"/>
  <c r="F49" i="1"/>
  <c r="D49" i="1"/>
  <c r="I49" i="1"/>
  <c r="J49" i="1"/>
  <c r="K49" i="1"/>
  <c r="AE49" i="1"/>
  <c r="G49" i="1"/>
  <c r="F50" i="1"/>
  <c r="D50" i="1"/>
  <c r="I50" i="1"/>
  <c r="J50" i="1"/>
  <c r="K50" i="1"/>
  <c r="AE50" i="1"/>
  <c r="F51" i="1"/>
  <c r="D51" i="1"/>
  <c r="I51" i="1"/>
  <c r="J51" i="1"/>
  <c r="K51" i="1"/>
  <c r="AE51" i="1"/>
  <c r="G51" i="1"/>
  <c r="O43" i="1"/>
  <c r="M43" i="1"/>
  <c r="R43" i="1"/>
  <c r="S43" i="1"/>
  <c r="T43" i="1"/>
  <c r="AF43" i="1"/>
  <c r="P43" i="1"/>
  <c r="O44" i="1"/>
  <c r="M44" i="1"/>
  <c r="P44" i="1"/>
  <c r="O45" i="1"/>
  <c r="M45" i="1"/>
  <c r="R45" i="1"/>
  <c r="S45" i="1"/>
  <c r="T45" i="1"/>
  <c r="AF45" i="1"/>
  <c r="P45" i="1"/>
  <c r="I46" i="1"/>
  <c r="J46" i="1"/>
  <c r="K46" i="1"/>
  <c r="AE46" i="1"/>
  <c r="O46" i="1"/>
  <c r="M46" i="1"/>
  <c r="R46" i="1"/>
  <c r="S46" i="1"/>
  <c r="T46" i="1"/>
  <c r="AF46" i="1"/>
  <c r="O47" i="1"/>
  <c r="M47" i="1"/>
  <c r="R47" i="1"/>
  <c r="S47" i="1"/>
  <c r="T47" i="1"/>
  <c r="AF47" i="1"/>
  <c r="P47" i="1"/>
  <c r="O48" i="1"/>
  <c r="M48" i="1"/>
  <c r="R48" i="1"/>
  <c r="S48" i="1"/>
  <c r="T48" i="1"/>
  <c r="AF48" i="1"/>
  <c r="P48" i="1"/>
  <c r="O49" i="1"/>
  <c r="M49" i="1"/>
  <c r="R49" i="1"/>
  <c r="S49" i="1"/>
  <c r="T49" i="1"/>
  <c r="AF49" i="1"/>
  <c r="P49" i="1"/>
  <c r="O50" i="1"/>
  <c r="M50" i="1"/>
  <c r="R50" i="1"/>
  <c r="S50" i="1"/>
  <c r="T50" i="1"/>
  <c r="AF50" i="1"/>
  <c r="O51" i="1"/>
  <c r="M51" i="1"/>
  <c r="R51" i="1"/>
  <c r="S51" i="1"/>
  <c r="T51" i="1"/>
  <c r="AF51" i="1"/>
  <c r="P51" i="1"/>
  <c r="X43" i="1"/>
  <c r="V43" i="1"/>
  <c r="AA43" i="1"/>
  <c r="AB43" i="1"/>
  <c r="AC43" i="1"/>
  <c r="AG43" i="1"/>
  <c r="Y43" i="1"/>
  <c r="R44" i="1"/>
  <c r="S44" i="1"/>
  <c r="T44" i="1"/>
  <c r="AF44" i="1"/>
  <c r="X44" i="1"/>
  <c r="V44" i="1"/>
  <c r="AA44" i="1"/>
  <c r="AB44" i="1"/>
  <c r="AC44" i="1"/>
  <c r="AG44" i="1"/>
  <c r="Y44" i="1"/>
  <c r="X45" i="1"/>
  <c r="V45" i="1"/>
  <c r="AA45" i="1"/>
  <c r="AB45" i="1"/>
  <c r="AC45" i="1"/>
  <c r="AG45" i="1"/>
  <c r="Y45" i="1"/>
  <c r="X46" i="1"/>
  <c r="V46" i="1"/>
  <c r="Y46" i="1"/>
  <c r="X47" i="1"/>
  <c r="V47" i="1"/>
  <c r="AA47" i="1"/>
  <c r="AB47" i="1"/>
  <c r="AC47" i="1"/>
  <c r="AG47" i="1"/>
  <c r="Y47" i="1"/>
  <c r="X48" i="1"/>
  <c r="V48" i="1"/>
  <c r="AA48" i="1"/>
  <c r="AB48" i="1"/>
  <c r="AC48" i="1"/>
  <c r="AG48" i="1"/>
  <c r="Y48" i="1"/>
  <c r="X49" i="1"/>
  <c r="V49" i="1"/>
  <c r="AA49" i="1"/>
  <c r="AB49" i="1"/>
  <c r="AC49" i="1"/>
  <c r="AG49" i="1"/>
  <c r="Y49" i="1"/>
  <c r="X50" i="1"/>
  <c r="V50" i="1"/>
  <c r="Y50" i="1"/>
  <c r="X51" i="1"/>
  <c r="V51" i="1"/>
  <c r="AA51" i="1"/>
  <c r="AB51" i="1"/>
  <c r="AC51" i="1"/>
  <c r="AG51" i="1"/>
  <c r="Y51" i="1"/>
  <c r="AA46" i="1"/>
  <c r="AB46" i="1"/>
  <c r="AC46" i="1"/>
  <c r="AG46" i="1"/>
  <c r="AA50" i="1"/>
  <c r="AB50" i="1"/>
  <c r="AC50" i="1"/>
  <c r="AG50" i="1"/>
  <c r="X42" i="1"/>
  <c r="V42" i="1"/>
  <c r="X13" i="1"/>
  <c r="V13" i="1"/>
  <c r="X14" i="1"/>
  <c r="V14" i="1"/>
  <c r="X15" i="1"/>
  <c r="V15" i="1"/>
  <c r="X16" i="1"/>
  <c r="V16" i="1"/>
  <c r="X17" i="1"/>
  <c r="V17" i="1"/>
  <c r="X18" i="1"/>
  <c r="V18" i="1"/>
  <c r="X19" i="1"/>
  <c r="V19" i="1"/>
  <c r="X20" i="1"/>
  <c r="V20" i="1"/>
  <c r="X21" i="1"/>
  <c r="V21" i="1"/>
  <c r="X22" i="1"/>
  <c r="V22" i="1"/>
  <c r="X23" i="1"/>
  <c r="V23" i="1"/>
  <c r="X24" i="1"/>
  <c r="V24" i="1"/>
  <c r="X25" i="1"/>
  <c r="V25" i="1"/>
  <c r="X26" i="1"/>
  <c r="V26" i="1"/>
  <c r="X27" i="1"/>
  <c r="V27" i="1"/>
  <c r="X28" i="1"/>
  <c r="V28" i="1"/>
  <c r="X29" i="1"/>
  <c r="V29" i="1"/>
  <c r="X30" i="1"/>
  <c r="V30" i="1"/>
  <c r="X31" i="1"/>
  <c r="V31" i="1"/>
  <c r="X32" i="1"/>
  <c r="V32" i="1"/>
  <c r="X33" i="1"/>
  <c r="V33" i="1"/>
  <c r="X34" i="1"/>
  <c r="V34" i="1"/>
  <c r="X35" i="1"/>
  <c r="V35" i="1"/>
  <c r="X36" i="1"/>
  <c r="V36" i="1"/>
  <c r="X37" i="1"/>
  <c r="V37" i="1"/>
  <c r="X38" i="1"/>
  <c r="V38" i="1"/>
  <c r="X39" i="1"/>
  <c r="V39" i="1"/>
  <c r="X40" i="1"/>
  <c r="V40" i="1"/>
  <c r="X41" i="1"/>
  <c r="V41" i="1"/>
  <c r="X12" i="1"/>
  <c r="V12" i="1"/>
  <c r="O42" i="1"/>
  <c r="M42" i="1"/>
  <c r="O13" i="1"/>
  <c r="M13" i="1"/>
  <c r="O14" i="1"/>
  <c r="M14" i="1"/>
  <c r="O15" i="1"/>
  <c r="M15" i="1"/>
  <c r="O16" i="1"/>
  <c r="M16" i="1"/>
  <c r="O17" i="1"/>
  <c r="M17" i="1"/>
  <c r="O18" i="1"/>
  <c r="M18" i="1"/>
  <c r="O19" i="1"/>
  <c r="M19" i="1"/>
  <c r="O20" i="1"/>
  <c r="M20" i="1"/>
  <c r="O21" i="1"/>
  <c r="M21" i="1"/>
  <c r="O22" i="1"/>
  <c r="M22" i="1"/>
  <c r="O23" i="1"/>
  <c r="M23" i="1"/>
  <c r="O24" i="1"/>
  <c r="M24" i="1"/>
  <c r="O25" i="1"/>
  <c r="M25" i="1"/>
  <c r="O26" i="1"/>
  <c r="M26" i="1"/>
  <c r="O27" i="1"/>
  <c r="M27" i="1"/>
  <c r="O28" i="1"/>
  <c r="M28" i="1"/>
  <c r="O29" i="1"/>
  <c r="M29" i="1"/>
  <c r="O30" i="1"/>
  <c r="M30" i="1"/>
  <c r="O31" i="1"/>
  <c r="M31" i="1"/>
  <c r="O32" i="1"/>
  <c r="M32" i="1"/>
  <c r="O33" i="1"/>
  <c r="M33" i="1"/>
  <c r="O34" i="1"/>
  <c r="M34" i="1"/>
  <c r="O35" i="1"/>
  <c r="M35" i="1"/>
  <c r="O36" i="1"/>
  <c r="M36" i="1"/>
  <c r="O37" i="1"/>
  <c r="M37" i="1"/>
  <c r="O38" i="1"/>
  <c r="M38" i="1"/>
  <c r="O39" i="1"/>
  <c r="M39" i="1"/>
  <c r="O40" i="1"/>
  <c r="M40" i="1"/>
  <c r="O41" i="1"/>
  <c r="M41" i="1"/>
  <c r="O12" i="1"/>
  <c r="M12" i="1"/>
  <c r="F13" i="1"/>
  <c r="D13" i="1"/>
  <c r="F14" i="1"/>
  <c r="D14" i="1"/>
  <c r="F15" i="1"/>
  <c r="D15" i="1"/>
  <c r="F16" i="1"/>
  <c r="D16" i="1"/>
  <c r="F17" i="1"/>
  <c r="D17" i="1"/>
  <c r="F18" i="1"/>
  <c r="D18" i="1"/>
  <c r="F19" i="1"/>
  <c r="D19" i="1"/>
  <c r="F20" i="1"/>
  <c r="D20" i="1"/>
  <c r="F21" i="1"/>
  <c r="D21" i="1"/>
  <c r="F22" i="1"/>
  <c r="D22" i="1"/>
  <c r="F23" i="1"/>
  <c r="D23" i="1"/>
  <c r="F24" i="1"/>
  <c r="D24" i="1"/>
  <c r="F25" i="1"/>
  <c r="D25" i="1"/>
  <c r="F26" i="1"/>
  <c r="D26" i="1"/>
  <c r="F27" i="1"/>
  <c r="D27" i="1"/>
  <c r="F28" i="1"/>
  <c r="D28" i="1"/>
  <c r="F29" i="1"/>
  <c r="D29" i="1"/>
  <c r="F30" i="1"/>
  <c r="D30" i="1"/>
  <c r="F31" i="1"/>
  <c r="D31" i="1"/>
  <c r="F32" i="1"/>
  <c r="D32" i="1"/>
  <c r="F33" i="1"/>
  <c r="D33" i="1"/>
  <c r="F34" i="1"/>
  <c r="D34" i="1"/>
  <c r="F35" i="1"/>
  <c r="D35" i="1"/>
  <c r="F36" i="1"/>
  <c r="D36" i="1"/>
  <c r="F37" i="1"/>
  <c r="D37" i="1"/>
  <c r="F38" i="1"/>
  <c r="D38" i="1"/>
  <c r="F39" i="1"/>
  <c r="D39" i="1"/>
  <c r="F40" i="1"/>
  <c r="D40" i="1"/>
  <c r="F41" i="1"/>
  <c r="D41" i="1"/>
  <c r="F42" i="1"/>
  <c r="D42" i="1"/>
  <c r="F12" i="1"/>
  <c r="D12" i="1"/>
  <c r="Y42" i="1"/>
  <c r="P42" i="1"/>
  <c r="G42" i="1"/>
  <c r="Y41" i="1"/>
  <c r="P41" i="1"/>
  <c r="G41" i="1"/>
  <c r="Y40" i="1"/>
  <c r="P40" i="1"/>
  <c r="G40" i="1"/>
  <c r="Y39" i="1"/>
  <c r="P39" i="1"/>
  <c r="G39" i="1"/>
  <c r="Y38" i="1"/>
  <c r="P38" i="1"/>
  <c r="G38" i="1"/>
  <c r="Y37" i="1"/>
  <c r="P37" i="1"/>
  <c r="G37" i="1"/>
  <c r="Y36" i="1"/>
  <c r="P36" i="1"/>
  <c r="G36" i="1"/>
  <c r="Y35" i="1"/>
  <c r="P35" i="1"/>
  <c r="G35" i="1"/>
  <c r="Y34" i="1"/>
  <c r="P34" i="1"/>
  <c r="G34" i="1"/>
  <c r="Y33" i="1"/>
  <c r="P33" i="1"/>
  <c r="G33" i="1"/>
  <c r="Y32" i="1"/>
  <c r="P32" i="1"/>
  <c r="G32" i="1"/>
  <c r="Y31" i="1"/>
  <c r="P31" i="1"/>
  <c r="G31" i="1"/>
  <c r="Y30" i="1"/>
  <c r="P30" i="1"/>
  <c r="G30" i="1"/>
  <c r="Y29" i="1"/>
  <c r="P29" i="1"/>
  <c r="G29" i="1"/>
  <c r="Y28" i="1"/>
  <c r="P28" i="1"/>
  <c r="G28" i="1"/>
  <c r="Y27" i="1"/>
  <c r="P27" i="1"/>
  <c r="G27" i="1"/>
  <c r="Y26" i="1"/>
  <c r="P26" i="1"/>
  <c r="G26" i="1"/>
  <c r="Y25" i="1"/>
  <c r="P25" i="1"/>
  <c r="G25" i="1"/>
  <c r="Y24" i="1"/>
  <c r="P24" i="1"/>
  <c r="G24" i="1"/>
  <c r="Y23" i="1"/>
  <c r="P23" i="1"/>
  <c r="G23" i="1"/>
  <c r="Y22" i="1"/>
  <c r="P22" i="1"/>
  <c r="G22" i="1"/>
  <c r="Y21" i="1"/>
  <c r="P21" i="1"/>
  <c r="G21" i="1"/>
  <c r="Y20" i="1"/>
  <c r="P20" i="1"/>
  <c r="G20" i="1"/>
  <c r="Y19" i="1"/>
  <c r="P19" i="1"/>
  <c r="G19" i="1"/>
  <c r="Y18" i="1"/>
  <c r="P18" i="1"/>
  <c r="G18" i="1"/>
  <c r="Y17" i="1"/>
  <c r="P17" i="1"/>
  <c r="G17" i="1"/>
  <c r="Y16" i="1"/>
  <c r="P16" i="1"/>
  <c r="G16" i="1"/>
  <c r="Y15" i="1"/>
  <c r="P15" i="1"/>
  <c r="G15" i="1"/>
  <c r="Y14" i="1"/>
  <c r="P14" i="1"/>
  <c r="G14" i="1"/>
  <c r="Y13" i="1"/>
  <c r="P13" i="1"/>
  <c r="G13" i="1"/>
  <c r="Y12" i="1"/>
  <c r="P12" i="1"/>
  <c r="G12" i="1"/>
  <c r="AH52" i="1"/>
  <c r="AK52" i="1"/>
  <c r="AI52" i="1"/>
  <c r="AL52" i="1"/>
  <c r="AJ52" i="1"/>
  <c r="AM52" i="1"/>
  <c r="G52" i="1"/>
  <c r="G50" i="1"/>
  <c r="AH45" i="1"/>
  <c r="AK45" i="1"/>
  <c r="AH51" i="1"/>
  <c r="AK51" i="1"/>
  <c r="AH50" i="1"/>
  <c r="AK50" i="1"/>
  <c r="AH46" i="1"/>
  <c r="AK46" i="1"/>
  <c r="AH44" i="1"/>
  <c r="AK44" i="1"/>
  <c r="AH43" i="1"/>
  <c r="AK43" i="1"/>
  <c r="AH48" i="1"/>
  <c r="AK48" i="1"/>
  <c r="AH49" i="1"/>
  <c r="AK49" i="1"/>
  <c r="AH47" i="1"/>
  <c r="AK47" i="1"/>
  <c r="P50" i="1"/>
  <c r="P46" i="1"/>
  <c r="AI46" i="1"/>
  <c r="AL46" i="1"/>
  <c r="AJ46" i="1"/>
  <c r="AM46" i="1"/>
  <c r="AJ49" i="1"/>
  <c r="AM49" i="1"/>
  <c r="AI49" i="1"/>
  <c r="AL49" i="1"/>
  <c r="AI44" i="1"/>
  <c r="AL44" i="1"/>
  <c r="AJ44" i="1"/>
  <c r="AM44" i="1"/>
  <c r="AJ43" i="1"/>
  <c r="AI43" i="1"/>
  <c r="AL43" i="1"/>
  <c r="AI50" i="1"/>
  <c r="AL50" i="1"/>
  <c r="AJ50" i="1"/>
  <c r="AM50" i="1"/>
  <c r="AJ47" i="1"/>
  <c r="AM47" i="1"/>
  <c r="AI47" i="1"/>
  <c r="AL47" i="1"/>
  <c r="AI51" i="1"/>
  <c r="AL51" i="1"/>
  <c r="AJ51" i="1"/>
  <c r="AM51" i="1"/>
  <c r="AI48" i="1"/>
  <c r="AL48" i="1"/>
  <c r="AJ48" i="1"/>
  <c r="AJ45" i="1"/>
  <c r="AM45" i="1"/>
  <c r="AI45" i="1"/>
  <c r="AL45" i="1"/>
  <c r="AM43" i="1"/>
  <c r="M62" i="1"/>
  <c r="L62" i="1"/>
  <c r="AM48" i="1"/>
  <c r="M63" i="1"/>
  <c r="L63" i="1"/>
  <c r="J62" i="1"/>
  <c r="J63" i="1"/>
  <c r="I12" i="1"/>
  <c r="J12" i="1"/>
  <c r="K12" i="1"/>
  <c r="AE12" i="1"/>
  <c r="I20" i="1"/>
  <c r="J20" i="1"/>
  <c r="K20" i="1"/>
  <c r="AE20" i="1"/>
  <c r="I13" i="1"/>
  <c r="J13" i="1"/>
  <c r="K13" i="1"/>
  <c r="AE13" i="1"/>
  <c r="I35" i="1"/>
  <c r="J35" i="1"/>
  <c r="K35" i="1"/>
  <c r="AE35" i="1"/>
  <c r="I31" i="1"/>
  <c r="J31" i="1"/>
  <c r="K31" i="1"/>
  <c r="AE31" i="1"/>
  <c r="I41" i="1"/>
  <c r="J41" i="1"/>
  <c r="K41" i="1"/>
  <c r="AE41" i="1"/>
  <c r="I16" i="1"/>
  <c r="J16" i="1"/>
  <c r="K16" i="1"/>
  <c r="AE16" i="1"/>
  <c r="I21" i="1"/>
  <c r="J21" i="1"/>
  <c r="K21" i="1"/>
  <c r="AE21" i="1"/>
  <c r="I32" i="1"/>
  <c r="J32" i="1"/>
  <c r="K32" i="1"/>
  <c r="AE32" i="1"/>
  <c r="I25" i="1"/>
  <c r="J25" i="1"/>
  <c r="K25" i="1"/>
  <c r="AE25" i="1"/>
  <c r="I22" i="1"/>
  <c r="J22" i="1"/>
  <c r="K22" i="1"/>
  <c r="AE22" i="1"/>
  <c r="I33" i="1"/>
  <c r="J33" i="1"/>
  <c r="K33" i="1"/>
  <c r="AE33" i="1"/>
  <c r="I15" i="1"/>
  <c r="J15" i="1"/>
  <c r="K15" i="1"/>
  <c r="AE15" i="1"/>
  <c r="I40" i="1"/>
  <c r="J40" i="1"/>
  <c r="K40" i="1"/>
  <c r="AE40" i="1"/>
  <c r="I26" i="1"/>
  <c r="J26" i="1"/>
  <c r="K26" i="1"/>
  <c r="AE26" i="1"/>
  <c r="I24" i="1"/>
  <c r="J24" i="1"/>
  <c r="K24" i="1"/>
  <c r="AE24" i="1"/>
  <c r="I19" i="1"/>
  <c r="J19" i="1"/>
  <c r="K19" i="1"/>
  <c r="AE19" i="1"/>
  <c r="I36" i="1"/>
  <c r="J36" i="1"/>
  <c r="K36" i="1"/>
  <c r="AE36" i="1"/>
  <c r="I29" i="1"/>
  <c r="J29" i="1"/>
  <c r="K29" i="1"/>
  <c r="AE29" i="1"/>
  <c r="I18" i="1"/>
  <c r="J18" i="1"/>
  <c r="K18" i="1"/>
  <c r="AE18" i="1"/>
  <c r="I38" i="1"/>
  <c r="J38" i="1"/>
  <c r="K38" i="1"/>
  <c r="AE38" i="1"/>
  <c r="I27" i="1"/>
  <c r="J27" i="1"/>
  <c r="K27" i="1"/>
  <c r="AE27" i="1"/>
  <c r="I34" i="1"/>
  <c r="J34" i="1"/>
  <c r="K34" i="1"/>
  <c r="AE34" i="1"/>
  <c r="I23" i="1"/>
  <c r="J23" i="1"/>
  <c r="K23" i="1"/>
  <c r="AE23" i="1"/>
  <c r="I30" i="1"/>
  <c r="J30" i="1"/>
  <c r="K30" i="1"/>
  <c r="AE30" i="1"/>
  <c r="I42" i="1"/>
  <c r="J42" i="1"/>
  <c r="K42" i="1"/>
  <c r="AE42" i="1"/>
  <c r="I17" i="1"/>
  <c r="J17" i="1"/>
  <c r="K17" i="1"/>
  <c r="AE17" i="1"/>
  <c r="I14" i="1"/>
  <c r="J14" i="1"/>
  <c r="K14" i="1"/>
  <c r="AE14" i="1"/>
  <c r="I37" i="1"/>
  <c r="J37" i="1"/>
  <c r="K37" i="1"/>
  <c r="AE37" i="1"/>
  <c r="I39" i="1"/>
  <c r="J39" i="1"/>
  <c r="K39" i="1"/>
  <c r="AE39" i="1"/>
  <c r="I28" i="1"/>
  <c r="J28" i="1"/>
  <c r="K28" i="1"/>
  <c r="AE28" i="1"/>
  <c r="R12" i="1"/>
  <c r="S12" i="1"/>
  <c r="T12" i="1"/>
  <c r="AF12" i="1"/>
  <c r="AH12" i="1"/>
  <c r="AK12" i="1"/>
  <c r="R28" i="1"/>
  <c r="S28" i="1"/>
  <c r="T28" i="1"/>
  <c r="AF28" i="1"/>
  <c r="AH28" i="1"/>
  <c r="AK28" i="1"/>
  <c r="R33" i="1"/>
  <c r="S33" i="1"/>
  <c r="T33" i="1"/>
  <c r="AF33" i="1"/>
  <c r="AH33" i="1"/>
  <c r="AK33" i="1"/>
  <c r="R14" i="1"/>
  <c r="S14" i="1"/>
  <c r="T14" i="1"/>
  <c r="AF14" i="1"/>
  <c r="AH14" i="1"/>
  <c r="AK14" i="1"/>
  <c r="R19" i="1"/>
  <c r="S19" i="1"/>
  <c r="T19" i="1"/>
  <c r="AF19" i="1"/>
  <c r="AH19" i="1"/>
  <c r="AK19" i="1"/>
  <c r="R20" i="1"/>
  <c r="S20" i="1"/>
  <c r="T20" i="1"/>
  <c r="AF20" i="1"/>
  <c r="AH20" i="1"/>
  <c r="AK20" i="1"/>
  <c r="R22" i="1"/>
  <c r="S22" i="1"/>
  <c r="T22" i="1"/>
  <c r="AF22" i="1"/>
  <c r="AH22" i="1"/>
  <c r="AK22" i="1"/>
  <c r="R26" i="1"/>
  <c r="S26" i="1"/>
  <c r="T26" i="1"/>
  <c r="AF26" i="1"/>
  <c r="AH26" i="1"/>
  <c r="AK26" i="1"/>
  <c r="R17" i="1"/>
  <c r="S17" i="1"/>
  <c r="T17" i="1"/>
  <c r="AF17" i="1"/>
  <c r="AH17" i="1"/>
  <c r="AK17" i="1"/>
  <c r="R32" i="1"/>
  <c r="S32" i="1"/>
  <c r="T32" i="1"/>
  <c r="AF32" i="1"/>
  <c r="AH32" i="1"/>
  <c r="AK32" i="1"/>
  <c r="R30" i="1"/>
  <c r="S30" i="1"/>
  <c r="T30" i="1"/>
  <c r="AF30" i="1"/>
  <c r="AH30" i="1"/>
  <c r="AK30" i="1"/>
  <c r="R18" i="1"/>
  <c r="S18" i="1"/>
  <c r="T18" i="1"/>
  <c r="AF18" i="1"/>
  <c r="AH18" i="1"/>
  <c r="AK18" i="1"/>
  <c r="R27" i="1"/>
  <c r="S27" i="1"/>
  <c r="T27" i="1"/>
  <c r="AF27" i="1"/>
  <c r="AH27" i="1"/>
  <c r="AK27" i="1"/>
  <c r="R15" i="1"/>
  <c r="S15" i="1"/>
  <c r="T15" i="1"/>
  <c r="AF15" i="1"/>
  <c r="AH15" i="1"/>
  <c r="AK15" i="1"/>
  <c r="R35" i="1"/>
  <c r="S35" i="1"/>
  <c r="T35" i="1"/>
  <c r="AF35" i="1"/>
  <c r="AH35" i="1"/>
  <c r="AK35" i="1"/>
  <c r="R40" i="1"/>
  <c r="S40" i="1"/>
  <c r="T40" i="1"/>
  <c r="AF40" i="1"/>
  <c r="AH40" i="1"/>
  <c r="AK40" i="1"/>
  <c r="R29" i="1"/>
  <c r="S29" i="1"/>
  <c r="T29" i="1"/>
  <c r="AF29" i="1"/>
  <c r="AH29" i="1"/>
  <c r="AK29" i="1"/>
  <c r="R36" i="1"/>
  <c r="S36" i="1"/>
  <c r="T36" i="1"/>
  <c r="AF36" i="1"/>
  <c r="AH36" i="1"/>
  <c r="AK36" i="1"/>
  <c r="R34" i="1"/>
  <c r="S34" i="1"/>
  <c r="T34" i="1"/>
  <c r="AF34" i="1"/>
  <c r="AH34" i="1"/>
  <c r="AK34" i="1"/>
  <c r="R16" i="1"/>
  <c r="S16" i="1"/>
  <c r="T16" i="1"/>
  <c r="AF16" i="1"/>
  <c r="AH16" i="1"/>
  <c r="AK16" i="1"/>
  <c r="R37" i="1"/>
  <c r="S37" i="1"/>
  <c r="T37" i="1"/>
  <c r="AF37" i="1"/>
  <c r="AH37" i="1"/>
  <c r="AK37" i="1"/>
  <c r="R25" i="1"/>
  <c r="S25" i="1"/>
  <c r="T25" i="1"/>
  <c r="AF25" i="1"/>
  <c r="AH25" i="1"/>
  <c r="AK25" i="1"/>
  <c r="R31" i="1"/>
  <c r="S31" i="1"/>
  <c r="T31" i="1"/>
  <c r="AF31" i="1"/>
  <c r="AH31" i="1"/>
  <c r="AK31" i="1"/>
  <c r="R38" i="1"/>
  <c r="S38" i="1"/>
  <c r="T38" i="1"/>
  <c r="AF38" i="1"/>
  <c r="AH38" i="1"/>
  <c r="AK38" i="1"/>
  <c r="R24" i="1"/>
  <c r="S24" i="1"/>
  <c r="T24" i="1"/>
  <c r="AF24" i="1"/>
  <c r="AH24" i="1"/>
  <c r="AK24" i="1"/>
  <c r="R21" i="1"/>
  <c r="S21" i="1"/>
  <c r="T21" i="1"/>
  <c r="AF21" i="1"/>
  <c r="AH21" i="1"/>
  <c r="AK21" i="1"/>
  <c r="R23" i="1"/>
  <c r="S23" i="1"/>
  <c r="T23" i="1"/>
  <c r="AF23" i="1"/>
  <c r="AH23" i="1"/>
  <c r="AK23" i="1"/>
  <c r="R41" i="1"/>
  <c r="S41" i="1"/>
  <c r="T41" i="1"/>
  <c r="AF41" i="1"/>
  <c r="AH41" i="1"/>
  <c r="AK41" i="1"/>
  <c r="R13" i="1"/>
  <c r="S13" i="1"/>
  <c r="T13" i="1"/>
  <c r="AF13" i="1"/>
  <c r="AH13" i="1"/>
  <c r="AK13" i="1"/>
  <c r="R39" i="1"/>
  <c r="S39" i="1"/>
  <c r="T39" i="1"/>
  <c r="AF39" i="1"/>
  <c r="AH39" i="1"/>
  <c r="AK39" i="1"/>
  <c r="R42" i="1"/>
  <c r="S42" i="1"/>
  <c r="T42" i="1"/>
  <c r="AF42" i="1"/>
  <c r="AH42" i="1"/>
  <c r="AK42" i="1"/>
  <c r="AA12" i="1"/>
  <c r="AB12" i="1"/>
  <c r="AC12" i="1"/>
  <c r="AG12" i="1"/>
  <c r="AI12" i="1"/>
  <c r="AL12" i="1"/>
  <c r="AJ12" i="1"/>
  <c r="AM12" i="1"/>
  <c r="AA18" i="1"/>
  <c r="AB18" i="1"/>
  <c r="AC18" i="1"/>
  <c r="AG18" i="1"/>
  <c r="AA15" i="1"/>
  <c r="AB15" i="1"/>
  <c r="AC15" i="1"/>
  <c r="AG15" i="1"/>
  <c r="AA24" i="1"/>
  <c r="AB24" i="1"/>
  <c r="AC24" i="1"/>
  <c r="AG24" i="1"/>
  <c r="AA29" i="1"/>
  <c r="AB29" i="1"/>
  <c r="AC29" i="1"/>
  <c r="AG29" i="1"/>
  <c r="AA33" i="1"/>
  <c r="AB33" i="1"/>
  <c r="AC33" i="1"/>
  <c r="AG33" i="1"/>
  <c r="AA13" i="1"/>
  <c r="AB13" i="1"/>
  <c r="AC13" i="1"/>
  <c r="AG13" i="1"/>
  <c r="AA31" i="1"/>
  <c r="AB31" i="1"/>
  <c r="AC31" i="1"/>
  <c r="AG31" i="1"/>
  <c r="AA16" i="1"/>
  <c r="AB16" i="1"/>
  <c r="AC16" i="1"/>
  <c r="AG16" i="1"/>
  <c r="AA36" i="1"/>
  <c r="AB36" i="1"/>
  <c r="AC36" i="1"/>
  <c r="AG36" i="1"/>
  <c r="AA28" i="1"/>
  <c r="AB28" i="1"/>
  <c r="AC28" i="1"/>
  <c r="AG28" i="1"/>
  <c r="AA35" i="1"/>
  <c r="AB35" i="1"/>
  <c r="AC35" i="1"/>
  <c r="AG35" i="1"/>
  <c r="AA19" i="1"/>
  <c r="AB19" i="1"/>
  <c r="AC19" i="1"/>
  <c r="AG19" i="1"/>
  <c r="AA21" i="1"/>
  <c r="AB21" i="1"/>
  <c r="AC21" i="1"/>
  <c r="AG21" i="1"/>
  <c r="AA34" i="1"/>
  <c r="AB34" i="1"/>
  <c r="AC34" i="1"/>
  <c r="AG34" i="1"/>
  <c r="AA38" i="1"/>
  <c r="AB38" i="1"/>
  <c r="AC38" i="1"/>
  <c r="AG38" i="1"/>
  <c r="AA22" i="1"/>
  <c r="AB22" i="1"/>
  <c r="AC22" i="1"/>
  <c r="AG22" i="1"/>
  <c r="AA30" i="1"/>
  <c r="AB30" i="1"/>
  <c r="AC30" i="1"/>
  <c r="AG30" i="1"/>
  <c r="AA25" i="1"/>
  <c r="AB25" i="1"/>
  <c r="AC25" i="1"/>
  <c r="AG25" i="1"/>
  <c r="AA26" i="1"/>
  <c r="AB26" i="1"/>
  <c r="AC26" i="1"/>
  <c r="AG26" i="1"/>
  <c r="AA32" i="1"/>
  <c r="AB32" i="1"/>
  <c r="AC32" i="1"/>
  <c r="AG32" i="1"/>
  <c r="AA14" i="1"/>
  <c r="AB14" i="1"/>
  <c r="AC14" i="1"/>
  <c r="AG14" i="1"/>
  <c r="AA17" i="1"/>
  <c r="AB17" i="1"/>
  <c r="AC17" i="1"/>
  <c r="AG17" i="1"/>
  <c r="AA20" i="1"/>
  <c r="AB20" i="1"/>
  <c r="AC20" i="1"/>
  <c r="AG20" i="1"/>
  <c r="AA40" i="1"/>
  <c r="AB40" i="1"/>
  <c r="AC40" i="1"/>
  <c r="AG40" i="1"/>
  <c r="AA41" i="1"/>
  <c r="AB41" i="1"/>
  <c r="AC41" i="1"/>
  <c r="AG41" i="1"/>
  <c r="AA23" i="1"/>
  <c r="AB23" i="1"/>
  <c r="AC23" i="1"/>
  <c r="AG23" i="1"/>
  <c r="AA27" i="1"/>
  <c r="AB27" i="1"/>
  <c r="AC27" i="1"/>
  <c r="AG27" i="1"/>
  <c r="AA39" i="1"/>
  <c r="AB39" i="1"/>
  <c r="AC39" i="1"/>
  <c r="AA37" i="1"/>
  <c r="AB37" i="1"/>
  <c r="AC37" i="1"/>
  <c r="AG37" i="1"/>
  <c r="AJ22" i="1"/>
  <c r="AM22" i="1"/>
  <c r="AI22" i="1"/>
  <c r="AL22" i="1"/>
  <c r="AJ29" i="1"/>
  <c r="AM29" i="1"/>
  <c r="AI29" i="1"/>
  <c r="AL29" i="1"/>
  <c r="AI32" i="1"/>
  <c r="AL32" i="1"/>
  <c r="AJ32" i="1"/>
  <c r="AM32" i="1"/>
  <c r="AI24" i="1"/>
  <c r="AL24" i="1"/>
  <c r="AJ24" i="1"/>
  <c r="AM24" i="1"/>
  <c r="AI23" i="1"/>
  <c r="AL23" i="1"/>
  <c r="AJ23" i="1"/>
  <c r="AM23" i="1"/>
  <c r="AI28" i="1"/>
  <c r="AL28" i="1"/>
  <c r="AJ28" i="1"/>
  <c r="AM28" i="1"/>
  <c r="AI36" i="1"/>
  <c r="AL36" i="1"/>
  <c r="AJ36" i="1"/>
  <c r="AM36" i="1"/>
  <c r="AJ26" i="1"/>
  <c r="AM26" i="1"/>
  <c r="AI26" i="1"/>
  <c r="AL26" i="1"/>
  <c r="AI34" i="1"/>
  <c r="AL34" i="1"/>
  <c r="AJ34" i="1"/>
  <c r="AM34" i="1"/>
  <c r="AJ16" i="1"/>
  <c r="AM16" i="1"/>
  <c r="AI16" i="1"/>
  <c r="AL16" i="1"/>
  <c r="AI14" i="1"/>
  <c r="AL14" i="1"/>
  <c r="AJ14" i="1"/>
  <c r="AM14" i="1"/>
  <c r="AJ41" i="1"/>
  <c r="AM41" i="1"/>
  <c r="AI41" i="1"/>
  <c r="AL41" i="1"/>
  <c r="AJ38" i="1"/>
  <c r="AI38" i="1"/>
  <c r="AL38" i="1"/>
  <c r="AI40" i="1"/>
  <c r="AL40" i="1"/>
  <c r="AJ40" i="1"/>
  <c r="AM40" i="1"/>
  <c r="AJ20" i="1"/>
  <c r="AM20" i="1"/>
  <c r="AI20" i="1"/>
  <c r="AL20" i="1"/>
  <c r="AJ15" i="1"/>
  <c r="AM15" i="1"/>
  <c r="AI15" i="1"/>
  <c r="AL15" i="1"/>
  <c r="AJ37" i="1"/>
  <c r="AM37" i="1"/>
  <c r="AI37" i="1"/>
  <c r="AL37" i="1"/>
  <c r="AJ25" i="1"/>
  <c r="AM25" i="1"/>
  <c r="AI25" i="1"/>
  <c r="AL25" i="1"/>
  <c r="AI21" i="1"/>
  <c r="AL21" i="1"/>
  <c r="AJ21" i="1"/>
  <c r="AM21" i="1"/>
  <c r="AJ31" i="1"/>
  <c r="AM31" i="1"/>
  <c r="AI31" i="1"/>
  <c r="AL31" i="1"/>
  <c r="AI18" i="1"/>
  <c r="AL18" i="1"/>
  <c r="AJ18" i="1"/>
  <c r="AM18" i="1"/>
  <c r="AG39" i="1"/>
  <c r="AA42" i="1"/>
  <c r="AB42" i="1"/>
  <c r="AC42" i="1"/>
  <c r="AG42" i="1"/>
  <c r="AJ30" i="1"/>
  <c r="AM30" i="1"/>
  <c r="AI30" i="1"/>
  <c r="AL30" i="1"/>
  <c r="AI19" i="1"/>
  <c r="AL19" i="1"/>
  <c r="AJ19" i="1"/>
  <c r="AM19" i="1"/>
  <c r="AJ13" i="1"/>
  <c r="AM13" i="1"/>
  <c r="AI13" i="1"/>
  <c r="AL13" i="1"/>
  <c r="AJ27" i="1"/>
  <c r="AM27" i="1"/>
  <c r="AI27" i="1"/>
  <c r="AL27" i="1"/>
  <c r="AJ17" i="1"/>
  <c r="AM17" i="1"/>
  <c r="AI17" i="1"/>
  <c r="AL17" i="1"/>
  <c r="AJ35" i="1"/>
  <c r="AM35" i="1"/>
  <c r="AI35" i="1"/>
  <c r="AL35" i="1"/>
  <c r="AJ33" i="1"/>
  <c r="AI33" i="1"/>
  <c r="AL33" i="1"/>
  <c r="L60" i="1"/>
  <c r="AM33" i="1"/>
  <c r="M60" i="1"/>
  <c r="L61" i="1"/>
  <c r="AM38" i="1"/>
  <c r="M61" i="1"/>
  <c r="AJ42" i="1"/>
  <c r="AM42" i="1"/>
  <c r="AI42" i="1"/>
  <c r="AL42" i="1"/>
  <c r="AJ39" i="1"/>
  <c r="AM39" i="1"/>
  <c r="AI39" i="1"/>
  <c r="AL39" i="1"/>
</calcChain>
</file>

<file path=xl/sharedStrings.xml><?xml version="1.0" encoding="utf-8"?>
<sst xmlns="http://schemas.openxmlformats.org/spreadsheetml/2006/main" count="95" uniqueCount="59">
  <si>
    <t>Constante Vkts</t>
  </si>
  <si>
    <t>geen zonnepanelen</t>
  </si>
  <si>
    <t>Disp2</t>
  </si>
  <si>
    <t>Flex panelen</t>
  </si>
  <si>
    <t>Disp</t>
  </si>
  <si>
    <t>Klassieke panelen</t>
  </si>
  <si>
    <t>Verschil in vermogen tussen de verschillende optie's zoals flex of klassiek hieronder weergegeven, 1 zonder, 2 flex &amp; 3 klassiek, daarna de verschillen in benodigd vermogen berekend</t>
  </si>
  <si>
    <t>CE is gegeven door marin, PE is R*Vm/s</t>
  </si>
  <si>
    <t>kg</t>
  </si>
  <si>
    <t>[m3]</t>
  </si>
  <si>
    <t>Disp1 [m3]</t>
  </si>
  <si>
    <t>Resistances</t>
  </si>
  <si>
    <t>C1</t>
  </si>
  <si>
    <t>Speed/velocity</t>
  </si>
  <si>
    <t>CE-Hull</t>
  </si>
  <si>
    <t>PE1</t>
  </si>
  <si>
    <t>R1</t>
  </si>
  <si>
    <t>C2</t>
  </si>
  <si>
    <t>PE2</t>
  </si>
  <si>
    <t>R2</t>
  </si>
  <si>
    <t>C3</t>
  </si>
  <si>
    <t>PE3</t>
  </si>
  <si>
    <t>R3</t>
  </si>
  <si>
    <t>R2-1</t>
  </si>
  <si>
    <t>R3-1</t>
  </si>
  <si>
    <t>R3-2</t>
  </si>
  <si>
    <t>PE2-1</t>
  </si>
  <si>
    <t>PE3-1</t>
  </si>
  <si>
    <t>PE3-2</t>
  </si>
  <si>
    <t>[km/h]</t>
  </si>
  <si>
    <t>[m/s]</t>
  </si>
  <si>
    <t>[kts]</t>
  </si>
  <si>
    <t>[kW]</t>
  </si>
  <si>
    <t>[W]</t>
  </si>
  <si>
    <t>[N]</t>
  </si>
  <si>
    <t>PE3-2 is het verschil in vermogen als we kijken naar de flexibele en klassieke zonnepanelen van Carlos. Nummer 3 zijn de klassieke zonnepanelen en nummer 2 zijn de flexibele zonnepanelen.</t>
  </si>
  <si>
    <t>Deze sheet laat een schatting zien van hoeveel extra vermogen er benodigd is als er klassieke zonnepanelen gekozen worden tegenover flexibele zonnepanelen. Resultaat voor 30 km/h is ong 360 watt, dus op deze snelheid wat misschien net behaald wordt met de sprint heeft het al voordeel om klassieke zonnepanelen te nemen, de reden is dat klassieke bifacial panelen ongeveer 400 watt meer opleveren dan flexibele panelen.</t>
  </si>
  <si>
    <t>De conclusie links wordt getrokken op basis van datasheets en data van vorig jaar. Gekeken naar de bifacial panelen leveren die gem. 10% meer op dan de basis oplevering van die panelen.</t>
  </si>
  <si>
    <t>Vanaf hier is er een schatting gemaakt voor de CE waarde, reden hiervoor is dat MARIN tot 30km/h heeft gemaakt. Gekeken naar de schatting is deze redelijk</t>
  </si>
  <si>
    <t>De schattiing van de CE-waarde is redelijk gelukt, als er gekeken wordt naar de weerstanden die gecreerd worden lopen netjes op en de CE-waarde loopt ook zoals voorheen netjes op</t>
  </si>
  <si>
    <t>Berekeningen voor de zonnepanelen, zowel klassiek als flexibel</t>
  </si>
  <si>
    <t>WP</t>
  </si>
  <si>
    <t>2m^2</t>
  </si>
  <si>
    <t>6m^2</t>
  </si>
  <si>
    <t>bifacial</t>
  </si>
  <si>
    <t>Klassiek bifacial</t>
  </si>
  <si>
    <t>Flexibel niet bifacial</t>
  </si>
  <si>
    <t>Verschil</t>
  </si>
  <si>
    <t>Km/h, Resistance, vermogen</t>
  </si>
  <si>
    <t>Km/h</t>
  </si>
  <si>
    <t>R</t>
  </si>
  <si>
    <t>W</t>
  </si>
  <si>
    <t>Tot 21km/h zijn klassieke panelen beter</t>
  </si>
  <si>
    <t>Tot 26km/h zijn klassieke panelen beter</t>
  </si>
  <si>
    <t>Tot 31km/h zijn klassieke panelen beter</t>
  </si>
  <si>
    <t>Tot 36km/h zijn klassieke panelen beter</t>
  </si>
  <si>
    <t>Conclusie welke panelen kiezen</t>
  </si>
  <si>
    <t>Hierboven is een tabel gemaakt. Hierin zijn de flexibele en klassieke panelen vergeleken en laten zien bij welke situatie je baat hebt om 1 soort te kiezen. Gekeken naar km/h zien we dat klassieke panelen beter zijn onder die snelheid en flexibele beter, de reden is dat de weerstand van een boot stijgt naarmate de snelheid ook stijgt. Bifacial wordt meegerekend omdat er vorig jaar is gebleken dat dit wel duidelijk werkt. Daardoor levert het paneel meer op als het percentage links weergegeven hoger is dan de vorige. Hieruit blijkt het verschil tussen klassiek en flexibel groter wordt qua oplevering van vermogen. Daar kan weer een conclusie uitgetrokken worden dat de snelheid waarbij klassieke panelen beter zijn ook stijgt.</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</si>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</sst>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 x14ac:knownFonts="1">
    <font>
      <sz val="11"/>
      <color theme="1"/>
      <name val="等线"/>
      <family val="2"/>
      <scheme val="minor"/>
    </font>
    <font>
      <sz val="11"/>
      <color theme="1"/>
      <name val="等线"/>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8" tint="0.79998168889431442"/>
        <bgColor indexed="65"/>
      </patternFill>
    </fill>
    <fill>
      <patternFill patternType="solid">
        <fgColor theme="9" tint="0.79998168889431442"/>
        <bgColor indexed="65"/>
      </patternFill>
    </fill>
  </fills>
  <borders count="1">
    <border>
      <left/>
      <right/>
      <top/>
      <bottom/>
      <diagonal/>
    </border>
  </borders>
  <cellStyleXfs count="6">
    <xf numFmtId="0" fontId="0" fillId="0" borderId="0"/>
    <xf numFmtId="9"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27">
    <xf numFmtId="0" fontId="0" fillId="0" borderId="0" xfId="0"/>
    <xf numFmtId="0" fontId="1" fillId="5" borderId="0" xfId="5"/>
    <xf numFmtId="0" fontId="1" fillId="4" borderId="0" xfId="4"/>
    <xf numFmtId="0" fontId="0" fillId="5" borderId="0" xfId="5" applyFont="1"/>
    <xf numFmtId="0" fontId="1" fillId="5" borderId="0" xfId="5" applyBorder="1" applyAlignment="1"/>
    <xf numFmtId="0" fontId="1" fillId="5" borderId="0" xfId="5" applyBorder="1"/>
    <xf numFmtId="2" fontId="1" fillId="5" borderId="0" xfId="5" applyNumberFormat="1" applyBorder="1"/>
    <xf numFmtId="2" fontId="1" fillId="5" borderId="0" xfId="5" applyNumberFormat="1"/>
    <xf numFmtId="176" fontId="1" fillId="5" borderId="0" xfId="5" applyNumberFormat="1"/>
    <xf numFmtId="176" fontId="1" fillId="5" borderId="0" xfId="5" applyNumberFormat="1" applyBorder="1"/>
    <xf numFmtId="9" fontId="0" fillId="0" borderId="0" xfId="1" applyFont="1"/>
    <xf numFmtId="9" fontId="0" fillId="0" borderId="0" xfId="0" applyNumberFormat="1"/>
    <xf numFmtId="176" fontId="0" fillId="0" borderId="0" xfId="0" applyNumberFormat="1"/>
    <xf numFmtId="0" fontId="1" fillId="2" borderId="0" xfId="2" applyAlignment="1"/>
    <xf numFmtId="2" fontId="0" fillId="0" borderId="0" xfId="0" applyNumberFormat="1"/>
    <xf numFmtId="0" fontId="1" fillId="2" borderId="0" xfId="2"/>
    <xf numFmtId="0" fontId="0" fillId="0" borderId="0" xfId="0" applyAlignment="1">
      <alignment horizontal="left" vertical="top" wrapText="1"/>
    </xf>
    <xf numFmtId="0" fontId="0" fillId="0" borderId="0" xfId="0" applyAlignment="1">
      <alignment horizontal="left" wrapText="1"/>
    </xf>
    <xf numFmtId="0" fontId="1" fillId="5" borderId="0" xfId="5" applyBorder="1" applyAlignment="1">
      <alignment horizontal="center"/>
    </xf>
    <xf numFmtId="0" fontId="0" fillId="5" borderId="0" xfId="5" applyFont="1" applyAlignment="1">
      <alignment horizontal="center"/>
    </xf>
    <xf numFmtId="0" fontId="1" fillId="5" borderId="0" xfId="5" applyAlignment="1">
      <alignment horizontal="center"/>
    </xf>
    <xf numFmtId="0" fontId="0" fillId="5" borderId="0" xfId="5" applyFont="1" applyAlignment="1">
      <alignment horizontal="left" vertical="top" wrapText="1"/>
    </xf>
    <xf numFmtId="0" fontId="1" fillId="3" borderId="0" xfId="3" applyAlignment="1">
      <alignment horizontal="center" vertical="top"/>
    </xf>
    <xf numFmtId="0" fontId="0" fillId="2" borderId="0" xfId="2" applyFont="1" applyAlignment="1">
      <alignment horizontal="left"/>
    </xf>
    <xf numFmtId="0" fontId="1" fillId="2" borderId="0" xfId="2" applyAlignment="1">
      <alignment horizontal="left"/>
    </xf>
    <xf numFmtId="0" fontId="1" fillId="2" borderId="0" xfId="2" applyAlignment="1">
      <alignment horizontal="center"/>
    </xf>
    <xf numFmtId="0" fontId="0" fillId="0" borderId="0" xfId="0" applyAlignment="1">
      <alignment horizontal="center" vertical="top"/>
    </xf>
  </cellXfs>
  <cellStyles count="6">
    <cellStyle name="20% - 着色 1" xfId="2" builtinId="30"/>
    <cellStyle name="20% - 着色 5" xfId="4" builtinId="46"/>
    <cellStyle name="20% - 着色 6" xfId="5" builtinId="50"/>
    <cellStyle name="40% - 着色 1" xfId="3" builtinId="31"/>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8EFCF-6380-41C6-8705-48BE77F5BE63}">
  <dimension ref="A2:AM69"/>
  <sheetViews>
    <sheetView tabSelected="1" topLeftCell="Q1" zoomScale="70" zoomScaleNormal="70" workbookViewId="0">
      <selection activeCell="U51" sqref="U51"/>
    </sheetView>
  </sheetViews>
  <sheetFormatPr defaultRowHeight="17.25" x14ac:dyDescent="0.3"/>
  <cols>
    <col min="4" max="4" width="10.6796875" bestFit="1" customWidth="1"/>
    <col min="5" max="5" width="9.99609375" customWidth="1"/>
    <col min="6" max="6" width="10.2265625" customWidth="1"/>
    <col min="13" max="13" width="12.04296875" bestFit="1" customWidth="1"/>
    <col min="19" max="19" width="10.6796875" bestFit="1" customWidth="1"/>
    <col min="20" max="20" width="9.65625" bestFit="1" customWidth="1"/>
    <col min="28" max="28" width="10.6796875" bestFit="1" customWidth="1"/>
    <col min="29" max="29" width="9.65625" bestFit="1" customWidth="1"/>
    <col min="37" max="37" width="9.65625" bestFit="1" customWidth="1"/>
    <col min="38" max="39" width="9.8828125" bestFit="1" customWidth="1"/>
  </cols>
  <sheetData>
    <row r="2" spans="3:39" x14ac:dyDescent="0.3">
      <c r="C2" s="16" t="s">
        <v>36</v>
      </c>
      <c r="D2" s="16"/>
      <c r="E2" s="16"/>
      <c r="F2" s="16"/>
      <c r="G2" s="16"/>
      <c r="H2" s="16"/>
      <c r="I2" s="16"/>
      <c r="J2" s="16"/>
      <c r="K2" s="16"/>
      <c r="L2" s="16"/>
      <c r="M2" s="16"/>
      <c r="O2" s="16" t="s">
        <v>37</v>
      </c>
      <c r="P2" s="16"/>
      <c r="Q2" s="16"/>
      <c r="R2" s="16"/>
      <c r="S2" s="16"/>
      <c r="T2" s="16"/>
      <c r="U2" s="16"/>
      <c r="V2" s="16"/>
    </row>
    <row r="3" spans="3:39" x14ac:dyDescent="0.3">
      <c r="C3" s="16"/>
      <c r="D3" s="16"/>
      <c r="E3" s="16"/>
      <c r="F3" s="16"/>
      <c r="G3" s="16"/>
      <c r="H3" s="16"/>
      <c r="I3" s="16"/>
      <c r="J3" s="16"/>
      <c r="K3" s="16"/>
      <c r="L3" s="16"/>
      <c r="M3" s="16"/>
      <c r="O3" s="16"/>
      <c r="P3" s="16"/>
      <c r="Q3" s="16"/>
      <c r="R3" s="16"/>
      <c r="S3" s="16"/>
      <c r="T3" s="16"/>
      <c r="U3" s="16"/>
      <c r="V3" s="16"/>
    </row>
    <row r="4" spans="3:39" x14ac:dyDescent="0.3">
      <c r="C4" s="16"/>
      <c r="D4" s="16"/>
      <c r="E4" s="16"/>
      <c r="F4" s="16"/>
      <c r="G4" s="16"/>
      <c r="H4" s="16"/>
      <c r="I4" s="16"/>
      <c r="J4" s="16"/>
      <c r="K4" s="16"/>
      <c r="L4" s="16"/>
      <c r="M4" s="16"/>
      <c r="O4" s="16"/>
      <c r="P4" s="16"/>
      <c r="Q4" s="16"/>
      <c r="R4" s="16"/>
      <c r="S4" s="16"/>
      <c r="T4" s="16"/>
      <c r="U4" s="16"/>
      <c r="V4" s="16"/>
    </row>
    <row r="5" spans="3:39" x14ac:dyDescent="0.3">
      <c r="O5" s="16"/>
      <c r="P5" s="16"/>
      <c r="Q5" s="16"/>
      <c r="R5" s="16"/>
      <c r="S5" s="16"/>
      <c r="T5" s="16"/>
      <c r="U5" s="16"/>
      <c r="V5" s="16"/>
    </row>
    <row r="7" spans="3:39" x14ac:dyDescent="0.3">
      <c r="C7" s="1"/>
      <c r="D7" s="18" t="s">
        <v>0</v>
      </c>
      <c r="E7" s="18"/>
      <c r="F7" s="18"/>
      <c r="G7" s="1">
        <v>0.51444400000000001</v>
      </c>
      <c r="H7" s="1" t="s">
        <v>1</v>
      </c>
      <c r="I7" s="1"/>
      <c r="J7" s="1"/>
      <c r="K7" s="1"/>
      <c r="L7" s="2"/>
      <c r="M7" s="1" t="s">
        <v>2</v>
      </c>
      <c r="N7" s="1"/>
      <c r="O7" s="19" t="s">
        <v>3</v>
      </c>
      <c r="P7" s="20"/>
      <c r="Q7" s="20"/>
      <c r="R7" s="20"/>
      <c r="S7" s="20"/>
      <c r="T7" s="1"/>
      <c r="U7" s="2"/>
      <c r="V7" s="1" t="s">
        <v>4</v>
      </c>
      <c r="W7" s="1"/>
      <c r="X7" s="1"/>
      <c r="Y7" s="19" t="s">
        <v>5</v>
      </c>
      <c r="Z7" s="20"/>
      <c r="AA7" s="20"/>
      <c r="AB7" s="20"/>
      <c r="AC7" s="1"/>
      <c r="AD7" s="2"/>
      <c r="AE7" s="21" t="s">
        <v>6</v>
      </c>
      <c r="AF7" s="21"/>
      <c r="AG7" s="21"/>
      <c r="AH7" s="21"/>
      <c r="AI7" s="21"/>
      <c r="AJ7" s="21"/>
      <c r="AK7" s="21"/>
      <c r="AL7" s="21"/>
      <c r="AM7" s="21"/>
    </row>
    <row r="8" spans="3:39" x14ac:dyDescent="0.3">
      <c r="C8" s="1"/>
      <c r="D8" s="1" t="s">
        <v>7</v>
      </c>
      <c r="E8" s="1"/>
      <c r="F8" s="1"/>
      <c r="G8" s="1"/>
      <c r="H8" s="3">
        <v>250</v>
      </c>
      <c r="I8" s="3" t="s">
        <v>8</v>
      </c>
      <c r="J8" s="1"/>
      <c r="K8" s="1"/>
      <c r="L8" s="2"/>
      <c r="M8" s="1" t="s">
        <v>9</v>
      </c>
      <c r="N8" s="1"/>
      <c r="O8" s="1"/>
      <c r="P8" s="1"/>
      <c r="Q8" s="1"/>
      <c r="R8" s="1"/>
      <c r="S8" s="1"/>
      <c r="T8" s="1"/>
      <c r="U8" s="2"/>
      <c r="V8" s="1" t="s">
        <v>9</v>
      </c>
      <c r="W8" s="1"/>
      <c r="X8" s="1"/>
      <c r="Y8" s="1"/>
      <c r="Z8" s="1"/>
      <c r="AA8" s="1"/>
      <c r="AB8" s="1"/>
      <c r="AC8" s="1"/>
      <c r="AD8" s="2"/>
      <c r="AE8" s="21"/>
      <c r="AF8" s="21"/>
      <c r="AG8" s="21"/>
      <c r="AH8" s="21"/>
      <c r="AI8" s="21"/>
      <c r="AJ8" s="21"/>
      <c r="AK8" s="21"/>
      <c r="AL8" s="21"/>
      <c r="AM8" s="21"/>
    </row>
    <row r="9" spans="3:39" x14ac:dyDescent="0.3">
      <c r="C9" s="1" t="s">
        <v>10</v>
      </c>
      <c r="D9" s="1">
        <f>H8/1000</f>
        <v>0.25</v>
      </c>
      <c r="E9" s="4"/>
      <c r="F9" s="1"/>
      <c r="G9" s="1"/>
      <c r="H9" s="1"/>
      <c r="I9" s="1"/>
      <c r="J9" s="1"/>
      <c r="K9" s="1"/>
      <c r="L9" s="2"/>
      <c r="M9" s="1">
        <f>$O$9/1000</f>
        <v>0.27150000000000002</v>
      </c>
      <c r="N9" s="1"/>
      <c r="O9" s="3">
        <v>271.5</v>
      </c>
      <c r="P9" s="3" t="s">
        <v>58</v>
      </c>
      <c r="Q9" s="1"/>
      <c r="R9" s="1"/>
      <c r="S9" s="1"/>
      <c r="T9" s="1"/>
      <c r="U9" s="2"/>
      <c r="V9" s="1">
        <f>$X$9/1000</f>
        <v>0.315</v>
      </c>
      <c r="W9" s="1"/>
      <c r="X9" s="1">
        <v>315</v>
      </c>
      <c r="Y9" s="3" t="s">
        <v>8</v>
      </c>
      <c r="Z9" s="1"/>
      <c r="AA9" s="1"/>
      <c r="AB9" s="1"/>
      <c r="AC9" s="1"/>
      <c r="AD9" s="2"/>
      <c r="AE9" s="20" t="s">
        <v>11</v>
      </c>
      <c r="AF9" s="20"/>
      <c r="AG9" s="20"/>
      <c r="AH9" s="20"/>
      <c r="AI9" s="20"/>
      <c r="AJ9" s="20"/>
      <c r="AK9" s="20"/>
      <c r="AL9" s="20"/>
      <c r="AM9" s="20"/>
    </row>
    <row r="10" spans="3:39" x14ac:dyDescent="0.3">
      <c r="C10" s="1"/>
      <c r="D10" s="1" t="s">
        <v>12</v>
      </c>
      <c r="E10" s="20" t="s">
        <v>13</v>
      </c>
      <c r="F10" s="20"/>
      <c r="G10" s="20"/>
      <c r="H10" s="1" t="s">
        <v>14</v>
      </c>
      <c r="I10" s="3" t="s">
        <v>15</v>
      </c>
      <c r="J10" s="3" t="s">
        <v>15</v>
      </c>
      <c r="K10" s="3" t="s">
        <v>16</v>
      </c>
      <c r="L10" s="2"/>
      <c r="M10" s="1" t="s">
        <v>17</v>
      </c>
      <c r="N10" s="20" t="s">
        <v>13</v>
      </c>
      <c r="O10" s="20"/>
      <c r="P10" s="20"/>
      <c r="Q10" s="1" t="s">
        <v>14</v>
      </c>
      <c r="R10" s="3" t="s">
        <v>18</v>
      </c>
      <c r="S10" s="3" t="s">
        <v>18</v>
      </c>
      <c r="T10" s="3" t="s">
        <v>19</v>
      </c>
      <c r="U10" s="2"/>
      <c r="V10" s="1" t="s">
        <v>20</v>
      </c>
      <c r="W10" s="20" t="s">
        <v>13</v>
      </c>
      <c r="X10" s="20"/>
      <c r="Y10" s="20"/>
      <c r="Z10" s="1" t="s">
        <v>14</v>
      </c>
      <c r="AA10" s="3" t="s">
        <v>21</v>
      </c>
      <c r="AB10" s="3" t="s">
        <v>21</v>
      </c>
      <c r="AC10" s="3" t="s">
        <v>22</v>
      </c>
      <c r="AD10" s="2"/>
      <c r="AE10" s="1" t="s">
        <v>16</v>
      </c>
      <c r="AF10" s="1" t="s">
        <v>19</v>
      </c>
      <c r="AG10" s="1" t="s">
        <v>22</v>
      </c>
      <c r="AH10" s="3" t="s">
        <v>23</v>
      </c>
      <c r="AI10" s="3" t="s">
        <v>24</v>
      </c>
      <c r="AJ10" s="3" t="s">
        <v>25</v>
      </c>
      <c r="AK10" s="3" t="s">
        <v>26</v>
      </c>
      <c r="AL10" s="3" t="s">
        <v>27</v>
      </c>
      <c r="AM10" s="3" t="s">
        <v>28</v>
      </c>
    </row>
    <row r="11" spans="3:39" x14ac:dyDescent="0.3">
      <c r="C11" s="1"/>
      <c r="D11" s="1"/>
      <c r="E11" s="1" t="s">
        <v>29</v>
      </c>
      <c r="F11" s="1" t="s">
        <v>30</v>
      </c>
      <c r="G11" s="1" t="s">
        <v>31</v>
      </c>
      <c r="H11" s="1"/>
      <c r="I11" s="1" t="s">
        <v>32</v>
      </c>
      <c r="J11" s="1" t="s">
        <v>33</v>
      </c>
      <c r="K11" s="1" t="s">
        <v>34</v>
      </c>
      <c r="L11" s="2"/>
      <c r="M11" s="1"/>
      <c r="N11" s="1" t="s">
        <v>29</v>
      </c>
      <c r="O11" s="1" t="s">
        <v>30</v>
      </c>
      <c r="P11" s="1" t="s">
        <v>31</v>
      </c>
      <c r="Q11" s="1"/>
      <c r="R11" s="1" t="s">
        <v>32</v>
      </c>
      <c r="S11" s="1" t="s">
        <v>33</v>
      </c>
      <c r="T11" s="1" t="s">
        <v>34</v>
      </c>
      <c r="U11" s="2"/>
      <c r="V11" s="1"/>
      <c r="W11" s="1" t="s">
        <v>29</v>
      </c>
      <c r="X11" s="1" t="s">
        <v>30</v>
      </c>
      <c r="Y11" s="1" t="s">
        <v>31</v>
      </c>
      <c r="Z11" s="1"/>
      <c r="AA11" s="1" t="s">
        <v>32</v>
      </c>
      <c r="AB11" s="1" t="s">
        <v>33</v>
      </c>
      <c r="AC11" s="1" t="s">
        <v>34</v>
      </c>
      <c r="AD11" s="2"/>
      <c r="AE11" s="3" t="s">
        <v>34</v>
      </c>
      <c r="AF11" s="3" t="s">
        <v>34</v>
      </c>
      <c r="AG11" s="3" t="s">
        <v>34</v>
      </c>
      <c r="AH11" s="3" t="s">
        <v>34</v>
      </c>
      <c r="AI11" s="3" t="s">
        <v>34</v>
      </c>
      <c r="AJ11" s="3" t="s">
        <v>34</v>
      </c>
      <c r="AK11" s="3" t="s">
        <v>33</v>
      </c>
      <c r="AL11" s="3" t="s">
        <v>33</v>
      </c>
      <c r="AM11" s="3" t="s">
        <v>33</v>
      </c>
    </row>
    <row r="12" spans="3:39" x14ac:dyDescent="0.3">
      <c r="C12" s="1"/>
      <c r="D12" s="7">
        <f>0.7477*$D$9^(2/3)*(F12/$G$7)^3</f>
        <v>0</v>
      </c>
      <c r="E12" s="5">
        <v>0</v>
      </c>
      <c r="F12" s="6">
        <f>E12/3.6</f>
        <v>0</v>
      </c>
      <c r="G12" s="6">
        <f>F12/0.514447</f>
        <v>0</v>
      </c>
      <c r="H12" s="1"/>
      <c r="I12" s="1" t="e">
        <f>D12/H12</f>
        <v>#DIV/0!</v>
      </c>
      <c r="J12" s="1" t="e">
        <f>I12*1000</f>
        <v>#DIV/0!</v>
      </c>
      <c r="K12" s="1" t="e">
        <f>J12/F12</f>
        <v>#DIV/0!</v>
      </c>
      <c r="L12" s="2"/>
      <c r="M12" s="7">
        <f>0.7477*$M$9^(2/3)*(O12/$G$7)^3</f>
        <v>0</v>
      </c>
      <c r="N12" s="5">
        <v>0</v>
      </c>
      <c r="O12" s="6">
        <f>N12/3.6</f>
        <v>0</v>
      </c>
      <c r="P12" s="6">
        <f>O12/0.514447</f>
        <v>0</v>
      </c>
      <c r="Q12" s="1"/>
      <c r="R12" s="1" t="e">
        <f>M12/Q12</f>
        <v>#DIV/0!</v>
      </c>
      <c r="S12" s="1" t="e">
        <f>R12*1000</f>
        <v>#DIV/0!</v>
      </c>
      <c r="T12" s="1" t="e">
        <f>S12/O12</f>
        <v>#DIV/0!</v>
      </c>
      <c r="U12" s="2"/>
      <c r="V12" s="7">
        <f>0.7477*$V$9^(2/3)*(X12/$G$7)^3</f>
        <v>0</v>
      </c>
      <c r="W12" s="5">
        <v>0</v>
      </c>
      <c r="X12" s="6">
        <f>W12/3.6</f>
        <v>0</v>
      </c>
      <c r="Y12" s="6">
        <f>X12/0.514447</f>
        <v>0</v>
      </c>
      <c r="Z12" s="1"/>
      <c r="AA12" s="1" t="e">
        <f>V12/Z12</f>
        <v>#DIV/0!</v>
      </c>
      <c r="AB12" s="1" t="e">
        <f>AA12*1000</f>
        <v>#DIV/0!</v>
      </c>
      <c r="AC12" s="1" t="e">
        <f>AB12/X12</f>
        <v>#DIV/0!</v>
      </c>
      <c r="AD12" s="2"/>
      <c r="AE12" s="1" t="e">
        <f>K12</f>
        <v>#DIV/0!</v>
      </c>
      <c r="AF12" s="1" t="e">
        <f>T12</f>
        <v>#DIV/0!</v>
      </c>
      <c r="AG12" s="1" t="e">
        <f>AC12</f>
        <v>#DIV/0!</v>
      </c>
      <c r="AH12" s="1" t="e">
        <f>AF12-AE12</f>
        <v>#DIV/0!</v>
      </c>
      <c r="AI12" s="1" t="e">
        <f>AG12-AE12</f>
        <v>#DIV/0!</v>
      </c>
      <c r="AJ12" s="1" t="e">
        <f>AG12-AF12</f>
        <v>#DIV/0!</v>
      </c>
      <c r="AK12" s="1" t="e">
        <f>AH12*$F12</f>
        <v>#DIV/0!</v>
      </c>
      <c r="AL12" s="1" t="e">
        <f>AI12*$F12</f>
        <v>#DIV/0!</v>
      </c>
      <c r="AM12" s="1" t="e">
        <f>AJ12*$F12</f>
        <v>#DIV/0!</v>
      </c>
    </row>
    <row r="13" spans="3:39" x14ac:dyDescent="0.3">
      <c r="C13" s="1"/>
      <c r="D13" s="7">
        <f t="shared" ref="D13:D42" si="0">0.7477*$D$9^(2/3)*(F13/$G$7)^3</f>
        <v>4.6712405433885405E-2</v>
      </c>
      <c r="E13" s="9">
        <v>1</v>
      </c>
      <c r="F13" s="9">
        <f t="shared" ref="F13:F42" si="1">E13/3.6</f>
        <v>0.27777777777777779</v>
      </c>
      <c r="G13" s="9">
        <f t="shared" ref="G13:G42" si="2">F13/0.514447</f>
        <v>0.53995412117823172</v>
      </c>
      <c r="H13" s="8">
        <v>100.89703057213923</v>
      </c>
      <c r="I13" s="8">
        <f t="shared" ref="I13:I42" si="3">D13/H13</f>
        <v>4.6297106236924416E-4</v>
      </c>
      <c r="J13" s="8">
        <f t="shared" ref="J13:J42" si="4">I13*1000</f>
        <v>0.46297106236924418</v>
      </c>
      <c r="K13" s="8">
        <f t="shared" ref="K13:K42" si="5">J13/F13</f>
        <v>1.6666958245292789</v>
      </c>
      <c r="L13" s="2"/>
      <c r="M13" s="7">
        <f t="shared" ref="M13:M41" si="6">0.7477*$M$9^(2/3)*(O13/$G$7)^3</f>
        <v>4.9353593740734732E-2</v>
      </c>
      <c r="N13" s="5">
        <v>1</v>
      </c>
      <c r="O13" s="6">
        <f t="shared" ref="O13:O42" si="7">N13/3.6</f>
        <v>0.27777777777777779</v>
      </c>
      <c r="P13" s="6">
        <f t="shared" ref="P13:P42" si="8">O13/0.514447</f>
        <v>0.53995412117823172</v>
      </c>
      <c r="Q13" s="7">
        <v>100.89703057213923</v>
      </c>
      <c r="R13" s="7">
        <f t="shared" ref="R13:R42" si="9">M13/Q13</f>
        <v>4.8914812914586188E-4</v>
      </c>
      <c r="S13" s="7">
        <f t="shared" ref="S13:S42" si="10">R13*1000</f>
        <v>0.48914812914586187</v>
      </c>
      <c r="T13" s="7">
        <f t="shared" ref="T13:T42" si="11">S13/O13</f>
        <v>1.7609332649251026</v>
      </c>
      <c r="U13" s="2"/>
      <c r="V13" s="7">
        <f t="shared" ref="V13:V41" si="12">0.7477*$V$9^(2/3)*(X13/$G$7)^3</f>
        <v>5.4493653809317304E-2</v>
      </c>
      <c r="W13" s="5">
        <v>1</v>
      </c>
      <c r="X13" s="6">
        <f t="shared" ref="X13:X42" si="13">W13/3.6</f>
        <v>0.27777777777777779</v>
      </c>
      <c r="Y13" s="6">
        <f t="shared" ref="Y13:Y42" si="14">X13/0.514447</f>
        <v>0.53995412117823172</v>
      </c>
      <c r="Z13" s="7">
        <v>100.89703057213923</v>
      </c>
      <c r="AA13" s="7">
        <f t="shared" ref="AA13:AA42" si="15">V13/Z13</f>
        <v>5.4009174997826626E-4</v>
      </c>
      <c r="AB13" s="7">
        <f t="shared" ref="AB13:AB42" si="16">AA13*1000</f>
        <v>0.54009174997826626</v>
      </c>
      <c r="AC13" s="7">
        <f t="shared" ref="AC13:AC42" si="17">AB13/X13</f>
        <v>1.9443302999217584</v>
      </c>
      <c r="AD13" s="2"/>
      <c r="AE13" s="7">
        <f t="shared" ref="AE13:AE42" si="18">K13</f>
        <v>1.6666958245292789</v>
      </c>
      <c r="AF13" s="7">
        <f t="shared" ref="AF13:AF42" si="19">T13</f>
        <v>1.7609332649251026</v>
      </c>
      <c r="AG13" s="7">
        <f t="shared" ref="AG13:AG42" si="20">AC13</f>
        <v>1.9443302999217584</v>
      </c>
      <c r="AH13" s="7">
        <f t="shared" ref="AH13:AH42" si="21">AF13-AE13</f>
        <v>9.4237440395823713E-2</v>
      </c>
      <c r="AI13" s="7">
        <f t="shared" ref="AI13:AI42" si="22">AG13-AE13</f>
        <v>0.27763447539247954</v>
      </c>
      <c r="AJ13" s="7">
        <f t="shared" ref="AJ13:AJ42" si="23">AG13-AF13</f>
        <v>0.18339703499665583</v>
      </c>
      <c r="AK13" s="7">
        <f t="shared" ref="AK13:AK42" si="24">AH13*$F13</f>
        <v>2.61770667766177E-2</v>
      </c>
      <c r="AL13" s="7">
        <f t="shared" ref="AL13:AL42" si="25">AI13*$F13</f>
        <v>7.7120687609022104E-2</v>
      </c>
      <c r="AM13" s="7">
        <f t="shared" ref="AM13:AM42" si="26">AJ13*$F13</f>
        <v>5.0943620832404397E-2</v>
      </c>
    </row>
    <row r="14" spans="3:39" x14ac:dyDescent="0.3">
      <c r="C14" s="1"/>
      <c r="D14" s="7">
        <f t="shared" si="0"/>
        <v>0.37369924347108324</v>
      </c>
      <c r="E14" s="9">
        <v>2</v>
      </c>
      <c r="F14" s="9">
        <f t="shared" si="1"/>
        <v>0.55555555555555558</v>
      </c>
      <c r="G14" s="9">
        <f t="shared" si="2"/>
        <v>1.0799082423564634</v>
      </c>
      <c r="H14" s="8">
        <v>201.79406114427846</v>
      </c>
      <c r="I14" s="8">
        <f t="shared" si="3"/>
        <v>1.8518842494769767E-3</v>
      </c>
      <c r="J14" s="8">
        <f t="shared" si="4"/>
        <v>1.8518842494769767</v>
      </c>
      <c r="K14" s="8">
        <f t="shared" si="5"/>
        <v>3.3333916490585578</v>
      </c>
      <c r="L14" s="2"/>
      <c r="M14" s="7">
        <f t="shared" si="6"/>
        <v>0.39482874992587785</v>
      </c>
      <c r="N14" s="5">
        <v>2</v>
      </c>
      <c r="O14" s="6">
        <f t="shared" si="7"/>
        <v>0.55555555555555558</v>
      </c>
      <c r="P14" s="6">
        <f t="shared" si="8"/>
        <v>1.0799082423564634</v>
      </c>
      <c r="Q14" s="7">
        <v>201.79406114427846</v>
      </c>
      <c r="R14" s="7">
        <f t="shared" si="9"/>
        <v>1.9565925165834475E-3</v>
      </c>
      <c r="S14" s="7">
        <f t="shared" si="10"/>
        <v>1.9565925165834475</v>
      </c>
      <c r="T14" s="7">
        <f t="shared" si="11"/>
        <v>3.5218665298502052</v>
      </c>
      <c r="U14" s="2"/>
      <c r="V14" s="7">
        <f t="shared" si="12"/>
        <v>0.43594923047453843</v>
      </c>
      <c r="W14" s="5">
        <v>2</v>
      </c>
      <c r="X14" s="6">
        <f t="shared" si="13"/>
        <v>0.55555555555555558</v>
      </c>
      <c r="Y14" s="6">
        <f t="shared" si="14"/>
        <v>1.0799082423564634</v>
      </c>
      <c r="Z14" s="7">
        <v>201.79406114427846</v>
      </c>
      <c r="AA14" s="7">
        <f t="shared" si="15"/>
        <v>2.160366999913065E-3</v>
      </c>
      <c r="AB14" s="7">
        <f t="shared" si="16"/>
        <v>2.160366999913065</v>
      </c>
      <c r="AC14" s="7">
        <f t="shared" si="17"/>
        <v>3.8886605998435169</v>
      </c>
      <c r="AD14" s="2"/>
      <c r="AE14" s="7">
        <f t="shared" si="18"/>
        <v>3.3333916490585578</v>
      </c>
      <c r="AF14" s="7">
        <f t="shared" si="19"/>
        <v>3.5218665298502052</v>
      </c>
      <c r="AG14" s="7">
        <f t="shared" si="20"/>
        <v>3.8886605998435169</v>
      </c>
      <c r="AH14" s="7">
        <f t="shared" si="21"/>
        <v>0.18847488079164743</v>
      </c>
      <c r="AI14" s="7">
        <f t="shared" si="22"/>
        <v>0.55526895078495908</v>
      </c>
      <c r="AJ14" s="7">
        <f t="shared" si="23"/>
        <v>0.36679406999331166</v>
      </c>
      <c r="AK14" s="7">
        <f t="shared" si="24"/>
        <v>0.1047082671064708</v>
      </c>
      <c r="AL14" s="7">
        <f t="shared" si="25"/>
        <v>0.30848275043608842</v>
      </c>
      <c r="AM14" s="7">
        <f t="shared" si="26"/>
        <v>0.20377448332961759</v>
      </c>
    </row>
    <row r="15" spans="3:39" x14ac:dyDescent="0.3">
      <c r="C15" s="1"/>
      <c r="D15" s="7">
        <f t="shared" si="0"/>
        <v>1.2612349467149049</v>
      </c>
      <c r="E15" s="9">
        <v>3</v>
      </c>
      <c r="F15" s="9">
        <f t="shared" si="1"/>
        <v>0.83333333333333326</v>
      </c>
      <c r="G15" s="9">
        <f t="shared" si="2"/>
        <v>1.6198623635346951</v>
      </c>
      <c r="H15" s="8">
        <v>302.69109171641782</v>
      </c>
      <c r="I15" s="8">
        <f t="shared" si="3"/>
        <v>4.166739561323192E-3</v>
      </c>
      <c r="J15" s="8">
        <f t="shared" si="4"/>
        <v>4.1667395613231921</v>
      </c>
      <c r="K15" s="8">
        <f t="shared" si="5"/>
        <v>5.0000874735878309</v>
      </c>
      <c r="L15" s="2"/>
      <c r="M15" s="7">
        <f t="shared" si="6"/>
        <v>1.3325470309998366</v>
      </c>
      <c r="N15" s="5">
        <v>3</v>
      </c>
      <c r="O15" s="6">
        <f t="shared" si="7"/>
        <v>0.83333333333333326</v>
      </c>
      <c r="P15" s="6">
        <f t="shared" si="8"/>
        <v>1.6198623635346951</v>
      </c>
      <c r="Q15" s="7">
        <v>302.69109171641782</v>
      </c>
      <c r="R15" s="7">
        <f t="shared" si="9"/>
        <v>4.4023331623127514E-3</v>
      </c>
      <c r="S15" s="7">
        <f t="shared" si="10"/>
        <v>4.4023331623127513</v>
      </c>
      <c r="T15" s="7">
        <f t="shared" si="11"/>
        <v>5.2827997947753023</v>
      </c>
      <c r="U15" s="2"/>
      <c r="V15" s="7">
        <f t="shared" si="12"/>
        <v>1.4713286528515659</v>
      </c>
      <c r="W15" s="5">
        <v>3</v>
      </c>
      <c r="X15" s="6">
        <f t="shared" si="13"/>
        <v>0.83333333333333326</v>
      </c>
      <c r="Y15" s="6">
        <f t="shared" si="14"/>
        <v>1.6198623635346951</v>
      </c>
      <c r="Z15" s="7">
        <v>302.69109171641782</v>
      </c>
      <c r="AA15" s="7">
        <f t="shared" si="15"/>
        <v>4.8608257498043896E-3</v>
      </c>
      <c r="AB15" s="7">
        <f t="shared" si="16"/>
        <v>4.8608257498043894</v>
      </c>
      <c r="AC15" s="7">
        <f t="shared" si="17"/>
        <v>5.8329908997652682</v>
      </c>
      <c r="AD15" s="2"/>
      <c r="AE15" s="7">
        <f t="shared" si="18"/>
        <v>5.0000874735878309</v>
      </c>
      <c r="AF15" s="7">
        <f t="shared" si="19"/>
        <v>5.2827997947753023</v>
      </c>
      <c r="AG15" s="7">
        <f t="shared" si="20"/>
        <v>5.8329908997652682</v>
      </c>
      <c r="AH15" s="7">
        <f t="shared" si="21"/>
        <v>0.28271232118747136</v>
      </c>
      <c r="AI15" s="7">
        <f t="shared" si="22"/>
        <v>0.83290342617743729</v>
      </c>
      <c r="AJ15" s="7">
        <f t="shared" si="23"/>
        <v>0.55019110498996593</v>
      </c>
      <c r="AK15" s="7">
        <f t="shared" si="24"/>
        <v>0.23559360098955945</v>
      </c>
      <c r="AL15" s="7">
        <f t="shared" si="25"/>
        <v>0.69408618848119763</v>
      </c>
      <c r="AM15" s="7">
        <f t="shared" si="26"/>
        <v>0.45849258749163824</v>
      </c>
    </row>
    <row r="16" spans="3:39" x14ac:dyDescent="0.3">
      <c r="C16" s="1"/>
      <c r="D16" s="7">
        <f t="shared" si="0"/>
        <v>2.9895939477686659</v>
      </c>
      <c r="E16" s="9">
        <v>4</v>
      </c>
      <c r="F16" s="9">
        <f t="shared" si="1"/>
        <v>1.1111111111111112</v>
      </c>
      <c r="G16" s="9">
        <f t="shared" si="2"/>
        <v>2.1598164847129269</v>
      </c>
      <c r="H16" s="8">
        <v>320.56897697054416</v>
      </c>
      <c r="I16" s="8">
        <f t="shared" si="3"/>
        <v>9.3258991435199549E-3</v>
      </c>
      <c r="J16" s="8">
        <f t="shared" si="4"/>
        <v>9.3258991435199547</v>
      </c>
      <c r="K16" s="8">
        <f t="shared" si="5"/>
        <v>8.3933092291679596</v>
      </c>
      <c r="L16" s="2"/>
      <c r="M16" s="7">
        <f t="shared" si="6"/>
        <v>3.1586299994070228</v>
      </c>
      <c r="N16" s="5">
        <v>4</v>
      </c>
      <c r="O16" s="6">
        <f t="shared" si="7"/>
        <v>1.1111111111111112</v>
      </c>
      <c r="P16" s="6">
        <f t="shared" si="8"/>
        <v>2.1598164847129269</v>
      </c>
      <c r="Q16" s="7">
        <v>320.56897697054416</v>
      </c>
      <c r="R16" s="7">
        <f t="shared" si="9"/>
        <v>9.8531992373586952E-3</v>
      </c>
      <c r="S16" s="7">
        <f t="shared" si="10"/>
        <v>9.8531992373586945</v>
      </c>
      <c r="T16" s="7">
        <f t="shared" si="11"/>
        <v>8.867879313622824</v>
      </c>
      <c r="U16" s="2"/>
      <c r="V16" s="7">
        <f t="shared" si="12"/>
        <v>3.4875938437963074</v>
      </c>
      <c r="W16" s="5">
        <v>4</v>
      </c>
      <c r="X16" s="6">
        <f t="shared" si="13"/>
        <v>1.1111111111111112</v>
      </c>
      <c r="Y16" s="6">
        <f t="shared" si="14"/>
        <v>2.1598164847129269</v>
      </c>
      <c r="Z16" s="7">
        <v>320.56897697054416</v>
      </c>
      <c r="AA16" s="7">
        <f t="shared" si="15"/>
        <v>1.0879386635459641E-2</v>
      </c>
      <c r="AB16" s="7">
        <f t="shared" si="16"/>
        <v>10.879386635459641</v>
      </c>
      <c r="AC16" s="7">
        <f t="shared" si="17"/>
        <v>9.7914479719136764</v>
      </c>
      <c r="AD16" s="2"/>
      <c r="AE16" s="7">
        <f t="shared" si="18"/>
        <v>8.3933092291679596</v>
      </c>
      <c r="AF16" s="7">
        <f t="shared" si="19"/>
        <v>8.867879313622824</v>
      </c>
      <c r="AG16" s="7">
        <f t="shared" si="20"/>
        <v>9.7914479719136764</v>
      </c>
      <c r="AH16" s="7">
        <f t="shared" si="21"/>
        <v>0.47457008445486437</v>
      </c>
      <c r="AI16" s="7">
        <f t="shared" si="22"/>
        <v>1.3981387427457168</v>
      </c>
      <c r="AJ16" s="7">
        <f t="shared" si="23"/>
        <v>0.92356865829085244</v>
      </c>
      <c r="AK16" s="7">
        <f t="shared" si="24"/>
        <v>0.52730009383873822</v>
      </c>
      <c r="AL16" s="7">
        <f t="shared" si="25"/>
        <v>1.5534874919396855</v>
      </c>
      <c r="AM16" s="7">
        <f t="shared" si="26"/>
        <v>1.0261873981009473</v>
      </c>
    </row>
    <row r="17" spans="3:39" x14ac:dyDescent="0.3">
      <c r="C17" s="1"/>
      <c r="D17" s="7">
        <f t="shared" si="0"/>
        <v>5.8390506792356716</v>
      </c>
      <c r="E17" s="9">
        <v>5</v>
      </c>
      <c r="F17" s="9">
        <f t="shared" si="1"/>
        <v>1.3888888888888888</v>
      </c>
      <c r="G17" s="9">
        <f t="shared" si="2"/>
        <v>2.6997706058911586</v>
      </c>
      <c r="H17" s="8">
        <v>292.43342689606345</v>
      </c>
      <c r="I17" s="8">
        <f t="shared" si="3"/>
        <v>1.9967110946283798E-2</v>
      </c>
      <c r="J17" s="8">
        <f t="shared" si="4"/>
        <v>19.967110946283796</v>
      </c>
      <c r="K17" s="8">
        <f t="shared" si="5"/>
        <v>14.376319881324333</v>
      </c>
      <c r="L17" s="2"/>
      <c r="M17" s="7">
        <f t="shared" si="6"/>
        <v>6.1691992175918369</v>
      </c>
      <c r="N17" s="5">
        <v>5</v>
      </c>
      <c r="O17" s="6">
        <f t="shared" si="7"/>
        <v>1.3888888888888888</v>
      </c>
      <c r="P17" s="6">
        <f t="shared" si="8"/>
        <v>2.6997706058911586</v>
      </c>
      <c r="Q17" s="7">
        <v>292.43342689606345</v>
      </c>
      <c r="R17" s="7">
        <f t="shared" si="9"/>
        <v>2.1096080851880489E-2</v>
      </c>
      <c r="S17" s="7">
        <f t="shared" si="10"/>
        <v>21.09608085188049</v>
      </c>
      <c r="T17" s="7">
        <f t="shared" si="11"/>
        <v>15.189178213353953</v>
      </c>
      <c r="U17" s="2"/>
      <c r="V17" s="7">
        <f t="shared" si="12"/>
        <v>6.8117067261646582</v>
      </c>
      <c r="W17" s="5">
        <v>5</v>
      </c>
      <c r="X17" s="6">
        <f t="shared" si="13"/>
        <v>1.3888888888888888</v>
      </c>
      <c r="Y17" s="6">
        <f t="shared" si="14"/>
        <v>2.6997706058911586</v>
      </c>
      <c r="Z17" s="7">
        <v>292.43342689606345</v>
      </c>
      <c r="AA17" s="7">
        <f t="shared" si="15"/>
        <v>2.3293187781113927E-2</v>
      </c>
      <c r="AB17" s="7">
        <f t="shared" si="16"/>
        <v>23.293187781113925</v>
      </c>
      <c r="AC17" s="7">
        <f t="shared" si="17"/>
        <v>16.771095202402027</v>
      </c>
      <c r="AD17" s="2"/>
      <c r="AE17" s="7">
        <f t="shared" si="18"/>
        <v>14.376319881324333</v>
      </c>
      <c r="AF17" s="7">
        <f t="shared" si="19"/>
        <v>15.189178213353953</v>
      </c>
      <c r="AG17" s="7">
        <f t="shared" si="20"/>
        <v>16.771095202402027</v>
      </c>
      <c r="AH17" s="7">
        <f t="shared" si="21"/>
        <v>0.8128583320296201</v>
      </c>
      <c r="AI17" s="7">
        <f t="shared" si="22"/>
        <v>2.3947753210776934</v>
      </c>
      <c r="AJ17" s="7">
        <f t="shared" si="23"/>
        <v>1.5819169890480733</v>
      </c>
      <c r="AK17" s="7">
        <f t="shared" si="24"/>
        <v>1.1289699055966946</v>
      </c>
      <c r="AL17" s="7">
        <f t="shared" si="25"/>
        <v>3.3260768348301295</v>
      </c>
      <c r="AM17" s="7">
        <f t="shared" si="26"/>
        <v>2.1971069292334349</v>
      </c>
    </row>
    <row r="18" spans="3:39" x14ac:dyDescent="0.3">
      <c r="C18" s="1"/>
      <c r="D18" s="7">
        <f t="shared" si="0"/>
        <v>10.089879573719239</v>
      </c>
      <c r="E18" s="9">
        <v>6</v>
      </c>
      <c r="F18" s="9">
        <f t="shared" si="1"/>
        <v>1.6666666666666665</v>
      </c>
      <c r="G18" s="9">
        <f t="shared" si="2"/>
        <v>3.2397247270693903</v>
      </c>
      <c r="H18" s="8">
        <v>290.85307127149423</v>
      </c>
      <c r="I18" s="8">
        <f t="shared" si="3"/>
        <v>3.4690641324880249E-2</v>
      </c>
      <c r="J18" s="8">
        <f t="shared" si="4"/>
        <v>34.690641324880247</v>
      </c>
      <c r="K18" s="8">
        <f t="shared" si="5"/>
        <v>20.814384794928149</v>
      </c>
      <c r="L18" s="2"/>
      <c r="M18" s="7">
        <f t="shared" si="6"/>
        <v>10.660376247998693</v>
      </c>
      <c r="N18" s="5">
        <v>6</v>
      </c>
      <c r="O18" s="6">
        <f t="shared" si="7"/>
        <v>1.6666666666666665</v>
      </c>
      <c r="P18" s="6">
        <f t="shared" si="8"/>
        <v>3.2397247270693903</v>
      </c>
      <c r="Q18" s="7">
        <v>290.85307127149423</v>
      </c>
      <c r="R18" s="7">
        <f t="shared" si="9"/>
        <v>3.6652101356178766E-2</v>
      </c>
      <c r="S18" s="7">
        <f t="shared" si="10"/>
        <v>36.652101356178768</v>
      </c>
      <c r="T18" s="7">
        <f t="shared" si="11"/>
        <v>21.991260813707264</v>
      </c>
      <c r="U18" s="2"/>
      <c r="V18" s="7">
        <f t="shared" si="12"/>
        <v>11.770629222812527</v>
      </c>
      <c r="W18" s="5">
        <v>6</v>
      </c>
      <c r="X18" s="6">
        <f t="shared" si="13"/>
        <v>1.6666666666666665</v>
      </c>
      <c r="Y18" s="6">
        <f t="shared" si="14"/>
        <v>3.2397247270693903</v>
      </c>
      <c r="Z18" s="7">
        <v>290.85307127149423</v>
      </c>
      <c r="AA18" s="7">
        <f t="shared" si="15"/>
        <v>4.0469331031493E-2</v>
      </c>
      <c r="AB18" s="7">
        <f t="shared" si="16"/>
        <v>40.469331031492999</v>
      </c>
      <c r="AC18" s="7">
        <f t="shared" si="17"/>
        <v>24.281598618895803</v>
      </c>
      <c r="AD18" s="2"/>
      <c r="AE18" s="7">
        <f t="shared" si="18"/>
        <v>20.814384794928149</v>
      </c>
      <c r="AF18" s="7">
        <f t="shared" si="19"/>
        <v>21.991260813707264</v>
      </c>
      <c r="AG18" s="7">
        <f t="shared" si="20"/>
        <v>24.281598618895803</v>
      </c>
      <c r="AH18" s="7">
        <f t="shared" si="21"/>
        <v>1.1768760187791152</v>
      </c>
      <c r="AI18" s="7">
        <f t="shared" si="22"/>
        <v>3.4672138239676542</v>
      </c>
      <c r="AJ18" s="7">
        <f t="shared" si="23"/>
        <v>2.290337805188539</v>
      </c>
      <c r="AK18" s="7">
        <f t="shared" si="24"/>
        <v>1.9614600312985251</v>
      </c>
      <c r="AL18" s="7">
        <f t="shared" si="25"/>
        <v>5.7786897066127567</v>
      </c>
      <c r="AM18" s="7">
        <f t="shared" si="26"/>
        <v>3.8172296753142314</v>
      </c>
    </row>
    <row r="19" spans="3:39" x14ac:dyDescent="0.3">
      <c r="C19" s="1"/>
      <c r="D19" s="7">
        <f t="shared" si="0"/>
        <v>16.022355063822687</v>
      </c>
      <c r="E19" s="9">
        <v>7</v>
      </c>
      <c r="F19" s="9">
        <f t="shared" si="1"/>
        <v>1.9444444444444444</v>
      </c>
      <c r="G19" s="9">
        <f t="shared" si="2"/>
        <v>3.779678848247622</v>
      </c>
      <c r="H19" s="8">
        <v>239.66483167025612</v>
      </c>
      <c r="I19" s="8">
        <f t="shared" si="3"/>
        <v>6.6853175545868629E-2</v>
      </c>
      <c r="J19" s="8">
        <f t="shared" si="4"/>
        <v>66.853175545868623</v>
      </c>
      <c r="K19" s="8">
        <f t="shared" si="5"/>
        <v>34.381633137875291</v>
      </c>
      <c r="L19" s="2"/>
      <c r="M19" s="7">
        <f t="shared" si="6"/>
        <v>16.928282653072003</v>
      </c>
      <c r="N19" s="5">
        <v>7</v>
      </c>
      <c r="O19" s="6">
        <f t="shared" si="7"/>
        <v>1.9444444444444444</v>
      </c>
      <c r="P19" s="6">
        <f t="shared" si="8"/>
        <v>3.779678848247622</v>
      </c>
      <c r="Q19" s="7">
        <v>239.66483167025612</v>
      </c>
      <c r="R19" s="7">
        <f t="shared" si="9"/>
        <v>7.0633152703701033E-2</v>
      </c>
      <c r="S19" s="7">
        <f t="shared" si="10"/>
        <v>70.633152703701029</v>
      </c>
      <c r="T19" s="7">
        <f t="shared" si="11"/>
        <v>36.325621390474815</v>
      </c>
      <c r="U19" s="2"/>
      <c r="V19" s="7">
        <f t="shared" si="12"/>
        <v>18.691323256595826</v>
      </c>
      <c r="W19" s="5">
        <v>7</v>
      </c>
      <c r="X19" s="6">
        <f t="shared" si="13"/>
        <v>1.9444444444444444</v>
      </c>
      <c r="Y19" s="6">
        <f t="shared" si="14"/>
        <v>3.779678848247622</v>
      </c>
      <c r="Z19" s="7">
        <v>239.66483167025612</v>
      </c>
      <c r="AA19" s="7">
        <f t="shared" si="15"/>
        <v>7.7989428512867345E-2</v>
      </c>
      <c r="AB19" s="7">
        <f t="shared" si="16"/>
        <v>77.989428512867349</v>
      </c>
      <c r="AC19" s="7">
        <f t="shared" si="17"/>
        <v>40.108848949474634</v>
      </c>
      <c r="AD19" s="2"/>
      <c r="AE19" s="7">
        <f t="shared" si="18"/>
        <v>34.381633137875291</v>
      </c>
      <c r="AF19" s="7">
        <f t="shared" si="19"/>
        <v>36.325621390474815</v>
      </c>
      <c r="AG19" s="7">
        <f t="shared" si="20"/>
        <v>40.108848949474634</v>
      </c>
      <c r="AH19" s="7">
        <f t="shared" si="21"/>
        <v>1.9439882525995245</v>
      </c>
      <c r="AI19" s="7">
        <f t="shared" si="22"/>
        <v>5.7272158115993435</v>
      </c>
      <c r="AJ19" s="7">
        <f t="shared" si="23"/>
        <v>3.783227558999819</v>
      </c>
      <c r="AK19" s="7">
        <f t="shared" si="24"/>
        <v>3.7799771578324086</v>
      </c>
      <c r="AL19" s="7">
        <f t="shared" si="25"/>
        <v>11.136252966998724</v>
      </c>
      <c r="AM19" s="7">
        <f t="shared" si="26"/>
        <v>7.3562758091663145</v>
      </c>
    </row>
    <row r="20" spans="3:39" x14ac:dyDescent="0.3">
      <c r="C20" s="1"/>
      <c r="D20" s="7">
        <f t="shared" si="0"/>
        <v>23.916751582149328</v>
      </c>
      <c r="E20" s="9">
        <v>8</v>
      </c>
      <c r="F20" s="9">
        <f t="shared" si="1"/>
        <v>2.2222222222222223</v>
      </c>
      <c r="G20" s="9">
        <f t="shared" si="2"/>
        <v>4.3196329694258537</v>
      </c>
      <c r="H20" s="8">
        <v>224.45858755374226</v>
      </c>
      <c r="I20" s="8">
        <f t="shared" si="3"/>
        <v>0.10655306995738323</v>
      </c>
      <c r="J20" s="8">
        <f t="shared" si="4"/>
        <v>106.55306995738323</v>
      </c>
      <c r="K20" s="8">
        <f t="shared" si="5"/>
        <v>47.94888148082245</v>
      </c>
      <c r="L20" s="2"/>
      <c r="M20" s="7">
        <f t="shared" si="6"/>
        <v>25.269039995256183</v>
      </c>
      <c r="N20" s="5">
        <v>8</v>
      </c>
      <c r="O20" s="6">
        <f t="shared" si="7"/>
        <v>2.2222222222222223</v>
      </c>
      <c r="P20" s="6">
        <f t="shared" si="8"/>
        <v>4.3196329694258537</v>
      </c>
      <c r="Q20" s="7">
        <v>224.45858755374226</v>
      </c>
      <c r="R20" s="7">
        <f t="shared" si="9"/>
        <v>0.11257773770498311</v>
      </c>
      <c r="S20" s="7">
        <f t="shared" si="10"/>
        <v>112.57773770498311</v>
      </c>
      <c r="T20" s="7">
        <f t="shared" si="11"/>
        <v>50.659981967242395</v>
      </c>
      <c r="U20" s="2"/>
      <c r="V20" s="7">
        <f t="shared" si="12"/>
        <v>27.900750750370459</v>
      </c>
      <c r="W20" s="5">
        <v>8</v>
      </c>
      <c r="X20" s="6">
        <f t="shared" si="13"/>
        <v>2.2222222222222223</v>
      </c>
      <c r="Y20" s="6">
        <f t="shared" si="14"/>
        <v>4.3196329694258537</v>
      </c>
      <c r="Z20" s="7">
        <v>224.45858755374226</v>
      </c>
      <c r="AA20" s="7">
        <f t="shared" si="15"/>
        <v>0.12430244284456332</v>
      </c>
      <c r="AB20" s="7">
        <f t="shared" si="16"/>
        <v>124.30244284456332</v>
      </c>
      <c r="AC20" s="7">
        <f t="shared" si="17"/>
        <v>55.93609928005349</v>
      </c>
      <c r="AD20" s="2"/>
      <c r="AE20" s="7">
        <f t="shared" si="18"/>
        <v>47.94888148082245</v>
      </c>
      <c r="AF20" s="7">
        <f t="shared" si="19"/>
        <v>50.659981967242395</v>
      </c>
      <c r="AG20" s="7">
        <f t="shared" si="20"/>
        <v>55.93609928005349</v>
      </c>
      <c r="AH20" s="7">
        <f t="shared" si="21"/>
        <v>2.7111004864199444</v>
      </c>
      <c r="AI20" s="7">
        <f t="shared" si="22"/>
        <v>7.9872177992310398</v>
      </c>
      <c r="AJ20" s="7">
        <f t="shared" si="23"/>
        <v>5.2761173128110954</v>
      </c>
      <c r="AK20" s="7">
        <f t="shared" si="24"/>
        <v>6.0246677475998771</v>
      </c>
      <c r="AL20" s="7">
        <f t="shared" si="25"/>
        <v>17.74937288718009</v>
      </c>
      <c r="AM20" s="7">
        <f t="shared" si="26"/>
        <v>11.724705139580212</v>
      </c>
    </row>
    <row r="21" spans="3:39" x14ac:dyDescent="0.3">
      <c r="C21" s="1"/>
      <c r="D21" s="7">
        <f t="shared" si="0"/>
        <v>34.053343561302448</v>
      </c>
      <c r="E21" s="9">
        <v>9</v>
      </c>
      <c r="F21" s="9">
        <f t="shared" si="1"/>
        <v>2.5</v>
      </c>
      <c r="G21" s="9">
        <f t="shared" si="2"/>
        <v>4.8595870906040854</v>
      </c>
      <c r="H21" s="8">
        <v>221.42708690457562</v>
      </c>
      <c r="I21" s="8">
        <f t="shared" si="3"/>
        <v>0.1537903245594239</v>
      </c>
      <c r="J21" s="8">
        <f t="shared" si="4"/>
        <v>153.79032455942391</v>
      </c>
      <c r="K21" s="8">
        <f t="shared" si="5"/>
        <v>61.51612982376956</v>
      </c>
      <c r="L21" s="2"/>
      <c r="M21" s="7">
        <f t="shared" si="6"/>
        <v>35.978769836995603</v>
      </c>
      <c r="N21" s="5">
        <v>9</v>
      </c>
      <c r="O21" s="6">
        <f t="shared" si="7"/>
        <v>2.5</v>
      </c>
      <c r="P21" s="6">
        <f t="shared" si="8"/>
        <v>4.8595870906040854</v>
      </c>
      <c r="Q21" s="7">
        <v>221.42708690457562</v>
      </c>
      <c r="R21" s="7">
        <f t="shared" si="9"/>
        <v>0.1624858563600248</v>
      </c>
      <c r="S21" s="7">
        <f t="shared" si="10"/>
        <v>162.4858563600248</v>
      </c>
      <c r="T21" s="7">
        <f t="shared" si="11"/>
        <v>64.994342544009925</v>
      </c>
      <c r="U21" s="2"/>
      <c r="V21" s="7">
        <f t="shared" si="12"/>
        <v>39.725873626992296</v>
      </c>
      <c r="W21" s="5">
        <v>9</v>
      </c>
      <c r="X21" s="6">
        <f t="shared" si="13"/>
        <v>2.5</v>
      </c>
      <c r="Y21" s="6">
        <f t="shared" si="14"/>
        <v>4.8595870906040854</v>
      </c>
      <c r="Z21" s="7">
        <v>221.42708690457562</v>
      </c>
      <c r="AA21" s="7">
        <f t="shared" si="15"/>
        <v>0.17940837402658072</v>
      </c>
      <c r="AB21" s="7">
        <f t="shared" si="16"/>
        <v>179.40837402658073</v>
      </c>
      <c r="AC21" s="7">
        <f t="shared" si="17"/>
        <v>71.763349610632289</v>
      </c>
      <c r="AD21" s="2"/>
      <c r="AE21" s="7">
        <f t="shared" si="18"/>
        <v>61.51612982376956</v>
      </c>
      <c r="AF21" s="7">
        <f t="shared" si="19"/>
        <v>64.994342544009925</v>
      </c>
      <c r="AG21" s="7">
        <f t="shared" si="20"/>
        <v>71.763349610632289</v>
      </c>
      <c r="AH21" s="7">
        <f t="shared" si="21"/>
        <v>3.4782127202403643</v>
      </c>
      <c r="AI21" s="7">
        <f t="shared" si="22"/>
        <v>10.247219786862729</v>
      </c>
      <c r="AJ21" s="7">
        <f t="shared" si="23"/>
        <v>6.7690070666223647</v>
      </c>
      <c r="AK21" s="7">
        <f t="shared" si="24"/>
        <v>8.6955318006009108</v>
      </c>
      <c r="AL21" s="7">
        <f t="shared" si="25"/>
        <v>25.618049467156823</v>
      </c>
      <c r="AM21" s="7">
        <f t="shared" si="26"/>
        <v>16.922517666555912</v>
      </c>
    </row>
    <row r="22" spans="3:39" x14ac:dyDescent="0.3">
      <c r="C22" s="1"/>
      <c r="D22" s="7">
        <f t="shared" si="0"/>
        <v>46.712405433885372</v>
      </c>
      <c r="E22" s="9">
        <v>10</v>
      </c>
      <c r="F22" s="9">
        <f t="shared" si="1"/>
        <v>2.7777777777777777</v>
      </c>
      <c r="G22" s="9">
        <f t="shared" si="2"/>
        <v>5.3995412117823172</v>
      </c>
      <c r="H22" s="8">
        <v>223.9705560245186</v>
      </c>
      <c r="I22" s="8">
        <f t="shared" si="3"/>
        <v>0.20856493935199077</v>
      </c>
      <c r="J22" s="8">
        <f t="shared" si="4"/>
        <v>208.56493935199077</v>
      </c>
      <c r="K22" s="8">
        <f t="shared" si="5"/>
        <v>75.083378166716685</v>
      </c>
      <c r="L22" s="2"/>
      <c r="M22" s="7">
        <f t="shared" si="6"/>
        <v>49.353593740734695</v>
      </c>
      <c r="N22" s="5">
        <v>10</v>
      </c>
      <c r="O22" s="6">
        <f t="shared" si="7"/>
        <v>2.7777777777777777</v>
      </c>
      <c r="P22" s="6">
        <f t="shared" si="8"/>
        <v>5.3995412117823172</v>
      </c>
      <c r="Q22" s="7">
        <v>223.9705560245186</v>
      </c>
      <c r="R22" s="7">
        <f t="shared" si="9"/>
        <v>0.22035750866882625</v>
      </c>
      <c r="S22" s="7">
        <f t="shared" si="10"/>
        <v>220.35750866882626</v>
      </c>
      <c r="T22" s="7">
        <f t="shared" si="11"/>
        <v>79.328703120777462</v>
      </c>
      <c r="U22" s="2"/>
      <c r="V22" s="7">
        <f t="shared" si="12"/>
        <v>54.493653809317266</v>
      </c>
      <c r="W22" s="5">
        <v>10</v>
      </c>
      <c r="X22" s="6">
        <f t="shared" si="13"/>
        <v>2.7777777777777777</v>
      </c>
      <c r="Y22" s="6">
        <f t="shared" si="14"/>
        <v>5.3995412117823172</v>
      </c>
      <c r="Z22" s="7">
        <v>223.9705560245186</v>
      </c>
      <c r="AA22" s="7">
        <f t="shared" si="15"/>
        <v>0.24330722205891972</v>
      </c>
      <c r="AB22" s="7">
        <f t="shared" si="16"/>
        <v>243.30722205891971</v>
      </c>
      <c r="AC22" s="7">
        <f t="shared" si="17"/>
        <v>87.590599941211096</v>
      </c>
      <c r="AD22" s="2"/>
      <c r="AE22" s="7">
        <f t="shared" si="18"/>
        <v>75.083378166716685</v>
      </c>
      <c r="AF22" s="7">
        <f t="shared" si="19"/>
        <v>79.328703120777462</v>
      </c>
      <c r="AG22" s="7">
        <f t="shared" si="20"/>
        <v>87.590599941211096</v>
      </c>
      <c r="AH22" s="7">
        <f t="shared" si="21"/>
        <v>4.2453249540607771</v>
      </c>
      <c r="AI22" s="7">
        <f t="shared" si="22"/>
        <v>12.507221774494411</v>
      </c>
      <c r="AJ22" s="7">
        <f t="shared" si="23"/>
        <v>8.261896820433634</v>
      </c>
      <c r="AK22" s="7">
        <f t="shared" si="24"/>
        <v>11.792569316835491</v>
      </c>
      <c r="AL22" s="7">
        <f t="shared" si="25"/>
        <v>34.742282706928918</v>
      </c>
      <c r="AM22" s="7">
        <f t="shared" si="26"/>
        <v>22.949713390093429</v>
      </c>
    </row>
    <row r="23" spans="3:39" x14ac:dyDescent="0.3">
      <c r="C23" s="1"/>
      <c r="D23" s="7">
        <f t="shared" si="0"/>
        <v>62.174211632501446</v>
      </c>
      <c r="E23" s="9">
        <v>11</v>
      </c>
      <c r="F23" s="9">
        <f t="shared" si="1"/>
        <v>3.0555555555555554</v>
      </c>
      <c r="G23" s="9">
        <f t="shared" si="2"/>
        <v>5.9394953329605489</v>
      </c>
      <c r="H23" s="8">
        <v>229.52938527492921</v>
      </c>
      <c r="I23" s="8">
        <f t="shared" si="3"/>
        <v>0.27087691433508382</v>
      </c>
      <c r="J23" s="8">
        <f t="shared" si="4"/>
        <v>270.87691433508382</v>
      </c>
      <c r="K23" s="8">
        <f t="shared" si="5"/>
        <v>88.650626509663809</v>
      </c>
      <c r="L23" s="2"/>
      <c r="M23" s="7">
        <f t="shared" si="6"/>
        <v>65.689633268917888</v>
      </c>
      <c r="N23" s="5">
        <v>11</v>
      </c>
      <c r="O23" s="6">
        <f t="shared" si="7"/>
        <v>3.0555555555555554</v>
      </c>
      <c r="P23" s="6">
        <f t="shared" si="8"/>
        <v>5.9394953329605489</v>
      </c>
      <c r="Q23" s="7">
        <v>229.52938527492921</v>
      </c>
      <c r="R23" s="7">
        <f t="shared" si="9"/>
        <v>0.28619269463138741</v>
      </c>
      <c r="S23" s="7">
        <f t="shared" si="10"/>
        <v>286.19269463138744</v>
      </c>
      <c r="T23" s="7">
        <f t="shared" si="11"/>
        <v>93.663063697544985</v>
      </c>
      <c r="U23" s="2"/>
      <c r="V23" s="7">
        <f t="shared" si="12"/>
        <v>72.531053220201301</v>
      </c>
      <c r="W23" s="5">
        <v>11</v>
      </c>
      <c r="X23" s="6">
        <f t="shared" si="13"/>
        <v>3.0555555555555554</v>
      </c>
      <c r="Y23" s="6">
        <f t="shared" si="14"/>
        <v>5.9394953329605489</v>
      </c>
      <c r="Z23" s="7">
        <v>229.52938527492921</v>
      </c>
      <c r="AA23" s="7">
        <f t="shared" si="15"/>
        <v>0.31599898694158024</v>
      </c>
      <c r="AB23" s="7">
        <f t="shared" si="16"/>
        <v>315.99898694158026</v>
      </c>
      <c r="AC23" s="7">
        <f t="shared" si="17"/>
        <v>103.4178502717899</v>
      </c>
      <c r="AD23" s="2"/>
      <c r="AE23" s="7">
        <f t="shared" si="18"/>
        <v>88.650626509663809</v>
      </c>
      <c r="AF23" s="7">
        <f t="shared" si="19"/>
        <v>93.663063697544985</v>
      </c>
      <c r="AG23" s="7">
        <f t="shared" si="20"/>
        <v>103.4178502717899</v>
      </c>
      <c r="AH23" s="7">
        <f t="shared" si="21"/>
        <v>5.0124371878811758</v>
      </c>
      <c r="AI23" s="7">
        <f t="shared" si="22"/>
        <v>14.767223762126093</v>
      </c>
      <c r="AJ23" s="7">
        <f t="shared" si="23"/>
        <v>9.7547865742449176</v>
      </c>
      <c r="AK23" s="7">
        <f t="shared" si="24"/>
        <v>15.315780296303592</v>
      </c>
      <c r="AL23" s="7">
        <f t="shared" si="25"/>
        <v>45.122072606496396</v>
      </c>
      <c r="AM23" s="7">
        <f t="shared" si="26"/>
        <v>29.806292310192802</v>
      </c>
    </row>
    <row r="24" spans="3:39" x14ac:dyDescent="0.3">
      <c r="C24" s="1"/>
      <c r="D24" s="7">
        <f t="shared" si="0"/>
        <v>80.719036589753912</v>
      </c>
      <c r="E24" s="9">
        <v>12</v>
      </c>
      <c r="F24" s="9">
        <f t="shared" si="1"/>
        <v>3.333333333333333</v>
      </c>
      <c r="G24" s="9">
        <f t="shared" si="2"/>
        <v>6.4794494541387806</v>
      </c>
      <c r="H24" s="8">
        <v>236.69851894184839</v>
      </c>
      <c r="I24" s="8">
        <f t="shared" si="3"/>
        <v>0.34102045484105797</v>
      </c>
      <c r="J24" s="8">
        <f t="shared" si="4"/>
        <v>341.02045484105798</v>
      </c>
      <c r="K24" s="8">
        <f t="shared" si="5"/>
        <v>102.3061364523174</v>
      </c>
      <c r="L24" s="2"/>
      <c r="M24" s="7">
        <f t="shared" si="6"/>
        <v>85.283009983989544</v>
      </c>
      <c r="N24" s="5">
        <v>12</v>
      </c>
      <c r="O24" s="6">
        <f t="shared" si="7"/>
        <v>3.333333333333333</v>
      </c>
      <c r="P24" s="6">
        <f t="shared" si="8"/>
        <v>6.4794494541387806</v>
      </c>
      <c r="Q24" s="7">
        <v>236.69851894184839</v>
      </c>
      <c r="R24" s="7">
        <f t="shared" si="9"/>
        <v>0.36030225438352531</v>
      </c>
      <c r="S24" s="7">
        <f t="shared" si="10"/>
        <v>360.30225438352534</v>
      </c>
      <c r="T24" s="7">
        <f t="shared" si="11"/>
        <v>108.09067631505761</v>
      </c>
      <c r="U24" s="2"/>
      <c r="V24" s="7">
        <f t="shared" si="12"/>
        <v>94.165033782500217</v>
      </c>
      <c r="W24" s="5">
        <v>12</v>
      </c>
      <c r="X24" s="6">
        <f t="shared" si="13"/>
        <v>3.333333333333333</v>
      </c>
      <c r="Y24" s="6">
        <f t="shared" si="14"/>
        <v>6.4794494541387806</v>
      </c>
      <c r="Z24" s="7">
        <v>236.69851894184839</v>
      </c>
      <c r="AA24" s="7">
        <f t="shared" si="15"/>
        <v>0.39782688207539857</v>
      </c>
      <c r="AB24" s="7">
        <f t="shared" si="16"/>
        <v>397.82688207539854</v>
      </c>
      <c r="AC24" s="7">
        <f t="shared" si="17"/>
        <v>119.34806462261957</v>
      </c>
      <c r="AD24" s="2"/>
      <c r="AE24" s="7">
        <f t="shared" si="18"/>
        <v>102.3061364523174</v>
      </c>
      <c r="AF24" s="7">
        <f t="shared" si="19"/>
        <v>108.09067631505761</v>
      </c>
      <c r="AG24" s="7">
        <f t="shared" si="20"/>
        <v>119.34806462261957</v>
      </c>
      <c r="AH24" s="7">
        <f t="shared" si="21"/>
        <v>5.7845398627402034</v>
      </c>
      <c r="AI24" s="7">
        <f t="shared" si="22"/>
        <v>17.041928170302171</v>
      </c>
      <c r="AJ24" s="7">
        <f t="shared" si="23"/>
        <v>11.257388307561968</v>
      </c>
      <c r="AK24" s="7">
        <f t="shared" si="24"/>
        <v>19.281799542467343</v>
      </c>
      <c r="AL24" s="7">
        <f t="shared" si="25"/>
        <v>56.806427234340568</v>
      </c>
      <c r="AM24" s="7">
        <f t="shared" si="26"/>
        <v>37.524627691873221</v>
      </c>
    </row>
    <row r="25" spans="3:39" x14ac:dyDescent="0.3">
      <c r="C25" s="1"/>
      <c r="D25" s="7">
        <f t="shared" si="0"/>
        <v>102.62715473824618</v>
      </c>
      <c r="E25" s="9">
        <v>13</v>
      </c>
      <c r="F25" s="9">
        <f t="shared" si="1"/>
        <v>3.6111111111111112</v>
      </c>
      <c r="G25" s="9">
        <f t="shared" si="2"/>
        <v>7.0194035753170123</v>
      </c>
      <c r="H25" s="8">
        <v>235.90725095922278</v>
      </c>
      <c r="I25" s="8">
        <f t="shared" si="3"/>
        <v>0.43503179457585034</v>
      </c>
      <c r="J25" s="8">
        <f t="shared" si="4"/>
        <v>435.03179457585031</v>
      </c>
      <c r="K25" s="8">
        <f t="shared" si="5"/>
        <v>120.4703431133124</v>
      </c>
      <c r="L25" s="2"/>
      <c r="M25" s="7">
        <f t="shared" si="6"/>
        <v>108.42984544839415</v>
      </c>
      <c r="N25" s="5">
        <v>13</v>
      </c>
      <c r="O25" s="6">
        <f t="shared" si="7"/>
        <v>3.6111111111111112</v>
      </c>
      <c r="P25" s="6">
        <f t="shared" si="8"/>
        <v>7.0194035753170123</v>
      </c>
      <c r="Q25" s="7">
        <v>235.90725095922278</v>
      </c>
      <c r="R25" s="7">
        <f t="shared" si="9"/>
        <v>0.45962913393932325</v>
      </c>
      <c r="S25" s="7">
        <f t="shared" si="10"/>
        <v>459.62913393932325</v>
      </c>
      <c r="T25" s="7">
        <f t="shared" si="11"/>
        <v>127.28191401396644</v>
      </c>
      <c r="U25" s="2"/>
      <c r="V25" s="7">
        <f t="shared" si="12"/>
        <v>119.72255741907006</v>
      </c>
      <c r="W25" s="5">
        <v>13</v>
      </c>
      <c r="X25" s="6">
        <f t="shared" si="13"/>
        <v>3.6111111111111112</v>
      </c>
      <c r="Y25" s="6">
        <f t="shared" si="14"/>
        <v>7.0194035753170123</v>
      </c>
      <c r="Z25" s="7">
        <v>235.90725095922278</v>
      </c>
      <c r="AA25" s="7">
        <f t="shared" si="15"/>
        <v>0.507498421232353</v>
      </c>
      <c r="AB25" s="7">
        <f t="shared" si="16"/>
        <v>507.498421232353</v>
      </c>
      <c r="AC25" s="7">
        <f t="shared" si="17"/>
        <v>140.53802434126698</v>
      </c>
      <c r="AD25" s="2"/>
      <c r="AE25" s="7">
        <f t="shared" si="18"/>
        <v>120.4703431133124</v>
      </c>
      <c r="AF25" s="7">
        <f t="shared" si="19"/>
        <v>127.28191401396644</v>
      </c>
      <c r="AG25" s="7">
        <f t="shared" si="20"/>
        <v>140.53802434126698</v>
      </c>
      <c r="AH25" s="7">
        <f t="shared" si="21"/>
        <v>6.811570900654047</v>
      </c>
      <c r="AI25" s="7">
        <f t="shared" si="22"/>
        <v>20.06768122795458</v>
      </c>
      <c r="AJ25" s="7">
        <f t="shared" si="23"/>
        <v>13.256110327300533</v>
      </c>
      <c r="AK25" s="7">
        <f t="shared" si="24"/>
        <v>24.597339363472948</v>
      </c>
      <c r="AL25" s="7">
        <f t="shared" si="25"/>
        <v>72.466626656502655</v>
      </c>
      <c r="AM25" s="7">
        <f t="shared" si="26"/>
        <v>47.8692872930297</v>
      </c>
    </row>
    <row r="26" spans="3:39" x14ac:dyDescent="0.3">
      <c r="C26" s="1"/>
      <c r="D26" s="7">
        <f t="shared" si="0"/>
        <v>128.17884051058149</v>
      </c>
      <c r="E26" s="9">
        <v>14</v>
      </c>
      <c r="F26" s="9">
        <f t="shared" si="1"/>
        <v>3.8888888888888888</v>
      </c>
      <c r="G26" s="9">
        <f t="shared" si="2"/>
        <v>7.559357696495244</v>
      </c>
      <c r="H26" s="8">
        <v>237.76418469779759</v>
      </c>
      <c r="I26" s="8">
        <f t="shared" si="3"/>
        <v>0.53910070885360228</v>
      </c>
      <c r="J26" s="8">
        <f t="shared" si="4"/>
        <v>539.10070885360233</v>
      </c>
      <c r="K26" s="8">
        <f t="shared" si="5"/>
        <v>138.62589656235488</v>
      </c>
      <c r="L26" s="2"/>
      <c r="M26" s="7">
        <f t="shared" si="6"/>
        <v>135.42626122457602</v>
      </c>
      <c r="N26" s="5">
        <v>14</v>
      </c>
      <c r="O26" s="6">
        <f t="shared" si="7"/>
        <v>3.8888888888888888</v>
      </c>
      <c r="P26" s="6">
        <f t="shared" si="8"/>
        <v>7.559357696495244</v>
      </c>
      <c r="Q26" s="7">
        <v>237.76418469779759</v>
      </c>
      <c r="R26" s="7">
        <f t="shared" si="9"/>
        <v>0.56958225813826902</v>
      </c>
      <c r="S26" s="7">
        <f t="shared" si="10"/>
        <v>569.58225813826903</v>
      </c>
      <c r="T26" s="7">
        <f t="shared" si="11"/>
        <v>146.4640092355549</v>
      </c>
      <c r="U26" s="2"/>
      <c r="V26" s="7">
        <f t="shared" si="12"/>
        <v>149.53058605276661</v>
      </c>
      <c r="W26" s="5">
        <v>14</v>
      </c>
      <c r="X26" s="6">
        <f t="shared" si="13"/>
        <v>3.8888888888888888</v>
      </c>
      <c r="Y26" s="6">
        <f t="shared" si="14"/>
        <v>7.559357696495244</v>
      </c>
      <c r="Z26" s="7">
        <v>237.76418469779759</v>
      </c>
      <c r="AA26" s="7">
        <f t="shared" si="15"/>
        <v>0.62890290328134402</v>
      </c>
      <c r="AB26" s="7">
        <f t="shared" si="16"/>
        <v>628.90290328134404</v>
      </c>
      <c r="AC26" s="7">
        <f t="shared" si="17"/>
        <v>161.71788941520276</v>
      </c>
      <c r="AD26" s="2"/>
      <c r="AE26" s="7">
        <f t="shared" si="18"/>
        <v>138.62589656235488</v>
      </c>
      <c r="AF26" s="7">
        <f t="shared" si="19"/>
        <v>146.4640092355549</v>
      </c>
      <c r="AG26" s="7">
        <f t="shared" si="20"/>
        <v>161.71788941520276</v>
      </c>
      <c r="AH26" s="7">
        <f t="shared" si="21"/>
        <v>7.8381126732000155</v>
      </c>
      <c r="AI26" s="7">
        <f t="shared" si="22"/>
        <v>23.091992852847881</v>
      </c>
      <c r="AJ26" s="7">
        <f t="shared" si="23"/>
        <v>15.253880179647865</v>
      </c>
      <c r="AK26" s="7">
        <f t="shared" si="24"/>
        <v>30.481549284666727</v>
      </c>
      <c r="AL26" s="7">
        <f t="shared" si="25"/>
        <v>89.802194427741753</v>
      </c>
      <c r="AM26" s="7">
        <f t="shared" si="26"/>
        <v>59.320645143075033</v>
      </c>
    </row>
    <row r="27" spans="3:39" x14ac:dyDescent="0.3">
      <c r="C27" s="1"/>
      <c r="D27" s="7">
        <f t="shared" si="0"/>
        <v>157.65436833936317</v>
      </c>
      <c r="E27" s="9">
        <v>15</v>
      </c>
      <c r="F27" s="9">
        <f t="shared" si="1"/>
        <v>4.166666666666667</v>
      </c>
      <c r="G27" s="9">
        <f t="shared" si="2"/>
        <v>8.0993118176734775</v>
      </c>
      <c r="H27" s="8">
        <v>245.55803036013626</v>
      </c>
      <c r="I27" s="8">
        <f t="shared" si="3"/>
        <v>0.6420248937008769</v>
      </c>
      <c r="J27" s="8">
        <f t="shared" si="4"/>
        <v>642.02489370087687</v>
      </c>
      <c r="K27" s="8">
        <f t="shared" si="5"/>
        <v>154.08597448821044</v>
      </c>
      <c r="L27" s="2"/>
      <c r="M27" s="7">
        <f t="shared" si="6"/>
        <v>166.56837887497963</v>
      </c>
      <c r="N27" s="5">
        <v>15</v>
      </c>
      <c r="O27" s="6">
        <f t="shared" si="7"/>
        <v>4.166666666666667</v>
      </c>
      <c r="P27" s="6">
        <f t="shared" si="8"/>
        <v>8.0993118176734775</v>
      </c>
      <c r="Q27" s="7">
        <v>245.55803036013626</v>
      </c>
      <c r="R27" s="7">
        <f t="shared" si="9"/>
        <v>0.67832592821619342</v>
      </c>
      <c r="S27" s="7">
        <f t="shared" si="10"/>
        <v>678.32592821619346</v>
      </c>
      <c r="T27" s="7">
        <f t="shared" si="11"/>
        <v>162.79822277188643</v>
      </c>
      <c r="U27" s="2"/>
      <c r="V27" s="7">
        <f t="shared" si="12"/>
        <v>183.91608160644583</v>
      </c>
      <c r="W27" s="5">
        <v>15</v>
      </c>
      <c r="X27" s="6">
        <f t="shared" si="13"/>
        <v>4.166666666666667</v>
      </c>
      <c r="Y27" s="6">
        <f t="shared" si="14"/>
        <v>8.0993118176734775</v>
      </c>
      <c r="Z27" s="7">
        <v>245.55803036013626</v>
      </c>
      <c r="AA27" s="7">
        <f t="shared" si="15"/>
        <v>0.74897196942292565</v>
      </c>
      <c r="AB27" s="7">
        <f t="shared" si="16"/>
        <v>748.97196942292567</v>
      </c>
      <c r="AC27" s="7">
        <f t="shared" si="17"/>
        <v>179.75327266150214</v>
      </c>
      <c r="AD27" s="2"/>
      <c r="AE27" s="7">
        <f t="shared" si="18"/>
        <v>154.08597448821044</v>
      </c>
      <c r="AF27" s="7">
        <f t="shared" si="19"/>
        <v>162.79822277188643</v>
      </c>
      <c r="AG27" s="7">
        <f t="shared" si="20"/>
        <v>179.75327266150214</v>
      </c>
      <c r="AH27" s="7">
        <f t="shared" si="21"/>
        <v>8.71224828367599</v>
      </c>
      <c r="AI27" s="7">
        <f t="shared" si="22"/>
        <v>25.667298173291698</v>
      </c>
      <c r="AJ27" s="7">
        <f t="shared" si="23"/>
        <v>16.955049889615708</v>
      </c>
      <c r="AK27" s="7">
        <f t="shared" si="24"/>
        <v>36.30103451531663</v>
      </c>
      <c r="AL27" s="7">
        <f t="shared" si="25"/>
        <v>106.94707572204875</v>
      </c>
      <c r="AM27" s="7">
        <f t="shared" si="26"/>
        <v>70.646041206732122</v>
      </c>
    </row>
    <row r="28" spans="3:39" x14ac:dyDescent="0.3">
      <c r="C28" s="1"/>
      <c r="D28" s="7">
        <f t="shared" si="0"/>
        <v>191.33401265719462</v>
      </c>
      <c r="E28" s="9">
        <v>16</v>
      </c>
      <c r="F28" s="9">
        <f t="shared" si="1"/>
        <v>4.4444444444444446</v>
      </c>
      <c r="G28" s="9">
        <f t="shared" si="2"/>
        <v>8.6392659388517075</v>
      </c>
      <c r="H28" s="8">
        <v>253.90767612222848</v>
      </c>
      <c r="I28" s="8">
        <f t="shared" si="3"/>
        <v>0.75355741732317083</v>
      </c>
      <c r="J28" s="8">
        <f t="shared" si="4"/>
        <v>753.55741732317085</v>
      </c>
      <c r="K28" s="8">
        <f t="shared" si="5"/>
        <v>169.55041889771343</v>
      </c>
      <c r="L28" s="2"/>
      <c r="M28" s="7">
        <f t="shared" si="6"/>
        <v>202.15231996204946</v>
      </c>
      <c r="N28" s="5">
        <v>16</v>
      </c>
      <c r="O28" s="6">
        <f t="shared" si="7"/>
        <v>4.4444444444444446</v>
      </c>
      <c r="P28" s="6">
        <f t="shared" si="8"/>
        <v>8.6392659388517075</v>
      </c>
      <c r="Q28" s="7">
        <v>253.90767612222848</v>
      </c>
      <c r="R28" s="7">
        <f t="shared" si="9"/>
        <v>0.79616466524129603</v>
      </c>
      <c r="S28" s="7">
        <f t="shared" si="10"/>
        <v>796.16466524129601</v>
      </c>
      <c r="T28" s="7">
        <f t="shared" si="11"/>
        <v>179.13704967929161</v>
      </c>
      <c r="U28" s="2"/>
      <c r="V28" s="7">
        <f t="shared" si="12"/>
        <v>223.20600600296368</v>
      </c>
      <c r="W28" s="5">
        <v>16</v>
      </c>
      <c r="X28" s="6">
        <f t="shared" si="13"/>
        <v>4.4444444444444446</v>
      </c>
      <c r="Y28" s="6">
        <f t="shared" si="14"/>
        <v>8.6392659388517075</v>
      </c>
      <c r="Z28" s="7">
        <v>253.90767612222848</v>
      </c>
      <c r="AA28" s="7">
        <f t="shared" si="15"/>
        <v>0.87908333222472035</v>
      </c>
      <c r="AB28" s="7">
        <f t="shared" si="16"/>
        <v>879.08333222472038</v>
      </c>
      <c r="AC28" s="7">
        <f t="shared" si="17"/>
        <v>197.79374975056209</v>
      </c>
      <c r="AD28" s="2"/>
      <c r="AE28" s="7">
        <f t="shared" si="18"/>
        <v>169.55041889771343</v>
      </c>
      <c r="AF28" s="7">
        <f t="shared" si="19"/>
        <v>179.13704967929161</v>
      </c>
      <c r="AG28" s="7">
        <f t="shared" si="20"/>
        <v>197.79374975056209</v>
      </c>
      <c r="AH28" s="7">
        <f t="shared" si="21"/>
        <v>9.5866307815781795</v>
      </c>
      <c r="AI28" s="7">
        <f t="shared" si="22"/>
        <v>28.243330852848658</v>
      </c>
      <c r="AJ28" s="7">
        <f t="shared" si="23"/>
        <v>18.656700071270478</v>
      </c>
      <c r="AK28" s="7">
        <f t="shared" si="24"/>
        <v>42.607247918125246</v>
      </c>
      <c r="AL28" s="7">
        <f t="shared" si="25"/>
        <v>125.5259149015496</v>
      </c>
      <c r="AM28" s="7">
        <f t="shared" si="26"/>
        <v>82.918666983424345</v>
      </c>
    </row>
    <row r="29" spans="3:39" x14ac:dyDescent="0.3">
      <c r="C29" s="1"/>
      <c r="D29" s="7">
        <f t="shared" si="0"/>
        <v>229.49804789667891</v>
      </c>
      <c r="E29" s="9">
        <v>17</v>
      </c>
      <c r="F29" s="9">
        <f t="shared" si="1"/>
        <v>4.7222222222222223</v>
      </c>
      <c r="G29" s="9">
        <f t="shared" si="2"/>
        <v>9.1792200600299392</v>
      </c>
      <c r="H29" s="8">
        <v>261.98293494880869</v>
      </c>
      <c r="I29" s="8">
        <f t="shared" si="3"/>
        <v>0.87600380513915033</v>
      </c>
      <c r="J29" s="8">
        <f t="shared" si="4"/>
        <v>876.00380513915036</v>
      </c>
      <c r="K29" s="8">
        <f t="shared" si="5"/>
        <v>185.50668814711418</v>
      </c>
      <c r="L29" s="2"/>
      <c r="M29" s="7">
        <f t="shared" si="6"/>
        <v>242.47420604822963</v>
      </c>
      <c r="N29" s="5">
        <v>17</v>
      </c>
      <c r="O29" s="6">
        <f t="shared" si="7"/>
        <v>4.7222222222222223</v>
      </c>
      <c r="P29" s="6">
        <f t="shared" si="8"/>
        <v>9.1792200600299392</v>
      </c>
      <c r="Q29" s="7">
        <v>261.98293494880869</v>
      </c>
      <c r="R29" s="7">
        <f t="shared" si="9"/>
        <v>0.92553435244020354</v>
      </c>
      <c r="S29" s="7">
        <f t="shared" si="10"/>
        <v>925.53435244020352</v>
      </c>
      <c r="T29" s="7">
        <f t="shared" si="11"/>
        <v>195.99550992851368</v>
      </c>
      <c r="U29" s="2"/>
      <c r="V29" s="7">
        <f t="shared" si="12"/>
        <v>267.72732116517585</v>
      </c>
      <c r="W29" s="5">
        <v>17</v>
      </c>
      <c r="X29" s="6">
        <f t="shared" si="13"/>
        <v>4.7222222222222223</v>
      </c>
      <c r="Y29" s="6">
        <f t="shared" si="14"/>
        <v>9.1792200600299392</v>
      </c>
      <c r="Z29" s="7">
        <v>261.98293494880869</v>
      </c>
      <c r="AA29" s="7">
        <f t="shared" si="15"/>
        <v>1.0219265663906301</v>
      </c>
      <c r="AB29" s="7">
        <f t="shared" si="16"/>
        <v>1021.9265663906301</v>
      </c>
      <c r="AC29" s="7">
        <f t="shared" si="17"/>
        <v>216.4079787650746</v>
      </c>
      <c r="AD29" s="2"/>
      <c r="AE29" s="7">
        <f t="shared" si="18"/>
        <v>185.50668814711418</v>
      </c>
      <c r="AF29" s="7">
        <f t="shared" si="19"/>
        <v>195.99550992851368</v>
      </c>
      <c r="AG29" s="7">
        <f t="shared" si="20"/>
        <v>216.4079787650746</v>
      </c>
      <c r="AH29" s="7">
        <f t="shared" si="21"/>
        <v>10.488821781399508</v>
      </c>
      <c r="AI29" s="7">
        <f t="shared" si="22"/>
        <v>30.901290617960427</v>
      </c>
      <c r="AJ29" s="7">
        <f t="shared" si="23"/>
        <v>20.412468836560919</v>
      </c>
      <c r="AK29" s="7">
        <f t="shared" si="24"/>
        <v>49.530547301053232</v>
      </c>
      <c r="AL29" s="7">
        <f t="shared" si="25"/>
        <v>145.92276125147978</v>
      </c>
      <c r="AM29" s="7">
        <f t="shared" si="26"/>
        <v>96.392213950426566</v>
      </c>
    </row>
    <row r="30" spans="3:39" x14ac:dyDescent="0.3">
      <c r="C30" s="1"/>
      <c r="D30" s="7">
        <f t="shared" si="0"/>
        <v>272.42674849041958</v>
      </c>
      <c r="E30" s="9">
        <v>18</v>
      </c>
      <c r="F30" s="9">
        <f t="shared" si="1"/>
        <v>5</v>
      </c>
      <c r="G30" s="9">
        <f t="shared" si="2"/>
        <v>9.7191741812081709</v>
      </c>
      <c r="H30" s="8">
        <v>270.44847550235767</v>
      </c>
      <c r="I30" s="8">
        <f t="shared" si="3"/>
        <v>1.0073147869825751</v>
      </c>
      <c r="J30" s="8">
        <f t="shared" si="4"/>
        <v>1007.3147869825751</v>
      </c>
      <c r="K30" s="8">
        <f t="shared" si="5"/>
        <v>201.46295739651504</v>
      </c>
      <c r="L30" s="2"/>
      <c r="M30" s="7">
        <f t="shared" si="6"/>
        <v>287.83015869596483</v>
      </c>
      <c r="N30" s="5">
        <v>18</v>
      </c>
      <c r="O30" s="6">
        <f t="shared" si="7"/>
        <v>5</v>
      </c>
      <c r="P30" s="6">
        <f t="shared" si="8"/>
        <v>9.7191741812081709</v>
      </c>
      <c r="Q30" s="7">
        <v>270.44847550235767</v>
      </c>
      <c r="R30" s="7">
        <f t="shared" si="9"/>
        <v>1.0642698508886792</v>
      </c>
      <c r="S30" s="7">
        <f t="shared" si="10"/>
        <v>1064.2698508886792</v>
      </c>
      <c r="T30" s="7">
        <f t="shared" si="11"/>
        <v>212.85397017773585</v>
      </c>
      <c r="U30" s="2"/>
      <c r="V30" s="7">
        <f t="shared" si="12"/>
        <v>317.80698901593837</v>
      </c>
      <c r="W30" s="5">
        <v>18</v>
      </c>
      <c r="X30" s="6">
        <f t="shared" si="13"/>
        <v>5</v>
      </c>
      <c r="Y30" s="6">
        <f t="shared" si="14"/>
        <v>9.7191741812081709</v>
      </c>
      <c r="Z30" s="7">
        <v>270.44847550235767</v>
      </c>
      <c r="AA30" s="7">
        <f t="shared" si="15"/>
        <v>1.1751110388979356</v>
      </c>
      <c r="AB30" s="7">
        <f t="shared" si="16"/>
        <v>1175.1110388979355</v>
      </c>
      <c r="AC30" s="7">
        <f t="shared" si="17"/>
        <v>235.02220777958709</v>
      </c>
      <c r="AD30" s="2"/>
      <c r="AE30" s="7">
        <f t="shared" si="18"/>
        <v>201.46295739651504</v>
      </c>
      <c r="AF30" s="7">
        <f t="shared" si="19"/>
        <v>212.85397017773585</v>
      </c>
      <c r="AG30" s="7">
        <f t="shared" si="20"/>
        <v>235.02220777958709</v>
      </c>
      <c r="AH30" s="7">
        <f t="shared" si="21"/>
        <v>11.391012781220809</v>
      </c>
      <c r="AI30" s="7">
        <f t="shared" si="22"/>
        <v>33.559250383072055</v>
      </c>
      <c r="AJ30" s="7">
        <f t="shared" si="23"/>
        <v>22.168237601851246</v>
      </c>
      <c r="AK30" s="7">
        <f t="shared" si="24"/>
        <v>56.955063906104044</v>
      </c>
      <c r="AL30" s="7">
        <f t="shared" si="25"/>
        <v>167.79625191536027</v>
      </c>
      <c r="AM30" s="7">
        <f t="shared" si="26"/>
        <v>110.84118800925623</v>
      </c>
    </row>
    <row r="31" spans="3:39" x14ac:dyDescent="0.3">
      <c r="C31" s="1"/>
      <c r="D31" s="7">
        <f t="shared" si="0"/>
        <v>320.40038887101986</v>
      </c>
      <c r="E31" s="9">
        <v>19</v>
      </c>
      <c r="F31" s="9">
        <f t="shared" si="1"/>
        <v>5.2777777777777777</v>
      </c>
      <c r="G31" s="9">
        <f t="shared" si="2"/>
        <v>10.259128302386403</v>
      </c>
      <c r="H31" s="8">
        <v>277.84412441945551</v>
      </c>
      <c r="I31" s="8">
        <f t="shared" si="3"/>
        <v>1.1531659686541293</v>
      </c>
      <c r="J31" s="8">
        <f t="shared" si="4"/>
        <v>1153.1659686541293</v>
      </c>
      <c r="K31" s="8">
        <f t="shared" si="5"/>
        <v>218.49460458709819</v>
      </c>
      <c r="L31" s="2"/>
      <c r="M31" s="7">
        <f t="shared" si="6"/>
        <v>338.5162994676993</v>
      </c>
      <c r="N31" s="5">
        <v>19</v>
      </c>
      <c r="O31" s="6">
        <f t="shared" si="7"/>
        <v>5.2777777777777777</v>
      </c>
      <c r="P31" s="6">
        <f t="shared" si="8"/>
        <v>10.259128302386403</v>
      </c>
      <c r="Q31" s="7">
        <v>277.84412441945551</v>
      </c>
      <c r="R31" s="7">
        <f t="shared" si="9"/>
        <v>1.2183676735112392</v>
      </c>
      <c r="S31" s="7">
        <f t="shared" si="10"/>
        <v>1218.3676735112392</v>
      </c>
      <c r="T31" s="7">
        <f t="shared" si="11"/>
        <v>230.84861182318218</v>
      </c>
      <c r="U31" s="2"/>
      <c r="V31" s="7">
        <f t="shared" si="12"/>
        <v>373.77197147810722</v>
      </c>
      <c r="W31" s="5">
        <v>19</v>
      </c>
      <c r="X31" s="6">
        <f t="shared" si="13"/>
        <v>5.2777777777777777</v>
      </c>
      <c r="Y31" s="6">
        <f t="shared" si="14"/>
        <v>10.259128302386403</v>
      </c>
      <c r="Z31" s="7">
        <v>277.84412441945551</v>
      </c>
      <c r="AA31" s="7">
        <f t="shared" si="15"/>
        <v>1.3452577853106997</v>
      </c>
      <c r="AB31" s="7">
        <f t="shared" si="16"/>
        <v>1345.2577853106998</v>
      </c>
      <c r="AC31" s="7">
        <f t="shared" si="17"/>
        <v>254.89094879571155</v>
      </c>
      <c r="AD31" s="2"/>
      <c r="AE31" s="7">
        <f t="shared" si="18"/>
        <v>218.49460458709819</v>
      </c>
      <c r="AF31" s="7">
        <f t="shared" si="19"/>
        <v>230.84861182318218</v>
      </c>
      <c r="AG31" s="7">
        <f t="shared" si="20"/>
        <v>254.89094879571155</v>
      </c>
      <c r="AH31" s="7">
        <f t="shared" si="21"/>
        <v>12.354007236083987</v>
      </c>
      <c r="AI31" s="7">
        <f t="shared" si="22"/>
        <v>36.396344208613357</v>
      </c>
      <c r="AJ31" s="7">
        <f t="shared" si="23"/>
        <v>24.04233697252937</v>
      </c>
      <c r="AK31" s="7">
        <f t="shared" si="24"/>
        <v>65.201704857109931</v>
      </c>
      <c r="AL31" s="7">
        <f t="shared" si="25"/>
        <v>192.0918166565705</v>
      </c>
      <c r="AM31" s="7">
        <f t="shared" si="26"/>
        <v>126.89011179946056</v>
      </c>
    </row>
    <row r="32" spans="3:39" x14ac:dyDescent="0.3">
      <c r="C32" s="1"/>
      <c r="D32" s="7">
        <f t="shared" si="0"/>
        <v>373.69924347108298</v>
      </c>
      <c r="E32" s="9">
        <v>20</v>
      </c>
      <c r="F32" s="9">
        <f t="shared" si="1"/>
        <v>5.5555555555555554</v>
      </c>
      <c r="G32" s="9">
        <f t="shared" si="2"/>
        <v>10.799082423564634</v>
      </c>
      <c r="H32" s="8">
        <v>285.54153884192465</v>
      </c>
      <c r="I32" s="8">
        <f t="shared" si="3"/>
        <v>1.3087386339189069</v>
      </c>
      <c r="J32" s="8">
        <f t="shared" si="4"/>
        <v>1308.7386339189068</v>
      </c>
      <c r="K32" s="8">
        <f t="shared" si="5"/>
        <v>235.57295410540323</v>
      </c>
      <c r="L32" s="2"/>
      <c r="M32" s="7">
        <f t="shared" si="6"/>
        <v>394.82874992587756</v>
      </c>
      <c r="N32" s="5">
        <v>20</v>
      </c>
      <c r="O32" s="6">
        <f t="shared" si="7"/>
        <v>5.5555555555555554</v>
      </c>
      <c r="P32" s="6">
        <f t="shared" si="8"/>
        <v>10.799082423564634</v>
      </c>
      <c r="Q32" s="7">
        <v>285.54153884192465</v>
      </c>
      <c r="R32" s="7">
        <f t="shared" si="9"/>
        <v>1.3827366467491589</v>
      </c>
      <c r="S32" s="7">
        <f t="shared" si="10"/>
        <v>1382.7366467491588</v>
      </c>
      <c r="T32" s="7">
        <f t="shared" si="11"/>
        <v>248.89259641484858</v>
      </c>
      <c r="U32" s="2"/>
      <c r="V32" s="7">
        <f t="shared" si="12"/>
        <v>435.94923047453813</v>
      </c>
      <c r="W32" s="5">
        <v>20</v>
      </c>
      <c r="X32" s="6">
        <f t="shared" si="13"/>
        <v>5.5555555555555554</v>
      </c>
      <c r="Y32" s="6">
        <f t="shared" si="14"/>
        <v>10.799082423564634</v>
      </c>
      <c r="Z32" s="7">
        <v>285.54153884192465</v>
      </c>
      <c r="AA32" s="7">
        <f t="shared" si="15"/>
        <v>1.5267453983845025</v>
      </c>
      <c r="AB32" s="7">
        <f t="shared" si="16"/>
        <v>1526.7453983845026</v>
      </c>
      <c r="AC32" s="7">
        <f t="shared" si="17"/>
        <v>274.81417170921048</v>
      </c>
      <c r="AD32" s="2"/>
      <c r="AE32" s="7">
        <f t="shared" si="18"/>
        <v>235.57295410540323</v>
      </c>
      <c r="AF32" s="7">
        <f t="shared" si="19"/>
        <v>248.89259641484858</v>
      </c>
      <c r="AG32" s="7">
        <f t="shared" si="20"/>
        <v>274.81417170921048</v>
      </c>
      <c r="AH32" s="7">
        <f t="shared" si="21"/>
        <v>13.319642309445356</v>
      </c>
      <c r="AI32" s="7">
        <f t="shared" si="22"/>
        <v>39.241217603807257</v>
      </c>
      <c r="AJ32" s="7">
        <f t="shared" si="23"/>
        <v>25.921575294361901</v>
      </c>
      <c r="AK32" s="7">
        <f t="shared" si="24"/>
        <v>73.99801283025198</v>
      </c>
      <c r="AL32" s="7">
        <f t="shared" si="25"/>
        <v>218.00676446559586</v>
      </c>
      <c r="AM32" s="7">
        <f t="shared" si="26"/>
        <v>144.00875163534388</v>
      </c>
    </row>
    <row r="33" spans="1:39" x14ac:dyDescent="0.3">
      <c r="C33" s="1"/>
      <c r="D33" s="7">
        <f t="shared" si="0"/>
        <v>432.60358672321235</v>
      </c>
      <c r="E33" s="9">
        <v>21</v>
      </c>
      <c r="F33" s="9">
        <f t="shared" si="1"/>
        <v>5.833333333333333</v>
      </c>
      <c r="G33" s="9">
        <f t="shared" si="2"/>
        <v>11.339036544742866</v>
      </c>
      <c r="H33" s="8">
        <v>292.19762453105596</v>
      </c>
      <c r="I33" s="8">
        <f t="shared" si="3"/>
        <v>1.4805171240440165</v>
      </c>
      <c r="J33" s="8">
        <f t="shared" si="4"/>
        <v>1480.5171240440166</v>
      </c>
      <c r="K33" s="8">
        <f t="shared" si="5"/>
        <v>253.80293555040285</v>
      </c>
      <c r="L33" s="2"/>
      <c r="M33" s="7">
        <f t="shared" si="6"/>
        <v>457.0636316329439</v>
      </c>
      <c r="N33" s="5">
        <v>21</v>
      </c>
      <c r="O33" s="6">
        <f t="shared" si="7"/>
        <v>5.833333333333333</v>
      </c>
      <c r="P33" s="6">
        <f t="shared" si="8"/>
        <v>11.339036544742866</v>
      </c>
      <c r="Q33" s="7">
        <v>292.19762453105596</v>
      </c>
      <c r="R33" s="7">
        <f t="shared" si="9"/>
        <v>1.5642277460895828</v>
      </c>
      <c r="S33" s="7">
        <f t="shared" si="10"/>
        <v>1564.2277460895828</v>
      </c>
      <c r="T33" s="7">
        <f t="shared" si="11"/>
        <v>268.15332790107135</v>
      </c>
      <c r="U33" s="2"/>
      <c r="V33" s="7">
        <f t="shared" si="12"/>
        <v>504.66572792808711</v>
      </c>
      <c r="W33" s="5">
        <v>21</v>
      </c>
      <c r="X33" s="6">
        <f t="shared" si="13"/>
        <v>5.833333333333333</v>
      </c>
      <c r="Y33" s="6">
        <f t="shared" si="14"/>
        <v>11.339036544742866</v>
      </c>
      <c r="Z33" s="7">
        <v>292.19762453105596</v>
      </c>
      <c r="AA33" s="7">
        <f t="shared" si="15"/>
        <v>1.7271383665011595</v>
      </c>
      <c r="AB33" s="7">
        <f t="shared" si="16"/>
        <v>1727.1383665011595</v>
      </c>
      <c r="AC33" s="7">
        <f t="shared" si="17"/>
        <v>296.08086282877019</v>
      </c>
      <c r="AD33" s="2"/>
      <c r="AE33" s="7">
        <f t="shared" si="18"/>
        <v>253.80293555040285</v>
      </c>
      <c r="AF33" s="7">
        <f t="shared" si="19"/>
        <v>268.15332790107135</v>
      </c>
      <c r="AG33" s="7">
        <f t="shared" si="20"/>
        <v>296.08086282877019</v>
      </c>
      <c r="AH33" s="7">
        <f t="shared" si="21"/>
        <v>14.3503923506685</v>
      </c>
      <c r="AI33" s="7">
        <f t="shared" si="22"/>
        <v>42.277927278367343</v>
      </c>
      <c r="AJ33" s="7">
        <f t="shared" si="23"/>
        <v>27.927534927698844</v>
      </c>
      <c r="AK33" s="7">
        <f t="shared" si="24"/>
        <v>83.71062204556624</v>
      </c>
      <c r="AL33" s="7">
        <f t="shared" si="25"/>
        <v>246.62124245714281</v>
      </c>
      <c r="AM33" s="7">
        <f t="shared" si="26"/>
        <v>162.91062041157659</v>
      </c>
    </row>
    <row r="34" spans="1:39" x14ac:dyDescent="0.3">
      <c r="C34" s="1"/>
      <c r="D34" s="7">
        <f t="shared" si="0"/>
        <v>497.39369306001157</v>
      </c>
      <c r="E34" s="9">
        <v>22</v>
      </c>
      <c r="F34" s="9">
        <f t="shared" si="1"/>
        <v>6.1111111111111107</v>
      </c>
      <c r="G34" s="9">
        <f t="shared" si="2"/>
        <v>11.878990665921098</v>
      </c>
      <c r="H34" s="8">
        <v>299.19796518366724</v>
      </c>
      <c r="I34" s="8">
        <f t="shared" si="3"/>
        <v>1.6624233816385712</v>
      </c>
      <c r="J34" s="8">
        <f t="shared" si="4"/>
        <v>1662.4233816385711</v>
      </c>
      <c r="K34" s="8">
        <f t="shared" si="5"/>
        <v>272.03291699540256</v>
      </c>
      <c r="L34" s="2"/>
      <c r="M34" s="7">
        <f t="shared" si="6"/>
        <v>525.5170661513431</v>
      </c>
      <c r="N34" s="5">
        <v>22</v>
      </c>
      <c r="O34" s="6">
        <f t="shared" si="7"/>
        <v>6.1111111111111107</v>
      </c>
      <c r="P34" s="6">
        <f t="shared" si="8"/>
        <v>11.878990665921098</v>
      </c>
      <c r="Q34" s="7">
        <v>299.19796518366724</v>
      </c>
      <c r="R34" s="7">
        <f t="shared" si="9"/>
        <v>1.7564192518112429</v>
      </c>
      <c r="S34" s="7">
        <f t="shared" si="10"/>
        <v>1756.4192518112429</v>
      </c>
      <c r="T34" s="7">
        <f t="shared" si="11"/>
        <v>287.41405938729434</v>
      </c>
      <c r="U34" s="2"/>
      <c r="V34" s="7">
        <f t="shared" si="12"/>
        <v>580.24842576161041</v>
      </c>
      <c r="W34" s="5">
        <v>22</v>
      </c>
      <c r="X34" s="6">
        <f t="shared" si="13"/>
        <v>6.1111111111111107</v>
      </c>
      <c r="Y34" s="6">
        <f t="shared" si="14"/>
        <v>11.878990665921098</v>
      </c>
      <c r="Z34" s="7">
        <v>299.19796518366724</v>
      </c>
      <c r="AA34" s="7">
        <f t="shared" si="15"/>
        <v>1.9393461630175728</v>
      </c>
      <c r="AB34" s="7">
        <f t="shared" si="16"/>
        <v>1939.3461630175727</v>
      </c>
      <c r="AC34" s="7">
        <f t="shared" si="17"/>
        <v>317.34755394833013</v>
      </c>
      <c r="AD34" s="2"/>
      <c r="AE34" s="7">
        <f t="shared" si="18"/>
        <v>272.03291699540256</v>
      </c>
      <c r="AF34" s="7">
        <f t="shared" si="19"/>
        <v>287.41405938729434</v>
      </c>
      <c r="AG34" s="7">
        <f t="shared" si="20"/>
        <v>317.34755394833013</v>
      </c>
      <c r="AH34" s="7">
        <f t="shared" si="21"/>
        <v>15.381142391891785</v>
      </c>
      <c r="AI34" s="7">
        <f t="shared" si="22"/>
        <v>45.314636952927572</v>
      </c>
      <c r="AJ34" s="7">
        <f t="shared" si="23"/>
        <v>29.933494561035786</v>
      </c>
      <c r="AK34" s="7">
        <f t="shared" si="24"/>
        <v>93.995870172672014</v>
      </c>
      <c r="AL34" s="7">
        <f t="shared" si="25"/>
        <v>276.92278137900183</v>
      </c>
      <c r="AM34" s="7">
        <f t="shared" si="26"/>
        <v>182.92691120632981</v>
      </c>
    </row>
    <row r="35" spans="1:39" x14ac:dyDescent="0.3">
      <c r="C35" s="1"/>
      <c r="D35" s="7">
        <f t="shared" si="0"/>
        <v>568.34983691408331</v>
      </c>
      <c r="E35" s="9">
        <v>23</v>
      </c>
      <c r="F35" s="9">
        <f t="shared" si="1"/>
        <v>6.3888888888888884</v>
      </c>
      <c r="G35" s="9">
        <f t="shared" si="2"/>
        <v>12.418944787099329</v>
      </c>
      <c r="H35" s="8">
        <v>304.40429795781932</v>
      </c>
      <c r="I35" s="8">
        <f t="shared" si="3"/>
        <v>1.8670887393082682</v>
      </c>
      <c r="J35" s="8">
        <f t="shared" si="4"/>
        <v>1867.0887393082683</v>
      </c>
      <c r="K35" s="8">
        <f t="shared" si="5"/>
        <v>292.23997658738114</v>
      </c>
      <c r="L35" s="2"/>
      <c r="M35" s="7">
        <f t="shared" si="6"/>
        <v>600.48517504351901</v>
      </c>
      <c r="N35" s="5">
        <v>23</v>
      </c>
      <c r="O35" s="6">
        <f t="shared" si="7"/>
        <v>6.3888888888888884</v>
      </c>
      <c r="P35" s="6">
        <f t="shared" si="8"/>
        <v>12.418944787099329</v>
      </c>
      <c r="Q35" s="7">
        <v>304.40429795781932</v>
      </c>
      <c r="R35" s="7">
        <f t="shared" si="9"/>
        <v>1.9726566906973402</v>
      </c>
      <c r="S35" s="7">
        <f t="shared" si="10"/>
        <v>1972.6566906973401</v>
      </c>
      <c r="T35" s="7">
        <f t="shared" si="11"/>
        <v>308.76365593523587</v>
      </c>
      <c r="U35" s="2"/>
      <c r="V35" s="7">
        <f t="shared" si="12"/>
        <v>663.02428589796318</v>
      </c>
      <c r="W35" s="5">
        <v>23</v>
      </c>
      <c r="X35" s="6">
        <f t="shared" si="13"/>
        <v>6.3888888888888884</v>
      </c>
      <c r="Y35" s="6">
        <f t="shared" si="14"/>
        <v>12.418944787099329</v>
      </c>
      <c r="Z35" s="7">
        <v>304.40429795781932</v>
      </c>
      <c r="AA35" s="7">
        <f t="shared" si="15"/>
        <v>2.1781042197697125</v>
      </c>
      <c r="AB35" s="7">
        <f t="shared" si="16"/>
        <v>2178.1042197697125</v>
      </c>
      <c r="AC35" s="7">
        <f t="shared" si="17"/>
        <v>340.92066048569416</v>
      </c>
      <c r="AD35" s="2"/>
      <c r="AE35" s="7">
        <f t="shared" si="18"/>
        <v>292.23997658738114</v>
      </c>
      <c r="AF35" s="7">
        <f t="shared" si="19"/>
        <v>308.76365593523587</v>
      </c>
      <c r="AG35" s="7">
        <f t="shared" si="20"/>
        <v>340.92066048569416</v>
      </c>
      <c r="AH35" s="7">
        <f t="shared" si="21"/>
        <v>16.523679347854738</v>
      </c>
      <c r="AI35" s="7">
        <f t="shared" si="22"/>
        <v>48.680683898313021</v>
      </c>
      <c r="AJ35" s="7">
        <f t="shared" si="23"/>
        <v>32.157004550458282</v>
      </c>
      <c r="AK35" s="7">
        <f t="shared" si="24"/>
        <v>105.56795138907194</v>
      </c>
      <c r="AL35" s="7">
        <f t="shared" si="25"/>
        <v>311.01548046144427</v>
      </c>
      <c r="AM35" s="7">
        <f t="shared" si="26"/>
        <v>205.44752907237233</v>
      </c>
    </row>
    <row r="36" spans="1:39" x14ac:dyDescent="0.3">
      <c r="C36" s="1"/>
      <c r="D36" s="7">
        <f t="shared" si="0"/>
        <v>645.7522927180313</v>
      </c>
      <c r="E36" s="9">
        <v>24</v>
      </c>
      <c r="F36" s="9">
        <f t="shared" si="1"/>
        <v>6.6666666666666661</v>
      </c>
      <c r="G36" s="9">
        <f t="shared" si="2"/>
        <v>12.958898908277561</v>
      </c>
      <c r="H36" s="8">
        <v>309.97850280080235</v>
      </c>
      <c r="I36" s="8">
        <f t="shared" si="3"/>
        <v>2.0832163743077472</v>
      </c>
      <c r="J36" s="8">
        <f t="shared" si="4"/>
        <v>2083.2163743077472</v>
      </c>
      <c r="K36" s="8">
        <f t="shared" si="5"/>
        <v>312.48245614616212</v>
      </c>
      <c r="L36" s="2"/>
      <c r="M36" s="7">
        <f t="shared" si="6"/>
        <v>682.26407987191635</v>
      </c>
      <c r="N36" s="5">
        <v>24</v>
      </c>
      <c r="O36" s="6">
        <f t="shared" si="7"/>
        <v>6.6666666666666661</v>
      </c>
      <c r="P36" s="6">
        <f t="shared" si="8"/>
        <v>12.958898908277561</v>
      </c>
      <c r="Q36" s="7">
        <v>309.97850280080235</v>
      </c>
      <c r="R36" s="7">
        <f t="shared" si="9"/>
        <v>2.2010045009809964</v>
      </c>
      <c r="S36" s="7">
        <f t="shared" si="10"/>
        <v>2201.0045009809965</v>
      </c>
      <c r="T36" s="7">
        <f t="shared" si="11"/>
        <v>330.15067514714951</v>
      </c>
      <c r="U36" s="2"/>
      <c r="V36" s="7">
        <f t="shared" si="12"/>
        <v>753.32027026000173</v>
      </c>
      <c r="W36" s="5">
        <v>24</v>
      </c>
      <c r="X36" s="6">
        <f t="shared" si="13"/>
        <v>6.6666666666666661</v>
      </c>
      <c r="Y36" s="6">
        <f t="shared" si="14"/>
        <v>12.958898908277561</v>
      </c>
      <c r="Z36" s="7">
        <v>309.97850280080235</v>
      </c>
      <c r="AA36" s="7">
        <f t="shared" si="15"/>
        <v>2.4302339144598637</v>
      </c>
      <c r="AB36" s="7">
        <f t="shared" si="16"/>
        <v>2430.2339144598636</v>
      </c>
      <c r="AC36" s="7">
        <f t="shared" si="17"/>
        <v>364.5350871689796</v>
      </c>
      <c r="AD36" s="2"/>
      <c r="AE36" s="7">
        <f t="shared" si="18"/>
        <v>312.48245614616212</v>
      </c>
      <c r="AF36" s="7">
        <f t="shared" si="19"/>
        <v>330.15067514714951</v>
      </c>
      <c r="AG36" s="7">
        <f t="shared" si="20"/>
        <v>364.5350871689796</v>
      </c>
      <c r="AH36" s="7">
        <f t="shared" si="21"/>
        <v>17.668219000987392</v>
      </c>
      <c r="AI36" s="7">
        <f t="shared" si="22"/>
        <v>52.052631022817479</v>
      </c>
      <c r="AJ36" s="7">
        <f t="shared" si="23"/>
        <v>34.384412021830087</v>
      </c>
      <c r="AK36" s="7">
        <f t="shared" si="24"/>
        <v>117.78812667324927</v>
      </c>
      <c r="AL36" s="7">
        <f t="shared" si="25"/>
        <v>347.01754015211651</v>
      </c>
      <c r="AM36" s="7">
        <f t="shared" si="26"/>
        <v>229.22941347886723</v>
      </c>
    </row>
    <row r="37" spans="1:39" x14ac:dyDescent="0.3">
      <c r="C37" s="1"/>
      <c r="D37" s="7">
        <f t="shared" si="0"/>
        <v>729.88133490445921</v>
      </c>
      <c r="E37" s="9">
        <v>25</v>
      </c>
      <c r="F37" s="9">
        <f t="shared" si="1"/>
        <v>6.9444444444444446</v>
      </c>
      <c r="G37" s="9">
        <f t="shared" si="2"/>
        <v>13.498853029455795</v>
      </c>
      <c r="H37" s="8">
        <v>322.88531881747139</v>
      </c>
      <c r="I37" s="8">
        <f t="shared" si="3"/>
        <v>2.2604971250398185</v>
      </c>
      <c r="J37" s="8">
        <f t="shared" si="4"/>
        <v>2260.4971250398185</v>
      </c>
      <c r="K37" s="8">
        <f t="shared" si="5"/>
        <v>325.51158600573388</v>
      </c>
      <c r="L37" s="2"/>
      <c r="M37" s="7">
        <f t="shared" si="6"/>
        <v>771.14990219897982</v>
      </c>
      <c r="N37" s="5">
        <v>25</v>
      </c>
      <c r="O37" s="6">
        <f t="shared" si="7"/>
        <v>6.9444444444444446</v>
      </c>
      <c r="P37" s="6">
        <f t="shared" si="8"/>
        <v>13.498853029455795</v>
      </c>
      <c r="Q37" s="7">
        <v>322.88531881747139</v>
      </c>
      <c r="R37" s="7">
        <f t="shared" si="9"/>
        <v>2.3883089668592659</v>
      </c>
      <c r="S37" s="7">
        <f t="shared" si="10"/>
        <v>2388.3089668592656</v>
      </c>
      <c r="T37" s="7">
        <f t="shared" si="11"/>
        <v>343.91649122773424</v>
      </c>
      <c r="U37" s="2"/>
      <c r="V37" s="7">
        <f t="shared" si="12"/>
        <v>851.46334077058259</v>
      </c>
      <c r="W37" s="5">
        <v>25</v>
      </c>
      <c r="X37" s="6">
        <f t="shared" si="13"/>
        <v>6.9444444444444446</v>
      </c>
      <c r="Y37" s="6">
        <f t="shared" si="14"/>
        <v>13.498853029455795</v>
      </c>
      <c r="Z37" s="7">
        <v>322.88531881747139</v>
      </c>
      <c r="AA37" s="7">
        <f t="shared" si="15"/>
        <v>2.6370456974908758</v>
      </c>
      <c r="AB37" s="7">
        <f t="shared" si="16"/>
        <v>2637.0456974908757</v>
      </c>
      <c r="AC37" s="7">
        <f t="shared" si="17"/>
        <v>379.73458043868607</v>
      </c>
      <c r="AD37" s="2"/>
      <c r="AE37" s="7">
        <f t="shared" si="18"/>
        <v>325.51158600573388</v>
      </c>
      <c r="AF37" s="7">
        <f t="shared" si="19"/>
        <v>343.91649122773424</v>
      </c>
      <c r="AG37" s="7">
        <f t="shared" si="20"/>
        <v>379.73458043868607</v>
      </c>
      <c r="AH37" s="7">
        <f t="shared" si="21"/>
        <v>18.404905222000366</v>
      </c>
      <c r="AI37" s="7">
        <f t="shared" si="22"/>
        <v>54.222994432952191</v>
      </c>
      <c r="AJ37" s="7">
        <f t="shared" si="23"/>
        <v>35.818089210951825</v>
      </c>
      <c r="AK37" s="7">
        <f t="shared" si="24"/>
        <v>127.81184181944698</v>
      </c>
      <c r="AL37" s="7">
        <f t="shared" si="25"/>
        <v>376.54857245105688</v>
      </c>
      <c r="AM37" s="7">
        <f t="shared" si="26"/>
        <v>248.7367306316099</v>
      </c>
    </row>
    <row r="38" spans="1:39" x14ac:dyDescent="0.3">
      <c r="C38" s="1"/>
      <c r="D38" s="7">
        <f t="shared" si="0"/>
        <v>821.01723790596941</v>
      </c>
      <c r="E38" s="9">
        <v>26</v>
      </c>
      <c r="F38" s="9">
        <f t="shared" si="1"/>
        <v>7.2222222222222223</v>
      </c>
      <c r="G38" s="9">
        <f t="shared" si="2"/>
        <v>14.038807150634025</v>
      </c>
      <c r="H38" s="8">
        <v>335.80073157017</v>
      </c>
      <c r="I38" s="8">
        <f t="shared" si="3"/>
        <v>2.4449536904430684</v>
      </c>
      <c r="J38" s="8">
        <f t="shared" si="4"/>
        <v>2444.9536904430684</v>
      </c>
      <c r="K38" s="8">
        <f t="shared" si="5"/>
        <v>338.53204944596331</v>
      </c>
      <c r="L38" s="2"/>
      <c r="M38" s="7">
        <f t="shared" si="6"/>
        <v>867.43876358715318</v>
      </c>
      <c r="N38" s="5">
        <v>26</v>
      </c>
      <c r="O38" s="6">
        <f t="shared" si="7"/>
        <v>7.2222222222222223</v>
      </c>
      <c r="P38" s="6">
        <f t="shared" si="8"/>
        <v>14.038807150634025</v>
      </c>
      <c r="Q38" s="7">
        <v>335.80073157017</v>
      </c>
      <c r="R38" s="7">
        <f t="shared" si="9"/>
        <v>2.5831949785549839</v>
      </c>
      <c r="S38" s="7">
        <f t="shared" si="10"/>
        <v>2583.1949785549841</v>
      </c>
      <c r="T38" s="7">
        <f t="shared" si="11"/>
        <v>357.67315087684398</v>
      </c>
      <c r="U38" s="2"/>
      <c r="V38" s="7">
        <f t="shared" si="12"/>
        <v>957.78045935256046</v>
      </c>
      <c r="W38" s="5">
        <v>26</v>
      </c>
      <c r="X38" s="6">
        <f t="shared" si="13"/>
        <v>7.2222222222222223</v>
      </c>
      <c r="Y38" s="6">
        <f t="shared" si="14"/>
        <v>14.038807150634025</v>
      </c>
      <c r="Z38" s="7">
        <v>335.80073157017</v>
      </c>
      <c r="AA38" s="7">
        <f t="shared" si="15"/>
        <v>2.8522286264061325</v>
      </c>
      <c r="AB38" s="7">
        <f t="shared" si="16"/>
        <v>2852.2286264061327</v>
      </c>
      <c r="AC38" s="7">
        <f t="shared" si="17"/>
        <v>394.92396365623375</v>
      </c>
      <c r="AD38" s="2"/>
      <c r="AE38" s="7">
        <f t="shared" si="18"/>
        <v>338.53204944596331</v>
      </c>
      <c r="AF38" s="7">
        <f t="shared" si="19"/>
        <v>357.67315087684398</v>
      </c>
      <c r="AG38" s="7">
        <f t="shared" si="20"/>
        <v>394.92396365623375</v>
      </c>
      <c r="AH38" s="7">
        <f t="shared" si="21"/>
        <v>19.141101430880667</v>
      </c>
      <c r="AI38" s="7">
        <f t="shared" si="22"/>
        <v>56.391914210270443</v>
      </c>
      <c r="AJ38" s="7">
        <f t="shared" si="23"/>
        <v>37.250812779389776</v>
      </c>
      <c r="AK38" s="7">
        <f t="shared" si="24"/>
        <v>138.24128811191594</v>
      </c>
      <c r="AL38" s="7">
        <f t="shared" si="25"/>
        <v>407.27493596306431</v>
      </c>
      <c r="AM38" s="7">
        <f t="shared" si="26"/>
        <v>269.03364785114837</v>
      </c>
    </row>
    <row r="39" spans="1:39" x14ac:dyDescent="0.3">
      <c r="C39" s="1"/>
      <c r="D39" s="7">
        <f t="shared" si="0"/>
        <v>919.44027615516575</v>
      </c>
      <c r="E39" s="9">
        <v>27</v>
      </c>
      <c r="F39" s="9">
        <f t="shared" si="1"/>
        <v>7.5</v>
      </c>
      <c r="G39" s="9">
        <f t="shared" si="2"/>
        <v>14.578761271812256</v>
      </c>
      <c r="H39" s="8">
        <v>348.71614432286896</v>
      </c>
      <c r="I39" s="8">
        <f t="shared" si="3"/>
        <v>2.6366438466464439</v>
      </c>
      <c r="J39" s="8">
        <f t="shared" si="4"/>
        <v>2636.6438466464438</v>
      </c>
      <c r="K39" s="8">
        <f t="shared" si="5"/>
        <v>351.55251288619252</v>
      </c>
      <c r="L39" s="2"/>
      <c r="M39" s="7">
        <f t="shared" si="6"/>
        <v>971.426785598881</v>
      </c>
      <c r="N39" s="5">
        <v>27</v>
      </c>
      <c r="O39" s="6">
        <f t="shared" si="7"/>
        <v>7.5</v>
      </c>
      <c r="P39" s="6">
        <f t="shared" si="8"/>
        <v>14.578761271812256</v>
      </c>
      <c r="Q39" s="7">
        <v>348.71614432286896</v>
      </c>
      <c r="R39" s="7">
        <f t="shared" si="9"/>
        <v>2.7857235789446482</v>
      </c>
      <c r="S39" s="7">
        <f t="shared" si="10"/>
        <v>2785.7235789446481</v>
      </c>
      <c r="T39" s="7">
        <f t="shared" si="11"/>
        <v>371.42981052595309</v>
      </c>
      <c r="U39" s="2"/>
      <c r="V39" s="7">
        <f t="shared" si="12"/>
        <v>1072.5985879287919</v>
      </c>
      <c r="W39" s="5">
        <v>27</v>
      </c>
      <c r="X39" s="6">
        <f t="shared" si="13"/>
        <v>7.5</v>
      </c>
      <c r="Y39" s="6">
        <f t="shared" si="14"/>
        <v>14.578761271812256</v>
      </c>
      <c r="Z39" s="7">
        <v>348.71614432286896</v>
      </c>
      <c r="AA39" s="7">
        <f t="shared" si="15"/>
        <v>3.0758501015533577</v>
      </c>
      <c r="AB39" s="7">
        <f t="shared" si="16"/>
        <v>3075.8501015533575</v>
      </c>
      <c r="AC39" s="7">
        <f t="shared" si="17"/>
        <v>410.11334687378098</v>
      </c>
      <c r="AD39" s="2"/>
      <c r="AE39" s="7">
        <f t="shared" si="18"/>
        <v>351.55251288619252</v>
      </c>
      <c r="AF39" s="7">
        <f t="shared" si="19"/>
        <v>371.42981052595309</v>
      </c>
      <c r="AG39" s="7">
        <f t="shared" si="20"/>
        <v>410.11334687378098</v>
      </c>
      <c r="AH39" s="7">
        <f t="shared" si="21"/>
        <v>19.87729763976057</v>
      </c>
      <c r="AI39" s="7">
        <f t="shared" si="22"/>
        <v>58.560833987588467</v>
      </c>
      <c r="AJ39" s="7">
        <f t="shared" si="23"/>
        <v>38.683536347827896</v>
      </c>
      <c r="AK39" s="7">
        <f t="shared" si="24"/>
        <v>149.07973229820428</v>
      </c>
      <c r="AL39" s="7">
        <f t="shared" si="25"/>
        <v>439.2062549069135</v>
      </c>
      <c r="AM39" s="7">
        <f t="shared" si="26"/>
        <v>290.12652260870925</v>
      </c>
    </row>
    <row r="40" spans="1:39" x14ac:dyDescent="0.3">
      <c r="C40" s="1"/>
      <c r="D40" s="7">
        <f t="shared" si="0"/>
        <v>1025.430724084652</v>
      </c>
      <c r="E40" s="9">
        <v>28</v>
      </c>
      <c r="F40" s="9">
        <f t="shared" si="1"/>
        <v>7.7777777777777777</v>
      </c>
      <c r="G40" s="9">
        <f t="shared" si="2"/>
        <v>15.118715392990488</v>
      </c>
      <c r="H40" s="8">
        <v>361.63155707556774</v>
      </c>
      <c r="I40" s="8">
        <f t="shared" si="3"/>
        <v>2.8355675936499494</v>
      </c>
      <c r="J40" s="8">
        <f t="shared" si="4"/>
        <v>2835.5675936499492</v>
      </c>
      <c r="K40" s="8">
        <f t="shared" si="5"/>
        <v>364.57297632642207</v>
      </c>
      <c r="L40" s="2"/>
      <c r="M40" s="7">
        <f t="shared" si="6"/>
        <v>1083.4100897966082</v>
      </c>
      <c r="N40" s="5">
        <v>28</v>
      </c>
      <c r="O40" s="6">
        <f t="shared" si="7"/>
        <v>7.7777777777777777</v>
      </c>
      <c r="P40" s="6">
        <f t="shared" si="8"/>
        <v>15.118715392990488</v>
      </c>
      <c r="Q40" s="7">
        <v>361.63155707556774</v>
      </c>
      <c r="R40" s="7">
        <f t="shared" si="9"/>
        <v>2.9958947680282648</v>
      </c>
      <c r="S40" s="7">
        <f t="shared" si="10"/>
        <v>2995.8947680282649</v>
      </c>
      <c r="T40" s="7">
        <f t="shared" si="11"/>
        <v>385.18647017506265</v>
      </c>
      <c r="U40" s="2"/>
      <c r="V40" s="7">
        <f t="shared" si="12"/>
        <v>1196.2446884221329</v>
      </c>
      <c r="W40" s="5">
        <v>28</v>
      </c>
      <c r="X40" s="6">
        <f t="shared" si="13"/>
        <v>7.7777777777777777</v>
      </c>
      <c r="Y40" s="6">
        <f t="shared" si="14"/>
        <v>15.118715392990488</v>
      </c>
      <c r="Z40" s="7">
        <v>361.63155707556774</v>
      </c>
      <c r="AA40" s="7">
        <f t="shared" si="15"/>
        <v>3.3079101229325558</v>
      </c>
      <c r="AB40" s="7">
        <f t="shared" si="16"/>
        <v>3307.9101229325556</v>
      </c>
      <c r="AC40" s="7">
        <f t="shared" si="17"/>
        <v>425.30273009132861</v>
      </c>
      <c r="AD40" s="2"/>
      <c r="AE40" s="7">
        <f t="shared" si="18"/>
        <v>364.57297632642207</v>
      </c>
      <c r="AF40" s="7">
        <f t="shared" si="19"/>
        <v>385.18647017506265</v>
      </c>
      <c r="AG40" s="7">
        <f t="shared" si="20"/>
        <v>425.30273009132861</v>
      </c>
      <c r="AH40" s="7">
        <f t="shared" si="21"/>
        <v>20.613493848640587</v>
      </c>
      <c r="AI40" s="7">
        <f t="shared" si="22"/>
        <v>60.729753764906548</v>
      </c>
      <c r="AJ40" s="7">
        <f t="shared" si="23"/>
        <v>40.11625991626596</v>
      </c>
      <c r="AK40" s="7">
        <f t="shared" si="24"/>
        <v>160.32717437831568</v>
      </c>
      <c r="AL40" s="7">
        <f t="shared" si="25"/>
        <v>472.34252928260645</v>
      </c>
      <c r="AM40" s="7">
        <f t="shared" si="26"/>
        <v>312.0153549042908</v>
      </c>
    </row>
    <row r="41" spans="1:39" x14ac:dyDescent="0.3">
      <c r="C41" s="1"/>
      <c r="D41" s="7">
        <f t="shared" si="0"/>
        <v>1139.2688561270306</v>
      </c>
      <c r="E41" s="9">
        <v>29</v>
      </c>
      <c r="F41" s="9">
        <f t="shared" si="1"/>
        <v>8.0555555555555554</v>
      </c>
      <c r="G41" s="9">
        <f t="shared" si="2"/>
        <v>15.65866951416872</v>
      </c>
      <c r="H41" s="8">
        <v>374.54696982826658</v>
      </c>
      <c r="I41" s="8">
        <f t="shared" si="3"/>
        <v>3.0417249314535808</v>
      </c>
      <c r="J41" s="8">
        <f t="shared" si="4"/>
        <v>3041.7249314535807</v>
      </c>
      <c r="K41" s="8">
        <f t="shared" si="5"/>
        <v>377.59343976665139</v>
      </c>
      <c r="L41" s="2"/>
      <c r="M41" s="7">
        <f t="shared" si="6"/>
        <v>1203.6847977427788</v>
      </c>
      <c r="N41" s="5">
        <v>29</v>
      </c>
      <c r="O41" s="6">
        <f t="shared" si="7"/>
        <v>8.0555555555555554</v>
      </c>
      <c r="P41" s="6">
        <f t="shared" si="8"/>
        <v>15.65866951416872</v>
      </c>
      <c r="Q41" s="7">
        <v>374.54696982826658</v>
      </c>
      <c r="R41" s="7">
        <f t="shared" si="9"/>
        <v>3.2137085458058303</v>
      </c>
      <c r="S41" s="7">
        <f t="shared" si="10"/>
        <v>3213.7085458058305</v>
      </c>
      <c r="T41" s="7">
        <f t="shared" si="11"/>
        <v>398.94312982417205</v>
      </c>
      <c r="U41" s="2"/>
      <c r="V41" s="7">
        <f t="shared" si="12"/>
        <v>1329.0457227554391</v>
      </c>
      <c r="W41" s="5">
        <v>29</v>
      </c>
      <c r="X41" s="6">
        <f t="shared" si="13"/>
        <v>8.0555555555555554</v>
      </c>
      <c r="Y41" s="6">
        <f t="shared" si="14"/>
        <v>15.65866951416872</v>
      </c>
      <c r="Z41" s="7">
        <v>374.54696982826658</v>
      </c>
      <c r="AA41" s="7">
        <f t="shared" si="15"/>
        <v>3.5484086905437238</v>
      </c>
      <c r="AB41" s="7">
        <f t="shared" si="16"/>
        <v>3548.4086905437239</v>
      </c>
      <c r="AC41" s="7">
        <f t="shared" si="17"/>
        <v>440.49211330887607</v>
      </c>
      <c r="AD41" s="2"/>
      <c r="AE41" s="7">
        <f t="shared" si="18"/>
        <v>377.59343976665139</v>
      </c>
      <c r="AF41" s="7">
        <f t="shared" si="19"/>
        <v>398.94312982417205</v>
      </c>
      <c r="AG41" s="7">
        <f t="shared" si="20"/>
        <v>440.49211330887607</v>
      </c>
      <c r="AH41" s="7">
        <f t="shared" si="21"/>
        <v>21.349690057520661</v>
      </c>
      <c r="AI41" s="7">
        <f t="shared" si="22"/>
        <v>62.898673542224685</v>
      </c>
      <c r="AJ41" s="7">
        <f t="shared" si="23"/>
        <v>41.548983484704024</v>
      </c>
      <c r="AK41" s="7">
        <f t="shared" si="24"/>
        <v>171.98361435224976</v>
      </c>
      <c r="AL41" s="7">
        <f t="shared" si="25"/>
        <v>506.68375909014327</v>
      </c>
      <c r="AM41" s="7">
        <f t="shared" si="26"/>
        <v>334.70014473789354</v>
      </c>
    </row>
    <row r="42" spans="1:39" x14ac:dyDescent="0.3">
      <c r="C42" s="1"/>
      <c r="D42" s="7">
        <f t="shared" si="0"/>
        <v>1261.2349467149054</v>
      </c>
      <c r="E42" s="9">
        <v>30</v>
      </c>
      <c r="F42" s="9">
        <f t="shared" si="1"/>
        <v>8.3333333333333339</v>
      </c>
      <c r="G42" s="9">
        <f t="shared" si="2"/>
        <v>16.198623635346955</v>
      </c>
      <c r="H42" s="8">
        <v>387.4623825809656</v>
      </c>
      <c r="I42" s="8">
        <f t="shared" si="3"/>
        <v>3.2551158600573387</v>
      </c>
      <c r="J42" s="8">
        <f t="shared" si="4"/>
        <v>3255.1158600573385</v>
      </c>
      <c r="K42" s="8">
        <f t="shared" si="5"/>
        <v>390.61390320688059</v>
      </c>
      <c r="L42" s="2"/>
      <c r="M42" s="7">
        <f>0.7477*$M$9^(2/3)*(O42/$G$7)^3</f>
        <v>1332.547030999837</v>
      </c>
      <c r="N42" s="5">
        <v>30</v>
      </c>
      <c r="O42" s="6">
        <f t="shared" si="7"/>
        <v>8.3333333333333339</v>
      </c>
      <c r="P42" s="6">
        <f t="shared" si="8"/>
        <v>16.198623635346955</v>
      </c>
      <c r="Q42" s="7">
        <v>387.4623825809656</v>
      </c>
      <c r="R42" s="7">
        <f t="shared" si="9"/>
        <v>3.4391649122773433</v>
      </c>
      <c r="S42" s="7">
        <f t="shared" si="10"/>
        <v>3439.1649122773433</v>
      </c>
      <c r="T42" s="7">
        <f t="shared" si="11"/>
        <v>412.69978947328116</v>
      </c>
      <c r="U42" s="2"/>
      <c r="V42" s="7">
        <f>0.7477*$V$9^(2/3)*(X42/$G$7)^3</f>
        <v>1471.3286528515666</v>
      </c>
      <c r="W42" s="5">
        <v>30</v>
      </c>
      <c r="X42" s="6">
        <f t="shared" si="13"/>
        <v>8.3333333333333339</v>
      </c>
      <c r="Y42" s="6">
        <f t="shared" si="14"/>
        <v>16.198623635346955</v>
      </c>
      <c r="Z42" s="7">
        <v>387.4623825809656</v>
      </c>
      <c r="AA42" s="7">
        <f t="shared" si="15"/>
        <v>3.7973458043868615</v>
      </c>
      <c r="AB42" s="7">
        <f t="shared" si="16"/>
        <v>3797.3458043868613</v>
      </c>
      <c r="AC42" s="7">
        <f t="shared" si="17"/>
        <v>455.6814965264233</v>
      </c>
      <c r="AD42" s="2"/>
      <c r="AE42" s="7">
        <f t="shared" si="18"/>
        <v>390.61390320688059</v>
      </c>
      <c r="AF42" s="7">
        <f t="shared" si="19"/>
        <v>412.69978947328116</v>
      </c>
      <c r="AG42" s="7">
        <f t="shared" si="20"/>
        <v>455.6814965264233</v>
      </c>
      <c r="AH42" s="7">
        <f t="shared" si="21"/>
        <v>22.085886266400564</v>
      </c>
      <c r="AI42" s="7">
        <f t="shared" si="22"/>
        <v>65.067593319542709</v>
      </c>
      <c r="AJ42" s="7">
        <f t="shared" si="23"/>
        <v>42.981707053142145</v>
      </c>
      <c r="AK42" s="7">
        <f t="shared" si="24"/>
        <v>184.04905222000471</v>
      </c>
      <c r="AL42" s="7">
        <f t="shared" si="25"/>
        <v>542.2299443295226</v>
      </c>
      <c r="AM42" s="7">
        <f t="shared" si="26"/>
        <v>358.18089210951791</v>
      </c>
    </row>
    <row r="43" spans="1:39" x14ac:dyDescent="0.3">
      <c r="A43" s="17" t="s">
        <v>38</v>
      </c>
      <c r="B43" s="17"/>
      <c r="C43" s="1"/>
      <c r="D43" s="7">
        <f t="shared" ref="D43:D51" si="27">0.7477*$D$9^(2/3)*(F43/$G$7)^3</f>
        <v>1391.6092702808792</v>
      </c>
      <c r="E43" s="9">
        <v>31</v>
      </c>
      <c r="F43" s="9">
        <f t="shared" ref="F43:F51" si="28">E43/3.6</f>
        <v>8.6111111111111107</v>
      </c>
      <c r="G43" s="9">
        <f t="shared" ref="G43:G51" si="29">F43/0.514447</f>
        <v>16.738577756525181</v>
      </c>
      <c r="H43" s="8">
        <v>398.53911606708101</v>
      </c>
      <c r="I43" s="8">
        <f t="shared" ref="I43:I51" si="30">D43/H43</f>
        <v>3.491775873880965</v>
      </c>
      <c r="J43" s="8">
        <f t="shared" ref="J43:J51" si="31">I43*1000</f>
        <v>3491.7758738809648</v>
      </c>
      <c r="K43" s="8">
        <f t="shared" ref="K43:K51" si="32">J43/F43</f>
        <v>405.49655309585398</v>
      </c>
      <c r="L43" s="2"/>
      <c r="M43" s="7">
        <f t="shared" ref="M43:M51" si="33">0.7477*$M$9^(2/3)*(O43/$G$7)^3</f>
        <v>1470.2929111302271</v>
      </c>
      <c r="N43" s="5">
        <v>31</v>
      </c>
      <c r="O43" s="6">
        <f t="shared" ref="O43:O51" si="34">N43/3.6</f>
        <v>8.6111111111111107</v>
      </c>
      <c r="P43" s="6">
        <f t="shared" ref="P43:P51" si="35">O43/0.514447</f>
        <v>16.738577756525181</v>
      </c>
      <c r="Q43" s="8">
        <v>398.53911606708101</v>
      </c>
      <c r="R43" s="7">
        <f t="shared" ref="R43:R51" si="36">M43/Q43</f>
        <v>3.6892060323703619</v>
      </c>
      <c r="S43" s="7">
        <f t="shared" ref="S43:S51" si="37">R43*1000</f>
        <v>3689.2060323703618</v>
      </c>
      <c r="T43" s="7">
        <f t="shared" ref="T43:T51" si="38">S43/O43</f>
        <v>428.42392633978397</v>
      </c>
      <c r="U43" s="2"/>
      <c r="V43" s="7">
        <f t="shared" ref="V43:V51" si="39">0.7477*$V$9^(2/3)*(X43/$G$7)^3</f>
        <v>1623.4204406333706</v>
      </c>
      <c r="W43" s="5">
        <v>31</v>
      </c>
      <c r="X43" s="6">
        <f t="shared" ref="X43:X51" si="40">W43/3.6</f>
        <v>8.6111111111111107</v>
      </c>
      <c r="Y43" s="6">
        <f t="shared" ref="Y43:Y51" si="41">X43/0.514447</f>
        <v>16.738577756525181</v>
      </c>
      <c r="Z43" s="8">
        <v>398.53911606708101</v>
      </c>
      <c r="AA43" s="7">
        <f t="shared" ref="AA43:AA51" si="42">V43/Z43</f>
        <v>4.0734281157991052</v>
      </c>
      <c r="AB43" s="7">
        <f t="shared" ref="AB43:AB51" si="43">AA43*1000</f>
        <v>4073.4281157991054</v>
      </c>
      <c r="AC43" s="7">
        <f t="shared" ref="AC43:AC51" si="44">AB43/X43</f>
        <v>473.04326506054127</v>
      </c>
      <c r="AD43" s="2"/>
      <c r="AE43" s="7">
        <f t="shared" ref="AE43:AE51" si="45">K43</f>
        <v>405.49655309585398</v>
      </c>
      <c r="AF43" s="7">
        <f t="shared" ref="AF43:AF51" si="46">T43</f>
        <v>428.42392633978397</v>
      </c>
      <c r="AG43" s="7">
        <f t="shared" ref="AG43:AG51" si="47">AC43</f>
        <v>473.04326506054127</v>
      </c>
      <c r="AH43" s="7">
        <f t="shared" ref="AH43:AH51" si="48">AF43-AE43</f>
        <v>22.927373243929992</v>
      </c>
      <c r="AI43" s="7">
        <f t="shared" ref="AI43:AI51" si="49">AG43-AE43</f>
        <v>67.54671196468729</v>
      </c>
      <c r="AJ43" s="7">
        <f t="shared" ref="AJ43:AJ51" si="50">AG43-AF43</f>
        <v>44.619338720757298</v>
      </c>
      <c r="AK43" s="7">
        <f t="shared" ref="AK43:AK51" si="51">AH43*$F43</f>
        <v>197.43015848939714</v>
      </c>
      <c r="AL43" s="7">
        <f t="shared" ref="AL43:AL51" si="52">AI43*$F43</f>
        <v>581.65224191814048</v>
      </c>
      <c r="AM43" s="7">
        <f t="shared" ref="AM43:AM51" si="53">AJ43*$F43</f>
        <v>384.22208342874336</v>
      </c>
    </row>
    <row r="44" spans="1:39" x14ac:dyDescent="0.3">
      <c r="A44" s="17"/>
      <c r="B44" s="17"/>
      <c r="C44" s="1"/>
      <c r="D44" s="7">
        <f t="shared" si="27"/>
        <v>1530.672101257557</v>
      </c>
      <c r="E44" s="9">
        <v>32</v>
      </c>
      <c r="F44" s="9">
        <f t="shared" si="28"/>
        <v>8.8888888888888893</v>
      </c>
      <c r="G44" s="9">
        <f t="shared" si="29"/>
        <v>17.278531877703415</v>
      </c>
      <c r="H44" s="8">
        <v>410.841533388823</v>
      </c>
      <c r="I44" s="8">
        <f t="shared" si="30"/>
        <v>3.7256995139508433</v>
      </c>
      <c r="J44" s="8">
        <f t="shared" si="31"/>
        <v>3725.6995139508435</v>
      </c>
      <c r="K44" s="8">
        <f t="shared" si="32"/>
        <v>419.14119531946989</v>
      </c>
      <c r="L44" s="2"/>
      <c r="M44" s="7">
        <f t="shared" si="33"/>
        <v>1617.2185596963957</v>
      </c>
      <c r="N44" s="5">
        <v>32</v>
      </c>
      <c r="O44" s="6">
        <f t="shared" si="34"/>
        <v>8.8888888888888893</v>
      </c>
      <c r="P44" s="6">
        <f t="shared" si="35"/>
        <v>17.278531877703415</v>
      </c>
      <c r="Q44" s="8">
        <v>410.841533388823</v>
      </c>
      <c r="R44" s="7">
        <f t="shared" si="36"/>
        <v>3.9363560601012799</v>
      </c>
      <c r="S44" s="7">
        <f t="shared" si="37"/>
        <v>3936.35606010128</v>
      </c>
      <c r="T44" s="7">
        <f t="shared" si="38"/>
        <v>442.84005676139401</v>
      </c>
      <c r="U44" s="2"/>
      <c r="V44" s="7">
        <f t="shared" si="39"/>
        <v>1785.6480480237094</v>
      </c>
      <c r="W44" s="5">
        <v>32</v>
      </c>
      <c r="X44" s="6">
        <f t="shared" si="40"/>
        <v>8.8888888888888893</v>
      </c>
      <c r="Y44" s="6">
        <f t="shared" si="41"/>
        <v>17.278531877703415</v>
      </c>
      <c r="Z44" s="8">
        <v>410.841533388823</v>
      </c>
      <c r="AA44" s="7">
        <f t="shared" si="42"/>
        <v>4.3463182344170663</v>
      </c>
      <c r="AB44" s="7">
        <f t="shared" si="43"/>
        <v>4346.3182344170664</v>
      </c>
      <c r="AC44" s="7">
        <f t="shared" si="44"/>
        <v>488.96080137191996</v>
      </c>
      <c r="AD44" s="2"/>
      <c r="AE44" s="7">
        <f t="shared" si="45"/>
        <v>419.14119531946989</v>
      </c>
      <c r="AF44" s="7">
        <f t="shared" si="46"/>
        <v>442.84005676139401</v>
      </c>
      <c r="AG44" s="7">
        <f t="shared" si="47"/>
        <v>488.96080137191996</v>
      </c>
      <c r="AH44" s="7">
        <f t="shared" si="48"/>
        <v>23.698861441924123</v>
      </c>
      <c r="AI44" s="7">
        <f t="shared" si="49"/>
        <v>69.819606052450069</v>
      </c>
      <c r="AJ44" s="7">
        <f t="shared" si="50"/>
        <v>46.120744610525946</v>
      </c>
      <c r="AK44" s="7">
        <f t="shared" si="51"/>
        <v>210.65654615043667</v>
      </c>
      <c r="AL44" s="7">
        <f t="shared" si="52"/>
        <v>620.61872046622284</v>
      </c>
      <c r="AM44" s="7">
        <f t="shared" si="53"/>
        <v>409.96217431578623</v>
      </c>
    </row>
    <row r="45" spans="1:39" x14ac:dyDescent="0.3">
      <c r="A45" s="17"/>
      <c r="B45" s="17"/>
      <c r="C45" s="1"/>
      <c r="D45" s="7">
        <f t="shared" si="27"/>
        <v>1678.7037140775383</v>
      </c>
      <c r="E45" s="9">
        <v>33</v>
      </c>
      <c r="F45" s="9">
        <f t="shared" si="28"/>
        <v>9.1666666666666661</v>
      </c>
      <c r="G45" s="9">
        <f t="shared" si="29"/>
        <v>17.818485998881645</v>
      </c>
      <c r="H45" s="8">
        <v>423.14395071056498</v>
      </c>
      <c r="I45" s="8">
        <f t="shared" si="30"/>
        <v>3.9672166203925947</v>
      </c>
      <c r="J45" s="8">
        <f t="shared" si="31"/>
        <v>3967.2166203925949</v>
      </c>
      <c r="K45" s="8">
        <f t="shared" si="32"/>
        <v>432.78726767919221</v>
      </c>
      <c r="L45" s="2"/>
      <c r="M45" s="7">
        <f t="shared" si="33"/>
        <v>1773.6200982607822</v>
      </c>
      <c r="N45" s="5">
        <v>33</v>
      </c>
      <c r="O45" s="6">
        <f t="shared" si="34"/>
        <v>9.1666666666666661</v>
      </c>
      <c r="P45" s="6">
        <f t="shared" si="35"/>
        <v>17.818485998881645</v>
      </c>
      <c r="Q45" s="8">
        <v>423.14395071056498</v>
      </c>
      <c r="R45" s="7">
        <f t="shared" si="36"/>
        <v>4.1915288999935569</v>
      </c>
      <c r="S45" s="7">
        <f t="shared" si="37"/>
        <v>4191.5288999935565</v>
      </c>
      <c r="T45" s="7">
        <f t="shared" si="38"/>
        <v>457.2576981811153</v>
      </c>
      <c r="U45" s="2"/>
      <c r="V45" s="7">
        <f t="shared" si="39"/>
        <v>1958.3384369454343</v>
      </c>
      <c r="W45" s="5">
        <v>33</v>
      </c>
      <c r="X45" s="6">
        <f t="shared" si="40"/>
        <v>9.1666666666666661</v>
      </c>
      <c r="Y45" s="6">
        <f t="shared" si="41"/>
        <v>17.818485998881645</v>
      </c>
      <c r="Z45" s="8">
        <v>423.14395071056498</v>
      </c>
      <c r="AA45" s="7">
        <f t="shared" si="42"/>
        <v>4.6280667221093248</v>
      </c>
      <c r="AB45" s="7">
        <f t="shared" si="43"/>
        <v>4628.0667221093245</v>
      </c>
      <c r="AC45" s="7">
        <f t="shared" si="44"/>
        <v>504.88000604829</v>
      </c>
      <c r="AD45" s="2"/>
      <c r="AE45" s="7">
        <f t="shared" si="45"/>
        <v>432.78726767919221</v>
      </c>
      <c r="AF45" s="7">
        <f t="shared" si="46"/>
        <v>457.2576981811153</v>
      </c>
      <c r="AG45" s="7">
        <f t="shared" si="47"/>
        <v>504.88000604829</v>
      </c>
      <c r="AH45" s="7">
        <f t="shared" si="48"/>
        <v>24.47043050192309</v>
      </c>
      <c r="AI45" s="7">
        <f t="shared" si="49"/>
        <v>72.092738369097788</v>
      </c>
      <c r="AJ45" s="7">
        <f t="shared" si="50"/>
        <v>47.622307867174698</v>
      </c>
      <c r="AK45" s="7">
        <f t="shared" si="51"/>
        <v>224.31227960096163</v>
      </c>
      <c r="AL45" s="7">
        <f t="shared" si="52"/>
        <v>660.85010171672968</v>
      </c>
      <c r="AM45" s="7">
        <f t="shared" si="53"/>
        <v>436.53782211576805</v>
      </c>
    </row>
    <row r="46" spans="1:39" x14ac:dyDescent="0.3">
      <c r="A46" s="17"/>
      <c r="B46" s="17"/>
      <c r="C46" s="1"/>
      <c r="D46" s="7">
        <f t="shared" si="27"/>
        <v>1835.9843831734313</v>
      </c>
      <c r="E46" s="9">
        <v>34</v>
      </c>
      <c r="F46" s="9">
        <f t="shared" si="28"/>
        <v>9.4444444444444446</v>
      </c>
      <c r="G46" s="9">
        <f t="shared" si="29"/>
        <v>18.358440120059878</v>
      </c>
      <c r="H46" s="8">
        <v>435.44636803230702</v>
      </c>
      <c r="I46" s="8">
        <f t="shared" si="30"/>
        <v>4.2163272401831451</v>
      </c>
      <c r="J46" s="8">
        <f t="shared" si="31"/>
        <v>4216.3272401831455</v>
      </c>
      <c r="K46" s="8">
        <f t="shared" si="32"/>
        <v>446.43464896056832</v>
      </c>
      <c r="L46" s="2"/>
      <c r="M46" s="7">
        <f t="shared" si="33"/>
        <v>1939.7936483858371</v>
      </c>
      <c r="N46" s="5">
        <v>34</v>
      </c>
      <c r="O46" s="6">
        <f t="shared" si="34"/>
        <v>9.4444444444444446</v>
      </c>
      <c r="P46" s="6">
        <f t="shared" si="35"/>
        <v>18.358440120059878</v>
      </c>
      <c r="Q46" s="8">
        <v>435.44636803230702</v>
      </c>
      <c r="R46" s="7">
        <f t="shared" si="36"/>
        <v>4.4547246016802653</v>
      </c>
      <c r="S46" s="7">
        <f t="shared" si="37"/>
        <v>4454.7246016802656</v>
      </c>
      <c r="T46" s="7">
        <f t="shared" si="38"/>
        <v>471.67672253085163</v>
      </c>
      <c r="U46" s="2"/>
      <c r="V46" s="7">
        <f t="shared" si="39"/>
        <v>2141.8185693214068</v>
      </c>
      <c r="W46" s="5">
        <v>34</v>
      </c>
      <c r="X46" s="6">
        <f t="shared" si="40"/>
        <v>9.4444444444444446</v>
      </c>
      <c r="Y46" s="6">
        <f t="shared" si="41"/>
        <v>18.358440120059878</v>
      </c>
      <c r="Z46" s="8">
        <v>435.44636803230702</v>
      </c>
      <c r="AA46" s="7">
        <f t="shared" si="42"/>
        <v>4.9186736336781181</v>
      </c>
      <c r="AB46" s="7">
        <f t="shared" si="43"/>
        <v>4918.6736336781178</v>
      </c>
      <c r="AC46" s="7">
        <f t="shared" si="44"/>
        <v>520.80073768356544</v>
      </c>
      <c r="AD46" s="2"/>
      <c r="AE46" s="7">
        <f t="shared" si="45"/>
        <v>446.43464896056832</v>
      </c>
      <c r="AF46" s="7">
        <f t="shared" si="46"/>
        <v>471.67672253085163</v>
      </c>
      <c r="AG46" s="7">
        <f t="shared" si="47"/>
        <v>520.80073768356544</v>
      </c>
      <c r="AH46" s="7">
        <f t="shared" si="48"/>
        <v>25.24207357028331</v>
      </c>
      <c r="AI46" s="7">
        <f t="shared" si="49"/>
        <v>74.366088722997119</v>
      </c>
      <c r="AJ46" s="7">
        <f t="shared" si="50"/>
        <v>49.12401515271381</v>
      </c>
      <c r="AK46" s="7">
        <f t="shared" si="51"/>
        <v>238.39736149712016</v>
      </c>
      <c r="AL46" s="7">
        <f t="shared" si="52"/>
        <v>702.34639349497286</v>
      </c>
      <c r="AM46" s="7">
        <f t="shared" si="53"/>
        <v>463.94903199785267</v>
      </c>
    </row>
    <row r="47" spans="1:39" x14ac:dyDescent="0.3">
      <c r="A47" s="17"/>
      <c r="B47" s="17"/>
      <c r="C47" s="1"/>
      <c r="D47" s="7">
        <f t="shared" si="27"/>
        <v>2002.7943829778349</v>
      </c>
      <c r="E47" s="9">
        <v>35</v>
      </c>
      <c r="F47" s="9">
        <f t="shared" si="28"/>
        <v>9.7222222222222214</v>
      </c>
      <c r="G47" s="9">
        <f t="shared" si="29"/>
        <v>18.898394241238108</v>
      </c>
      <c r="H47" s="8">
        <v>447.74878535404901</v>
      </c>
      <c r="I47" s="8">
        <f t="shared" si="30"/>
        <v>4.4730314151364201</v>
      </c>
      <c r="J47" s="8">
        <f t="shared" si="31"/>
        <v>4473.03141513642</v>
      </c>
      <c r="K47" s="8">
        <f t="shared" si="32"/>
        <v>460.08323127117467</v>
      </c>
      <c r="L47" s="2"/>
      <c r="M47" s="7">
        <f t="shared" si="33"/>
        <v>2116.0353316339992</v>
      </c>
      <c r="N47" s="5">
        <v>35</v>
      </c>
      <c r="O47" s="6">
        <f t="shared" si="34"/>
        <v>9.7222222222222214</v>
      </c>
      <c r="P47" s="6">
        <f t="shared" si="35"/>
        <v>18.898394241238108</v>
      </c>
      <c r="Q47" s="8">
        <v>447.74878535404901</v>
      </c>
      <c r="R47" s="7">
        <f t="shared" si="36"/>
        <v>4.7259432093395493</v>
      </c>
      <c r="S47" s="7">
        <f t="shared" si="37"/>
        <v>4725.943209339549</v>
      </c>
      <c r="T47" s="7">
        <f t="shared" si="38"/>
        <v>486.09701581778222</v>
      </c>
      <c r="U47" s="2"/>
      <c r="V47" s="7">
        <f t="shared" si="39"/>
        <v>2336.4154070744771</v>
      </c>
      <c r="W47" s="5">
        <v>35</v>
      </c>
      <c r="X47" s="6">
        <f t="shared" si="40"/>
        <v>9.7222222222222214</v>
      </c>
      <c r="Y47" s="6">
        <f t="shared" si="41"/>
        <v>18.898394241238108</v>
      </c>
      <c r="Z47" s="8">
        <v>447.74878535404901</v>
      </c>
      <c r="AA47" s="7">
        <f t="shared" si="42"/>
        <v>5.2181390179026401</v>
      </c>
      <c r="AB47" s="7">
        <f t="shared" si="43"/>
        <v>5218.1390179026403</v>
      </c>
      <c r="AC47" s="7">
        <f t="shared" si="44"/>
        <v>536.72287041284301</v>
      </c>
      <c r="AD47" s="2"/>
      <c r="AE47" s="7">
        <f t="shared" si="45"/>
        <v>460.08323127117467</v>
      </c>
      <c r="AF47" s="7">
        <f t="shared" si="46"/>
        <v>486.09701581778222</v>
      </c>
      <c r="AG47" s="7">
        <f t="shared" si="47"/>
        <v>536.72287041284301</v>
      </c>
      <c r="AH47" s="7">
        <f t="shared" si="48"/>
        <v>26.013784546607553</v>
      </c>
      <c r="AI47" s="7">
        <f t="shared" si="49"/>
        <v>76.63963914166834</v>
      </c>
      <c r="AJ47" s="7">
        <f t="shared" si="50"/>
        <v>50.625854595060787</v>
      </c>
      <c r="AK47" s="7">
        <f t="shared" si="51"/>
        <v>252.91179420312898</v>
      </c>
      <c r="AL47" s="7">
        <f t="shared" si="52"/>
        <v>745.10760276621988</v>
      </c>
      <c r="AM47" s="7">
        <f t="shared" si="53"/>
        <v>492.19580856309096</v>
      </c>
    </row>
    <row r="48" spans="1:39" x14ac:dyDescent="0.3">
      <c r="A48" s="17"/>
      <c r="B48" s="17"/>
      <c r="C48" s="1"/>
      <c r="D48" s="7">
        <f t="shared" si="27"/>
        <v>2179.4139879233567</v>
      </c>
      <c r="E48" s="9">
        <v>36</v>
      </c>
      <c r="F48" s="9">
        <f t="shared" si="28"/>
        <v>10</v>
      </c>
      <c r="G48" s="9">
        <f t="shared" si="29"/>
        <v>19.438348362416342</v>
      </c>
      <c r="H48" s="8">
        <v>460.05120267579099</v>
      </c>
      <c r="I48" s="8">
        <f t="shared" si="30"/>
        <v>4.7373291825937072</v>
      </c>
      <c r="J48" s="8">
        <f t="shared" si="31"/>
        <v>4737.3291825937067</v>
      </c>
      <c r="K48" s="8">
        <f t="shared" si="32"/>
        <v>473.73291825937065</v>
      </c>
      <c r="L48" s="2"/>
      <c r="M48" s="7">
        <f t="shared" si="33"/>
        <v>2302.6412695677186</v>
      </c>
      <c r="N48" s="5">
        <v>36</v>
      </c>
      <c r="O48" s="6">
        <f t="shared" si="34"/>
        <v>10</v>
      </c>
      <c r="P48" s="6">
        <f t="shared" si="35"/>
        <v>19.438348362416342</v>
      </c>
      <c r="Q48" s="8">
        <v>460.05120267579099</v>
      </c>
      <c r="R48" s="7">
        <f t="shared" si="36"/>
        <v>5.0051847624240313</v>
      </c>
      <c r="S48" s="7">
        <f t="shared" si="37"/>
        <v>5005.1847624240318</v>
      </c>
      <c r="T48" s="7">
        <f t="shared" si="38"/>
        <v>500.51847624240315</v>
      </c>
      <c r="U48" s="2"/>
      <c r="V48" s="7">
        <f t="shared" si="39"/>
        <v>2542.455912127507</v>
      </c>
      <c r="W48" s="5">
        <v>36</v>
      </c>
      <c r="X48" s="6">
        <f t="shared" si="40"/>
        <v>10</v>
      </c>
      <c r="Y48" s="6">
        <f t="shared" si="41"/>
        <v>19.438348362416342</v>
      </c>
      <c r="Z48" s="8">
        <v>460.05120267579099</v>
      </c>
      <c r="AA48" s="7">
        <f t="shared" si="42"/>
        <v>5.5264629183444089</v>
      </c>
      <c r="AB48" s="7">
        <f t="shared" si="43"/>
        <v>5526.4629183444085</v>
      </c>
      <c r="AC48" s="7">
        <f t="shared" si="44"/>
        <v>552.64629183444083</v>
      </c>
      <c r="AD48" s="2"/>
      <c r="AE48" s="7">
        <f t="shared" si="45"/>
        <v>473.73291825937065</v>
      </c>
      <c r="AF48" s="7">
        <f t="shared" si="46"/>
        <v>500.51847624240315</v>
      </c>
      <c r="AG48" s="7">
        <f t="shared" si="47"/>
        <v>552.64629183444083</v>
      </c>
      <c r="AH48" s="7">
        <f t="shared" si="48"/>
        <v>26.785557983032504</v>
      </c>
      <c r="AI48" s="7">
        <f t="shared" si="49"/>
        <v>78.913373575070182</v>
      </c>
      <c r="AJ48" s="7">
        <f t="shared" si="50"/>
        <v>52.127815592037678</v>
      </c>
      <c r="AK48" s="7">
        <f t="shared" si="51"/>
        <v>267.85557983032504</v>
      </c>
      <c r="AL48" s="7">
        <f t="shared" si="52"/>
        <v>789.13373575070182</v>
      </c>
      <c r="AM48" s="7">
        <f t="shared" si="53"/>
        <v>521.27815592037678</v>
      </c>
    </row>
    <row r="49" spans="1:39" x14ac:dyDescent="0.3">
      <c r="A49" s="17"/>
      <c r="B49" s="17"/>
      <c r="C49" s="1"/>
      <c r="D49" s="7">
        <f t="shared" si="27"/>
        <v>2366.1234724425963</v>
      </c>
      <c r="E49" s="9">
        <v>37</v>
      </c>
      <c r="F49" s="9">
        <f t="shared" si="28"/>
        <v>10.277777777777777</v>
      </c>
      <c r="G49" s="9">
        <f t="shared" si="29"/>
        <v>19.978302483594572</v>
      </c>
      <c r="H49" s="8">
        <v>472.35361999753297</v>
      </c>
      <c r="I49" s="8">
        <f t="shared" si="30"/>
        <v>5.009220576006074</v>
      </c>
      <c r="J49" s="8">
        <f t="shared" si="31"/>
        <v>5009.2205760060742</v>
      </c>
      <c r="K49" s="8">
        <f t="shared" si="32"/>
        <v>487.38362361140184</v>
      </c>
      <c r="L49" s="2"/>
      <c r="M49" s="7">
        <f t="shared" si="33"/>
        <v>2499.9075837494347</v>
      </c>
      <c r="N49" s="5">
        <v>37</v>
      </c>
      <c r="O49" s="6">
        <f t="shared" si="34"/>
        <v>10.277777777777777</v>
      </c>
      <c r="P49" s="6">
        <f t="shared" si="35"/>
        <v>19.978302483594572</v>
      </c>
      <c r="Q49" s="8">
        <v>472.35361999753297</v>
      </c>
      <c r="R49" s="7">
        <f t="shared" si="36"/>
        <v>5.2924492962761489</v>
      </c>
      <c r="S49" s="7">
        <f t="shared" si="37"/>
        <v>5292.4492962761487</v>
      </c>
      <c r="T49" s="7">
        <f t="shared" si="38"/>
        <v>514.94101261065236</v>
      </c>
      <c r="U49" s="2"/>
      <c r="V49" s="7">
        <f t="shared" si="39"/>
        <v>2760.2670464033476</v>
      </c>
      <c r="W49" s="5">
        <v>37</v>
      </c>
      <c r="X49" s="6">
        <f t="shared" si="40"/>
        <v>10.277777777777777</v>
      </c>
      <c r="Y49" s="6">
        <f t="shared" si="41"/>
        <v>19.978302483594572</v>
      </c>
      <c r="Z49" s="8">
        <v>472.35361999753297</v>
      </c>
      <c r="AA49" s="7">
        <f t="shared" si="42"/>
        <v>5.8436453740266963</v>
      </c>
      <c r="AB49" s="7">
        <f t="shared" si="43"/>
        <v>5843.6453740266961</v>
      </c>
      <c r="AC49" s="7">
        <f t="shared" si="44"/>
        <v>568.57090125665161</v>
      </c>
      <c r="AD49" s="2"/>
      <c r="AE49" s="7">
        <f t="shared" si="45"/>
        <v>487.38362361140184</v>
      </c>
      <c r="AF49" s="7">
        <f t="shared" si="46"/>
        <v>514.94101261065236</v>
      </c>
      <c r="AG49" s="7">
        <f t="shared" si="47"/>
        <v>568.57090125665161</v>
      </c>
      <c r="AH49" s="7">
        <f t="shared" si="48"/>
        <v>27.55738899925052</v>
      </c>
      <c r="AI49" s="7">
        <f t="shared" si="49"/>
        <v>81.187277645249765</v>
      </c>
      <c r="AJ49" s="7">
        <f t="shared" si="50"/>
        <v>53.629888645999245</v>
      </c>
      <c r="AK49" s="7">
        <f t="shared" si="51"/>
        <v>283.22872027007475</v>
      </c>
      <c r="AL49" s="7">
        <f t="shared" si="52"/>
        <v>834.42479802062246</v>
      </c>
      <c r="AM49" s="7">
        <f t="shared" si="53"/>
        <v>551.19607775054772</v>
      </c>
    </row>
    <row r="50" spans="1:39" x14ac:dyDescent="0.3">
      <c r="A50" s="17"/>
      <c r="B50" s="17"/>
      <c r="C50" s="1"/>
      <c r="D50" s="7">
        <f t="shared" si="27"/>
        <v>2563.2031109681589</v>
      </c>
      <c r="E50" s="9">
        <v>38</v>
      </c>
      <c r="F50" s="9">
        <f t="shared" si="28"/>
        <v>10.555555555555555</v>
      </c>
      <c r="G50" s="9">
        <f t="shared" si="29"/>
        <v>20.518256604772805</v>
      </c>
      <c r="H50" s="8">
        <v>484.65603731927501</v>
      </c>
      <c r="I50" s="8">
        <f t="shared" si="30"/>
        <v>5.288705625428137</v>
      </c>
      <c r="J50" s="8">
        <f t="shared" si="31"/>
        <v>5288.705625428137</v>
      </c>
      <c r="K50" s="8">
        <f t="shared" si="32"/>
        <v>501.03526977740245</v>
      </c>
      <c r="L50" s="2"/>
      <c r="M50" s="7">
        <f t="shared" si="33"/>
        <v>2708.1303957415944</v>
      </c>
      <c r="N50" s="5">
        <v>38</v>
      </c>
      <c r="O50" s="6">
        <f t="shared" si="34"/>
        <v>10.555555555555555</v>
      </c>
      <c r="P50" s="6">
        <f t="shared" si="35"/>
        <v>20.518256604772805</v>
      </c>
      <c r="Q50" s="8">
        <v>484.65603731927501</v>
      </c>
      <c r="R50" s="7">
        <f t="shared" si="36"/>
        <v>5.5877368426498517</v>
      </c>
      <c r="S50" s="7">
        <f t="shared" si="37"/>
        <v>5587.7368426498515</v>
      </c>
      <c r="T50" s="7">
        <f t="shared" si="38"/>
        <v>529.36454298788067</v>
      </c>
      <c r="U50" s="2"/>
      <c r="V50" s="7">
        <f t="shared" si="39"/>
        <v>2990.1757718248577</v>
      </c>
      <c r="W50" s="5">
        <v>38</v>
      </c>
      <c r="X50" s="6">
        <f t="shared" si="40"/>
        <v>10.555555555555555</v>
      </c>
      <c r="Y50" s="6">
        <f t="shared" si="41"/>
        <v>20.518256604772805</v>
      </c>
      <c r="Z50" s="8">
        <v>484.65603731927501</v>
      </c>
      <c r="AA50" s="7">
        <f t="shared" si="42"/>
        <v>6.1696864200105503</v>
      </c>
      <c r="AB50" s="7">
        <f t="shared" si="43"/>
        <v>6169.6864200105501</v>
      </c>
      <c r="AC50" s="7">
        <f t="shared" si="44"/>
        <v>584.49660821152577</v>
      </c>
      <c r="AD50" s="2"/>
      <c r="AE50" s="7">
        <f t="shared" si="45"/>
        <v>501.03526977740245</v>
      </c>
      <c r="AF50" s="7">
        <f t="shared" si="46"/>
        <v>529.36454298788067</v>
      </c>
      <c r="AG50" s="7">
        <f t="shared" si="47"/>
        <v>584.49660821152577</v>
      </c>
      <c r="AH50" s="7">
        <f t="shared" si="48"/>
        <v>28.32927321047822</v>
      </c>
      <c r="AI50" s="7">
        <f t="shared" si="49"/>
        <v>83.46133843412332</v>
      </c>
      <c r="AJ50" s="7">
        <f t="shared" si="50"/>
        <v>55.1320652236451</v>
      </c>
      <c r="AK50" s="7">
        <f t="shared" si="51"/>
        <v>299.03121722171454</v>
      </c>
      <c r="AL50" s="7">
        <f t="shared" si="52"/>
        <v>880.98079458241284</v>
      </c>
      <c r="AM50" s="7">
        <f t="shared" si="53"/>
        <v>581.9495773606983</v>
      </c>
    </row>
    <row r="51" spans="1:39" x14ac:dyDescent="0.3">
      <c r="A51" s="17"/>
      <c r="B51" s="17"/>
      <c r="C51" s="1"/>
      <c r="D51" s="7">
        <f t="shared" si="27"/>
        <v>2770.9331779326481</v>
      </c>
      <c r="E51" s="9">
        <v>39</v>
      </c>
      <c r="F51" s="9">
        <f t="shared" si="28"/>
        <v>10.833333333333334</v>
      </c>
      <c r="G51" s="9">
        <f t="shared" si="29"/>
        <v>21.058210725951039</v>
      </c>
      <c r="H51" s="8">
        <v>496.958454641017</v>
      </c>
      <c r="I51" s="8">
        <f t="shared" si="30"/>
        <v>5.5757843579384518</v>
      </c>
      <c r="J51" s="8">
        <f t="shared" si="31"/>
        <v>5575.7843579384516</v>
      </c>
      <c r="K51" s="8">
        <f t="shared" si="32"/>
        <v>514.68778688662633</v>
      </c>
      <c r="L51" s="2"/>
      <c r="M51" s="7">
        <f t="shared" si="33"/>
        <v>2927.6058271066427</v>
      </c>
      <c r="N51" s="5">
        <v>39</v>
      </c>
      <c r="O51" s="6">
        <f t="shared" si="34"/>
        <v>10.833333333333334</v>
      </c>
      <c r="P51" s="6">
        <f t="shared" si="35"/>
        <v>21.058210725951039</v>
      </c>
      <c r="Q51" s="8">
        <v>496.958454641017</v>
      </c>
      <c r="R51" s="7">
        <f t="shared" si="36"/>
        <v>5.8910474301547575</v>
      </c>
      <c r="S51" s="7">
        <f t="shared" si="37"/>
        <v>5891.0474301547574</v>
      </c>
      <c r="T51" s="7">
        <f t="shared" si="38"/>
        <v>543.78899355274677</v>
      </c>
      <c r="U51" s="2"/>
      <c r="V51" s="7">
        <f t="shared" si="39"/>
        <v>3232.5090503148926</v>
      </c>
      <c r="W51" s="5">
        <v>39</v>
      </c>
      <c r="X51" s="6">
        <f t="shared" si="40"/>
        <v>10.833333333333334</v>
      </c>
      <c r="Y51" s="6">
        <f t="shared" si="41"/>
        <v>21.058210725951039</v>
      </c>
      <c r="Z51" s="8">
        <v>496.958454641017</v>
      </c>
      <c r="AA51" s="7">
        <f t="shared" si="42"/>
        <v>6.5045860878852109</v>
      </c>
      <c r="AB51" s="7">
        <f t="shared" si="43"/>
        <v>6504.5860878852109</v>
      </c>
      <c r="AC51" s="7">
        <f t="shared" si="44"/>
        <v>600.42333118940405</v>
      </c>
      <c r="AD51" s="2"/>
      <c r="AE51" s="7">
        <f t="shared" si="45"/>
        <v>514.68778688662633</v>
      </c>
      <c r="AF51" s="7">
        <f t="shared" si="46"/>
        <v>543.78899355274677</v>
      </c>
      <c r="AG51" s="7">
        <f t="shared" si="47"/>
        <v>600.42333118940405</v>
      </c>
      <c r="AH51" s="7">
        <f t="shared" si="48"/>
        <v>29.101206666120447</v>
      </c>
      <c r="AI51" s="7">
        <f t="shared" si="49"/>
        <v>85.735544302777726</v>
      </c>
      <c r="AJ51" s="7">
        <f t="shared" si="50"/>
        <v>56.634337636657278</v>
      </c>
      <c r="AK51" s="7">
        <f t="shared" si="51"/>
        <v>315.26307221630486</v>
      </c>
      <c r="AL51" s="7">
        <f t="shared" si="52"/>
        <v>928.80172994675877</v>
      </c>
      <c r="AM51" s="7">
        <f t="shared" si="53"/>
        <v>613.53865773045391</v>
      </c>
    </row>
    <row r="52" spans="1:39" x14ac:dyDescent="0.3">
      <c r="A52" s="17"/>
      <c r="B52" s="17"/>
      <c r="C52" s="1"/>
      <c r="D52" s="7">
        <f t="shared" ref="D52" si="54">0.7477*$D$9^(2/3)*(F52/$G$7)^3</f>
        <v>2989.5939477686638</v>
      </c>
      <c r="E52" s="9">
        <v>40</v>
      </c>
      <c r="F52" s="9">
        <f t="shared" ref="F52" si="55">E52/3.6</f>
        <v>11.111111111111111</v>
      </c>
      <c r="G52" s="9">
        <f t="shared" ref="G52" si="56">F52/0.514447</f>
        <v>21.598164847129269</v>
      </c>
      <c r="H52" s="8">
        <v>509.26087196275898</v>
      </c>
      <c r="I52" s="8">
        <f t="shared" ref="I52" si="57">D52/H52</f>
        <v>5.8704567979989744</v>
      </c>
      <c r="J52" s="8">
        <f t="shared" ref="J52" si="58">I52*1000</f>
        <v>5870.4567979989743</v>
      </c>
      <c r="K52" s="8">
        <f t="shared" ref="K52" si="59">J52/F52</f>
        <v>528.34111181990772</v>
      </c>
      <c r="L52" s="2"/>
      <c r="M52" s="7">
        <f t="shared" ref="M52" si="60">0.7477*$M$9^(2/3)*(O52/$G$7)^3</f>
        <v>3158.6299994070205</v>
      </c>
      <c r="N52" s="5">
        <v>40</v>
      </c>
      <c r="O52" s="6">
        <f t="shared" ref="O52" si="61">N52/3.6</f>
        <v>11.111111111111111</v>
      </c>
      <c r="P52" s="6">
        <f t="shared" ref="P52" si="62">O52/0.514447</f>
        <v>21.598164847129269</v>
      </c>
      <c r="Q52" s="8">
        <v>509.26087196275898</v>
      </c>
      <c r="R52" s="7">
        <f t="shared" ref="R52" si="63">M52/Q52</f>
        <v>6.2023810846359373</v>
      </c>
      <c r="S52" s="7">
        <f t="shared" ref="S52" si="64">R52*1000</f>
        <v>6202.3810846359374</v>
      </c>
      <c r="T52" s="7">
        <f t="shared" ref="T52" si="65">S52/O52</f>
        <v>558.21429761723437</v>
      </c>
      <c r="U52" s="2"/>
      <c r="V52" s="7">
        <f t="shared" ref="V52" si="66">0.7477*$V$9^(2/3)*(X52/$G$7)^3</f>
        <v>3487.593843796305</v>
      </c>
      <c r="W52" s="5">
        <v>40</v>
      </c>
      <c r="X52" s="6">
        <f t="shared" ref="X52" si="67">W52/3.6</f>
        <v>11.111111111111111</v>
      </c>
      <c r="Y52" s="6">
        <f t="shared" ref="Y52" si="68">X52/0.514447</f>
        <v>21.598164847129269</v>
      </c>
      <c r="Z52" s="8">
        <v>509.26087196275898</v>
      </c>
      <c r="AA52" s="7">
        <f t="shared" ref="AA52" si="69">V52/Z52</f>
        <v>6.8483444061874525</v>
      </c>
      <c r="AB52" s="7">
        <f t="shared" ref="AB52" si="70">AA52*1000</f>
        <v>6848.3444061874525</v>
      </c>
      <c r="AC52" s="7">
        <f t="shared" ref="AC52" si="71">AB52/X52</f>
        <v>616.35099655687077</v>
      </c>
      <c r="AD52" s="2"/>
      <c r="AE52" s="7">
        <f t="shared" ref="AE52" si="72">K52</f>
        <v>528.34111181990772</v>
      </c>
      <c r="AF52" s="7">
        <f t="shared" ref="AF52" si="73">T52</f>
        <v>558.21429761723437</v>
      </c>
      <c r="AG52" s="7">
        <f t="shared" ref="AG52" si="74">AC52</f>
        <v>616.35099655687077</v>
      </c>
      <c r="AH52" s="7">
        <f t="shared" ref="AH52" si="75">AF52-AE52</f>
        <v>29.873185797326641</v>
      </c>
      <c r="AI52" s="7">
        <f t="shared" ref="AI52" si="76">AG52-AE52</f>
        <v>88.009884736963045</v>
      </c>
      <c r="AJ52" s="7">
        <f t="shared" ref="AJ52" si="77">AG52-AF52</f>
        <v>58.136698939636403</v>
      </c>
      <c r="AK52" s="7">
        <f t="shared" ref="AK52" si="78">AH52*$F52</f>
        <v>331.92428663696268</v>
      </c>
      <c r="AL52" s="7">
        <f t="shared" ref="AL52" si="79">AI52*$F52</f>
        <v>977.88760818847823</v>
      </c>
      <c r="AM52" s="7">
        <f t="shared" ref="AM52" si="80">AJ52*$F52</f>
        <v>645.96332155151561</v>
      </c>
    </row>
    <row r="54" spans="1:39" ht="15" customHeight="1" x14ac:dyDescent="0.3">
      <c r="D54" s="16" t="s">
        <v>39</v>
      </c>
      <c r="E54" s="16"/>
      <c r="F54" s="16"/>
      <c r="G54" s="16"/>
      <c r="H54" s="16"/>
      <c r="I54" s="16"/>
      <c r="J54" s="16"/>
      <c r="K54" s="16"/>
      <c r="L54" s="16"/>
      <c r="M54" s="16"/>
      <c r="N54" s="16"/>
      <c r="O54" s="16"/>
      <c r="P54" s="16"/>
      <c r="Q54" s="16"/>
      <c r="AE54" s="16" t="s">
        <v>35</v>
      </c>
      <c r="AF54" s="16"/>
      <c r="AG54" s="16"/>
      <c r="AH54" s="16"/>
      <c r="AI54" s="16"/>
      <c r="AJ54" s="16"/>
      <c r="AK54" s="16"/>
      <c r="AL54" s="16"/>
      <c r="AM54" s="16"/>
    </row>
    <row r="55" spans="1:39" x14ac:dyDescent="0.3">
      <c r="D55" s="16"/>
      <c r="E55" s="16"/>
      <c r="F55" s="16"/>
      <c r="G55" s="16"/>
      <c r="H55" s="16"/>
      <c r="I55" s="16"/>
      <c r="J55" s="16"/>
      <c r="K55" s="16"/>
      <c r="L55" s="16"/>
      <c r="M55" s="16"/>
      <c r="N55" s="16"/>
      <c r="O55" s="16"/>
      <c r="P55" s="16"/>
      <c r="Q55" s="16"/>
      <c r="AE55" s="16"/>
      <c r="AF55" s="16"/>
      <c r="AG55" s="16"/>
      <c r="AH55" s="16"/>
      <c r="AI55" s="16"/>
      <c r="AJ55" s="16"/>
      <c r="AK55" s="16"/>
      <c r="AL55" s="16"/>
      <c r="AM55" s="16"/>
    </row>
    <row r="56" spans="1:39" x14ac:dyDescent="0.3">
      <c r="AE56" s="16"/>
      <c r="AF56" s="16"/>
      <c r="AG56" s="16"/>
      <c r="AH56" s="16"/>
      <c r="AI56" s="16"/>
      <c r="AJ56" s="16"/>
      <c r="AK56" s="16"/>
      <c r="AL56" s="16"/>
      <c r="AM56" s="16"/>
    </row>
    <row r="57" spans="1:39" x14ac:dyDescent="0.3">
      <c r="D57" s="22" t="s">
        <v>40</v>
      </c>
      <c r="E57" s="22"/>
      <c r="F57" s="22"/>
      <c r="G57" s="22"/>
      <c r="H57" s="22"/>
      <c r="I57" s="22"/>
      <c r="J57" s="22"/>
      <c r="K57" s="22"/>
      <c r="L57" s="22"/>
      <c r="M57" s="22"/>
      <c r="N57" s="22"/>
      <c r="O57" s="22"/>
      <c r="P57" s="22"/>
      <c r="Q57" s="22"/>
    </row>
    <row r="58" spans="1:39" x14ac:dyDescent="0.3">
      <c r="D58" s="15"/>
      <c r="E58" s="15"/>
      <c r="F58" s="25" t="s">
        <v>45</v>
      </c>
      <c r="G58" s="25"/>
      <c r="H58" s="25" t="s">
        <v>46</v>
      </c>
      <c r="I58" s="25"/>
      <c r="J58" s="13" t="s">
        <v>47</v>
      </c>
      <c r="K58" s="25" t="s">
        <v>48</v>
      </c>
      <c r="L58" s="25"/>
      <c r="M58" s="25"/>
      <c r="N58" s="23" t="s">
        <v>56</v>
      </c>
      <c r="O58" s="24"/>
      <c r="P58" s="24"/>
      <c r="Q58" s="24"/>
    </row>
    <row r="59" spans="1:39" x14ac:dyDescent="0.3">
      <c r="F59" t="s">
        <v>42</v>
      </c>
      <c r="G59" t="s">
        <v>43</v>
      </c>
      <c r="H59" t="s">
        <v>42</v>
      </c>
      <c r="I59" t="s">
        <v>43</v>
      </c>
      <c r="J59" t="s">
        <v>41</v>
      </c>
      <c r="K59" t="s">
        <v>49</v>
      </c>
      <c r="L59" t="s">
        <v>50</v>
      </c>
      <c r="M59" t="s">
        <v>51</v>
      </c>
    </row>
    <row r="60" spans="1:39" x14ac:dyDescent="0.3">
      <c r="E60" t="s">
        <v>41</v>
      </c>
      <c r="F60">
        <v>390</v>
      </c>
      <c r="G60">
        <v>1170</v>
      </c>
      <c r="H60">
        <v>335</v>
      </c>
      <c r="I60">
        <v>1005</v>
      </c>
      <c r="J60">
        <f>G60-I60</f>
        <v>165</v>
      </c>
      <c r="K60" s="12">
        <f>E33</f>
        <v>21</v>
      </c>
      <c r="L60" s="14">
        <f>AJ33</f>
        <v>27.927534927698844</v>
      </c>
      <c r="M60" s="14">
        <f>AM33</f>
        <v>162.91062041157659</v>
      </c>
      <c r="N60" s="26" t="s">
        <v>52</v>
      </c>
      <c r="O60" s="26"/>
      <c r="P60" s="26"/>
      <c r="Q60" s="26"/>
    </row>
    <row r="61" spans="1:39" x14ac:dyDescent="0.3">
      <c r="D61" t="s">
        <v>44</v>
      </c>
      <c r="E61" s="10">
        <v>0.1</v>
      </c>
      <c r="G61">
        <f>$G$60+($G$60*E61)</f>
        <v>1287</v>
      </c>
      <c r="I61">
        <v>1005</v>
      </c>
      <c r="J61">
        <f>G61-I61</f>
        <v>282</v>
      </c>
      <c r="K61" s="12">
        <f>E38</f>
        <v>26</v>
      </c>
      <c r="L61" s="14">
        <f>AJ38</f>
        <v>37.250812779389776</v>
      </c>
      <c r="M61" s="14">
        <f>AM38</f>
        <v>269.03364785114837</v>
      </c>
      <c r="N61" s="26" t="s">
        <v>53</v>
      </c>
      <c r="O61" s="26"/>
      <c r="P61" s="26"/>
      <c r="Q61" s="26"/>
    </row>
    <row r="62" spans="1:39" x14ac:dyDescent="0.3">
      <c r="E62" s="11">
        <v>0.2</v>
      </c>
      <c r="G62">
        <f>$G$60+($G$60*E62)</f>
        <v>1404</v>
      </c>
      <c r="I62">
        <v>1005</v>
      </c>
      <c r="J62">
        <f>G62-I62</f>
        <v>399</v>
      </c>
      <c r="K62" s="12">
        <f>E43</f>
        <v>31</v>
      </c>
      <c r="L62" s="14">
        <f>AJ43</f>
        <v>44.619338720757298</v>
      </c>
      <c r="M62" s="14">
        <f>AM43</f>
        <v>384.22208342874336</v>
      </c>
      <c r="N62" s="26" t="s">
        <v>54</v>
      </c>
      <c r="O62" s="26"/>
      <c r="P62" s="26"/>
      <c r="Q62" s="26"/>
    </row>
    <row r="63" spans="1:39" x14ac:dyDescent="0.3">
      <c r="E63" s="11">
        <v>0.3</v>
      </c>
      <c r="G63">
        <f>$G$60+($G$60*E63)</f>
        <v>1521</v>
      </c>
      <c r="I63">
        <v>1005</v>
      </c>
      <c r="J63" s="12">
        <f>G63-I63</f>
        <v>516</v>
      </c>
      <c r="K63" s="12">
        <f>E48</f>
        <v>36</v>
      </c>
      <c r="L63" s="14">
        <f>AJ48</f>
        <v>52.127815592037678</v>
      </c>
      <c r="M63" s="14">
        <f>AM48</f>
        <v>521.27815592037678</v>
      </c>
      <c r="N63" s="26" t="s">
        <v>55</v>
      </c>
      <c r="O63" s="26"/>
      <c r="P63" s="26"/>
      <c r="Q63" s="26"/>
    </row>
    <row r="65" spans="4:17" x14ac:dyDescent="0.3">
      <c r="D65" s="16" t="s">
        <v>57</v>
      </c>
      <c r="E65" s="16"/>
      <c r="F65" s="16"/>
      <c r="G65" s="16"/>
      <c r="H65" s="16"/>
      <c r="I65" s="16"/>
      <c r="J65" s="16"/>
      <c r="K65" s="16"/>
      <c r="L65" s="16"/>
      <c r="M65" s="16"/>
      <c r="N65" s="16"/>
      <c r="O65" s="16"/>
      <c r="P65" s="16"/>
      <c r="Q65" s="16"/>
    </row>
    <row r="66" spans="4:17" x14ac:dyDescent="0.3">
      <c r="D66" s="16"/>
      <c r="E66" s="16"/>
      <c r="F66" s="16"/>
      <c r="G66" s="16"/>
      <c r="H66" s="16"/>
      <c r="I66" s="16"/>
      <c r="J66" s="16"/>
      <c r="K66" s="16"/>
      <c r="L66" s="16"/>
      <c r="M66" s="16"/>
      <c r="N66" s="16"/>
      <c r="O66" s="16"/>
      <c r="P66" s="16"/>
      <c r="Q66" s="16"/>
    </row>
    <row r="67" spans="4:17" x14ac:dyDescent="0.3">
      <c r="D67" s="16"/>
      <c r="E67" s="16"/>
      <c r="F67" s="16"/>
      <c r="G67" s="16"/>
      <c r="H67" s="16"/>
      <c r="I67" s="16"/>
      <c r="J67" s="16"/>
      <c r="K67" s="16"/>
      <c r="L67" s="16"/>
      <c r="M67" s="16"/>
      <c r="N67" s="16"/>
      <c r="O67" s="16"/>
      <c r="P67" s="16"/>
      <c r="Q67" s="16"/>
    </row>
    <row r="68" spans="4:17" ht="15" customHeight="1" x14ac:dyDescent="0.3">
      <c r="D68" s="16"/>
      <c r="E68" s="16"/>
      <c r="F68" s="16"/>
      <c r="G68" s="16"/>
      <c r="H68" s="16"/>
      <c r="I68" s="16"/>
      <c r="J68" s="16"/>
      <c r="K68" s="16"/>
      <c r="L68" s="16"/>
      <c r="M68" s="16"/>
      <c r="N68" s="16"/>
      <c r="O68" s="16"/>
      <c r="P68" s="16"/>
      <c r="Q68" s="16"/>
    </row>
    <row r="69" spans="4:17" x14ac:dyDescent="0.3">
      <c r="D69" s="16"/>
      <c r="E69" s="16"/>
      <c r="F69" s="16"/>
      <c r="G69" s="16"/>
      <c r="H69" s="16"/>
      <c r="I69" s="16"/>
      <c r="J69" s="16"/>
      <c r="K69" s="16"/>
      <c r="L69" s="16"/>
      <c r="M69" s="16"/>
      <c r="N69" s="16"/>
      <c r="O69" s="16"/>
      <c r="P69" s="16"/>
      <c r="Q69" s="16"/>
    </row>
  </sheetData>
  <mergeCells count="23">
    <mergeCell ref="D65:Q69"/>
    <mergeCell ref="N60:Q60"/>
    <mergeCell ref="N63:Q63"/>
    <mergeCell ref="N62:Q62"/>
    <mergeCell ref="N61:Q61"/>
    <mergeCell ref="D57:Q57"/>
    <mergeCell ref="N58:Q58"/>
    <mergeCell ref="H58:I58"/>
    <mergeCell ref="K58:M58"/>
    <mergeCell ref="F58:G58"/>
    <mergeCell ref="AE54:AM56"/>
    <mergeCell ref="C2:M4"/>
    <mergeCell ref="O2:V5"/>
    <mergeCell ref="A43:B52"/>
    <mergeCell ref="D54:Q55"/>
    <mergeCell ref="D7:F7"/>
    <mergeCell ref="O7:S7"/>
    <mergeCell ref="Y7:AB7"/>
    <mergeCell ref="AE7:AM8"/>
    <mergeCell ref="AE9:AM9"/>
    <mergeCell ref="E10:G10"/>
    <mergeCell ref="N10:P10"/>
    <mergeCell ref="W10:Y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Dylan</cp:lastModifiedBy>
  <dcterms:created xsi:type="dcterms:W3CDTF">2019-01-16T15:28:47Z</dcterms:created>
  <dcterms:modified xsi:type="dcterms:W3CDTF">2019-01-17T17:18:56Z</dcterms:modified>
</cp:coreProperties>
</file>