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Teste1" sheetId="1" r:id="rId1"/>
    <sheet name="Teste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2"/>
  <c r="G3" s="1"/>
  <c r="F4"/>
  <c r="F5"/>
  <c r="F6"/>
  <c r="F7"/>
  <c r="F8"/>
  <c r="F9"/>
  <c r="F10"/>
  <c r="F11"/>
  <c r="F12"/>
  <c r="F13"/>
  <c r="F14"/>
  <c r="G14" s="1"/>
  <c r="F15"/>
  <c r="G15" s="1"/>
  <c r="F16"/>
  <c r="G16" s="1"/>
  <c r="F2"/>
  <c r="G2" s="1"/>
  <c r="C16"/>
  <c r="D16" s="1"/>
  <c r="B16"/>
  <c r="C15"/>
  <c r="I15" s="1"/>
  <c r="C14"/>
  <c r="I14" s="1"/>
  <c r="G13"/>
  <c r="C13"/>
  <c r="D13" s="1"/>
  <c r="G12"/>
  <c r="C12"/>
  <c r="I12" s="1"/>
  <c r="G11"/>
  <c r="C11"/>
  <c r="I11" s="1"/>
  <c r="G10"/>
  <c r="C10"/>
  <c r="I10" s="1"/>
  <c r="G9"/>
  <c r="C9"/>
  <c r="D9" s="1"/>
  <c r="G8"/>
  <c r="C8"/>
  <c r="I8" s="1"/>
  <c r="G7"/>
  <c r="C7"/>
  <c r="I7" s="1"/>
  <c r="G6"/>
  <c r="C6"/>
  <c r="I6" s="1"/>
  <c r="G5"/>
  <c r="C5"/>
  <c r="D5" s="1"/>
  <c r="G4"/>
  <c r="C4"/>
  <c r="I4" s="1"/>
  <c r="K3"/>
  <c r="C3"/>
  <c r="I3" s="1"/>
  <c r="L2"/>
  <c r="C2"/>
  <c r="I2" s="1"/>
  <c r="I3" i="1"/>
  <c r="I4"/>
  <c r="I5"/>
  <c r="I6"/>
  <c r="I7"/>
  <c r="I8"/>
  <c r="I9"/>
  <c r="I10"/>
  <c r="I11"/>
  <c r="I12"/>
  <c r="I13"/>
  <c r="I14"/>
  <c r="I15"/>
  <c r="I16"/>
  <c r="I2"/>
  <c r="K3"/>
  <c r="G3"/>
  <c r="G4"/>
  <c r="G5"/>
  <c r="G6"/>
  <c r="G7"/>
  <c r="G8"/>
  <c r="G9"/>
  <c r="G10"/>
  <c r="G11"/>
  <c r="G12"/>
  <c r="G13"/>
  <c r="G14"/>
  <c r="G16"/>
  <c r="G2"/>
  <c r="F3"/>
  <c r="F4"/>
  <c r="F5"/>
  <c r="F6"/>
  <c r="F7"/>
  <c r="F8"/>
  <c r="F9"/>
  <c r="F10"/>
  <c r="F11"/>
  <c r="F12"/>
  <c r="F13"/>
  <c r="F14"/>
  <c r="F15"/>
  <c r="G15" s="1"/>
  <c r="F16"/>
  <c r="F2"/>
  <c r="B16"/>
  <c r="C16" s="1"/>
  <c r="D16" s="1"/>
  <c r="C3"/>
  <c r="C4"/>
  <c r="C5"/>
  <c r="C6"/>
  <c r="C7"/>
  <c r="C8"/>
  <c r="C9"/>
  <c r="C10"/>
  <c r="C11"/>
  <c r="D11" s="1"/>
  <c r="C12"/>
  <c r="C13"/>
  <c r="C14"/>
  <c r="C15"/>
  <c r="D15" s="1"/>
  <c r="C2"/>
  <c r="D2" s="1"/>
  <c r="L2"/>
  <c r="D15" i="2" l="1"/>
  <c r="D2"/>
  <c r="D4"/>
  <c r="I5"/>
  <c r="D7"/>
  <c r="D3"/>
  <c r="D6"/>
  <c r="D10"/>
  <c r="D14"/>
  <c r="D8"/>
  <c r="I9"/>
  <c r="D12"/>
  <c r="I13"/>
  <c r="I16"/>
  <c r="D11"/>
  <c r="D7" i="1"/>
  <c r="D3"/>
  <c r="D12"/>
  <c r="D8"/>
  <c r="D4"/>
  <c r="D13"/>
  <c r="D9"/>
  <c r="D5"/>
  <c r="D14"/>
  <c r="D10"/>
  <c r="D6"/>
</calcChain>
</file>

<file path=xl/sharedStrings.xml><?xml version="1.0" encoding="utf-8"?>
<sst xmlns="http://schemas.openxmlformats.org/spreadsheetml/2006/main" count="20" uniqueCount="10">
  <si>
    <t>resistencia</t>
  </si>
  <si>
    <t>T trigger</t>
  </si>
  <si>
    <t>%</t>
  </si>
  <si>
    <t>V</t>
  </si>
  <si>
    <t>vmed</t>
  </si>
  <si>
    <t>tensão med</t>
  </si>
  <si>
    <t>alfa</t>
  </si>
  <si>
    <t>1-alfa</t>
  </si>
  <si>
    <t>P</t>
  </si>
  <si>
    <t>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</si>
</sst>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Teste1!$I$1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Teste1!$G$2:$G$16</c:f>
              <c:numCache>
                <c:formatCode>0.00</c:formatCode>
                <c:ptCount val="15"/>
                <c:pt idx="0">
                  <c:v>99.714285714285708</c:v>
                </c:pt>
                <c:pt idx="1">
                  <c:v>98.571428571428569</c:v>
                </c:pt>
                <c:pt idx="2">
                  <c:v>97.142857142857139</c:v>
                </c:pt>
                <c:pt idx="3">
                  <c:v>94.285714285714292</c:v>
                </c:pt>
                <c:pt idx="4">
                  <c:v>90</c:v>
                </c:pt>
                <c:pt idx="5">
                  <c:v>85.714285714285708</c:v>
                </c:pt>
                <c:pt idx="6">
                  <c:v>78.571428571428569</c:v>
                </c:pt>
                <c:pt idx="7">
                  <c:v>71.428571428571431</c:v>
                </c:pt>
                <c:pt idx="8">
                  <c:v>57.142857142857146</c:v>
                </c:pt>
                <c:pt idx="9">
                  <c:v>42.857142857142854</c:v>
                </c:pt>
                <c:pt idx="10">
                  <c:v>28.571428571428569</c:v>
                </c:pt>
                <c:pt idx="11">
                  <c:v>14.285714285714292</c:v>
                </c:pt>
                <c:pt idx="12">
                  <c:v>5.7142857142857082</c:v>
                </c:pt>
                <c:pt idx="13">
                  <c:v>4.2857142857142918</c:v>
                </c:pt>
                <c:pt idx="14">
                  <c:v>0</c:v>
                </c:pt>
              </c:numCache>
            </c:numRef>
          </c:xVal>
          <c:yVal>
            <c:numRef>
              <c:f>Teste1!$I$2:$I$16</c:f>
              <c:numCache>
                <c:formatCode>0.00</c:formatCode>
                <c:ptCount val="15"/>
                <c:pt idx="0">
                  <c:v>98.924015539341426</c:v>
                </c:pt>
                <c:pt idx="1">
                  <c:v>97.0078834300663</c:v>
                </c:pt>
                <c:pt idx="2">
                  <c:v>94.752276638483039</c:v>
                </c:pt>
                <c:pt idx="3">
                  <c:v>90.380530284190996</c:v>
                </c:pt>
                <c:pt idx="4">
                  <c:v>83.674428795511233</c:v>
                </c:pt>
                <c:pt idx="5">
                  <c:v>76.750173953298287</c:v>
                </c:pt>
                <c:pt idx="6">
                  <c:v>65.268827007091161</c:v>
                </c:pt>
                <c:pt idx="7">
                  <c:v>54.310715789985089</c:v>
                </c:pt>
                <c:pt idx="8">
                  <c:v>34.998034310273958</c:v>
                </c:pt>
                <c:pt idx="9">
                  <c:v>19.643486124935219</c:v>
                </c:pt>
                <c:pt idx="10">
                  <c:v>8.5337741028928278</c:v>
                </c:pt>
                <c:pt idx="11">
                  <c:v>1.8411173038987252</c:v>
                </c:pt>
                <c:pt idx="12">
                  <c:v>9.7471616399421507E-2</c:v>
                </c:pt>
                <c:pt idx="13">
                  <c:v>3.1982026055826012E-3</c:v>
                </c:pt>
                <c:pt idx="14">
                  <c:v>0</c:v>
                </c:pt>
              </c:numCache>
            </c:numRef>
          </c:yVal>
          <c:smooth val="1"/>
        </c:ser>
        <c:axId val="55698560"/>
        <c:axId val="55700096"/>
      </c:scatterChart>
      <c:valAx>
        <c:axId val="55698560"/>
        <c:scaling>
          <c:orientation val="minMax"/>
        </c:scaling>
        <c:axPos val="b"/>
        <c:numFmt formatCode="0.00" sourceLinked="1"/>
        <c:tickLblPos val="nextTo"/>
        <c:crossAx val="55700096"/>
        <c:crosses val="autoZero"/>
        <c:crossBetween val="midCat"/>
      </c:valAx>
      <c:valAx>
        <c:axId val="55700096"/>
        <c:scaling>
          <c:orientation val="minMax"/>
        </c:scaling>
        <c:axPos val="l"/>
        <c:majorGridlines/>
        <c:numFmt formatCode="0.00" sourceLinked="1"/>
        <c:tickLblPos val="nextTo"/>
        <c:crossAx val="5569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Teste1!$I$1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Teste1!$G$2:$G$16</c:f>
              <c:numCache>
                <c:formatCode>0.00</c:formatCode>
                <c:ptCount val="15"/>
                <c:pt idx="0">
                  <c:v>99.714285714285708</c:v>
                </c:pt>
                <c:pt idx="1">
                  <c:v>98.571428571428569</c:v>
                </c:pt>
                <c:pt idx="2">
                  <c:v>97.142857142857139</c:v>
                </c:pt>
                <c:pt idx="3">
                  <c:v>94.285714285714292</c:v>
                </c:pt>
                <c:pt idx="4">
                  <c:v>90</c:v>
                </c:pt>
                <c:pt idx="5">
                  <c:v>85.714285714285708</c:v>
                </c:pt>
                <c:pt idx="6">
                  <c:v>78.571428571428569</c:v>
                </c:pt>
                <c:pt idx="7">
                  <c:v>71.428571428571431</c:v>
                </c:pt>
                <c:pt idx="8">
                  <c:v>57.142857142857146</c:v>
                </c:pt>
                <c:pt idx="9">
                  <c:v>42.857142857142854</c:v>
                </c:pt>
                <c:pt idx="10">
                  <c:v>28.571428571428569</c:v>
                </c:pt>
                <c:pt idx="11">
                  <c:v>14.285714285714292</c:v>
                </c:pt>
                <c:pt idx="12">
                  <c:v>5.7142857142857082</c:v>
                </c:pt>
                <c:pt idx="13">
                  <c:v>4.2857142857142918</c:v>
                </c:pt>
                <c:pt idx="14">
                  <c:v>0</c:v>
                </c:pt>
              </c:numCache>
            </c:numRef>
          </c:xVal>
          <c:yVal>
            <c:numRef>
              <c:f>Teste1!$I$2:$I$16</c:f>
              <c:numCache>
                <c:formatCode>0.00</c:formatCode>
                <c:ptCount val="15"/>
                <c:pt idx="0">
                  <c:v>98.924015539341426</c:v>
                </c:pt>
                <c:pt idx="1">
                  <c:v>97.0078834300663</c:v>
                </c:pt>
                <c:pt idx="2">
                  <c:v>94.752276638483039</c:v>
                </c:pt>
                <c:pt idx="3">
                  <c:v>90.380530284190996</c:v>
                </c:pt>
                <c:pt idx="4">
                  <c:v>83.674428795511233</c:v>
                </c:pt>
                <c:pt idx="5">
                  <c:v>76.750173953298287</c:v>
                </c:pt>
                <c:pt idx="6">
                  <c:v>65.268827007091161</c:v>
                </c:pt>
                <c:pt idx="7">
                  <c:v>54.310715789985089</c:v>
                </c:pt>
                <c:pt idx="8">
                  <c:v>34.998034310273958</c:v>
                </c:pt>
                <c:pt idx="9">
                  <c:v>19.643486124935219</c:v>
                </c:pt>
                <c:pt idx="10">
                  <c:v>8.5337741028928278</c:v>
                </c:pt>
                <c:pt idx="11">
                  <c:v>1.8411173038987252</c:v>
                </c:pt>
                <c:pt idx="12">
                  <c:v>9.7471616399421507E-2</c:v>
                </c:pt>
                <c:pt idx="13">
                  <c:v>3.1982026055826012E-3</c:v>
                </c:pt>
                <c:pt idx="14">
                  <c:v>0</c:v>
                </c:pt>
              </c:numCache>
            </c:numRef>
          </c:yVal>
          <c:smooth val="1"/>
        </c:ser>
        <c:axId val="57307520"/>
        <c:axId val="57309056"/>
      </c:scatterChart>
      <c:valAx>
        <c:axId val="57307520"/>
        <c:scaling>
          <c:orientation val="minMax"/>
        </c:scaling>
        <c:axPos val="b"/>
        <c:numFmt formatCode="0.00" sourceLinked="1"/>
        <c:tickLblPos val="nextTo"/>
        <c:crossAx val="57309056"/>
        <c:crosses val="autoZero"/>
        <c:crossBetween val="midCat"/>
      </c:valAx>
      <c:valAx>
        <c:axId val="57309056"/>
        <c:scaling>
          <c:orientation val="minMax"/>
        </c:scaling>
        <c:axPos val="l"/>
        <c:majorGridlines/>
        <c:numFmt formatCode="0.00" sourceLinked="1"/>
        <c:tickLblPos val="nextTo"/>
        <c:crossAx val="5730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</xdr:row>
      <xdr:rowOff>19050</xdr:rowOff>
    </xdr:from>
    <xdr:to>
      <xdr:col>20</xdr:col>
      <xdr:colOff>466725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190501</xdr:colOff>
      <xdr:row>17</xdr:row>
      <xdr:rowOff>9525</xdr:rowOff>
    </xdr:from>
    <xdr:to>
      <xdr:col>8</xdr:col>
      <xdr:colOff>130835</xdr:colOff>
      <xdr:row>34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1" y="3248025"/>
          <a:ext cx="4398034" cy="325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</xdr:row>
      <xdr:rowOff>19050</xdr:rowOff>
    </xdr:from>
    <xdr:to>
      <xdr:col>20</xdr:col>
      <xdr:colOff>466725</xdr:colOff>
      <xdr:row>22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16" sqref="A16"/>
    </sheetView>
  </sheetViews>
  <sheetFormatPr defaultRowHeight="15"/>
  <cols>
    <col min="1" max="1" width="11.28515625" customWidth="1"/>
    <col min="3" max="3" width="13.28515625" customWidth="1"/>
    <col min="5" max="5" width="3" style="4" customWidth="1"/>
    <col min="8" max="8" width="2.7109375" style="4" customWidth="1"/>
    <col min="10" max="10" width="3" style="4" customWidth="1"/>
  </cols>
  <sheetData>
    <row r="1" spans="1:13" s="2" customFormat="1">
      <c r="A1" s="2" t="s">
        <v>0</v>
      </c>
      <c r="B1" s="2" t="s">
        <v>1</v>
      </c>
      <c r="C1" s="2" t="s">
        <v>5</v>
      </c>
      <c r="D1" s="2" t="s">
        <v>2</v>
      </c>
      <c r="E1" s="3"/>
      <c r="F1" s="2" t="s">
        <v>6</v>
      </c>
      <c r="G1" s="2" t="s">
        <v>7</v>
      </c>
      <c r="H1" s="3"/>
      <c r="I1" s="2" t="s">
        <v>8</v>
      </c>
      <c r="J1" s="3"/>
      <c r="K1" s="2" t="s">
        <v>3</v>
      </c>
      <c r="L1" s="2" t="s">
        <v>4</v>
      </c>
      <c r="M1" s="2" t="s">
        <v>9</v>
      </c>
    </row>
    <row r="2" spans="1:13">
      <c r="A2">
        <v>1000</v>
      </c>
      <c r="B2">
        <v>0.39</v>
      </c>
      <c r="C2">
        <f>$K$2*(1+COS(B2*PI()*2*60/1000))/PI()</f>
        <v>196.92070434937298</v>
      </c>
      <c r="D2" s="5">
        <f>100*C2/$L$2</f>
        <v>99.460552753009281</v>
      </c>
      <c r="E2" s="6"/>
      <c r="F2" s="5">
        <f>100*A2/350000</f>
        <v>0.2857142857142857</v>
      </c>
      <c r="G2" s="5">
        <f>100-F2</f>
        <v>99.714285714285708</v>
      </c>
      <c r="H2" s="6"/>
      <c r="I2" s="5">
        <f>100*(C2*C2)/($L$2*$L$2)</f>
        <v>98.924015539341426</v>
      </c>
      <c r="K2" s="1">
        <v>311</v>
      </c>
      <c r="L2">
        <f>K2*2/PI()</f>
        <v>197.98874920631781</v>
      </c>
      <c r="M2">
        <v>100</v>
      </c>
    </row>
    <row r="3" spans="1:13">
      <c r="A3">
        <v>5000</v>
      </c>
      <c r="B3">
        <v>0.65300000000000002</v>
      </c>
      <c r="C3">
        <f t="shared" ref="C3:C16" si="0">$K$2*(1+COS(B3*PI()*2*60/1000))/PI()</f>
        <v>195.00422748395823</v>
      </c>
      <c r="D3" s="5">
        <f t="shared" ref="D3:D15" si="1">100*C3/$L$2</f>
        <v>98.492580141890031</v>
      </c>
      <c r="E3" s="6"/>
      <c r="F3" s="5">
        <f t="shared" ref="F3:F16" si="2">100*A3/350000</f>
        <v>1.4285714285714286</v>
      </c>
      <c r="G3" s="5">
        <f t="shared" ref="G3:G16" si="3">100-F3</f>
        <v>98.571428571428569</v>
      </c>
      <c r="H3" s="6"/>
      <c r="I3" s="5">
        <f t="shared" ref="I3:I16" si="4">100*(C3*C3)/($L$2*$L$2)</f>
        <v>97.0078834300663</v>
      </c>
      <c r="K3">
        <f>K2*K2</f>
        <v>96721</v>
      </c>
    </row>
    <row r="4" spans="1:13">
      <c r="A4">
        <v>10000</v>
      </c>
      <c r="B4">
        <v>0.86899999999999999</v>
      </c>
      <c r="C4">
        <f t="shared" si="0"/>
        <v>192.72379495422916</v>
      </c>
      <c r="D4" s="5">
        <f t="shared" si="1"/>
        <v>97.340781093272014</v>
      </c>
      <c r="E4" s="6"/>
      <c r="F4" s="5">
        <f t="shared" si="2"/>
        <v>2.8571428571428572</v>
      </c>
      <c r="G4" s="5">
        <f t="shared" si="3"/>
        <v>97.142857142857139</v>
      </c>
      <c r="H4" s="6"/>
      <c r="I4" s="5">
        <f t="shared" si="4"/>
        <v>94.752276638483039</v>
      </c>
    </row>
    <row r="5" spans="1:13">
      <c r="A5">
        <v>20000</v>
      </c>
      <c r="B5">
        <v>1.1879999999999999</v>
      </c>
      <c r="C5">
        <f t="shared" si="0"/>
        <v>188.22528116682346</v>
      </c>
      <c r="D5" s="5">
        <f t="shared" si="1"/>
        <v>95.068675326939854</v>
      </c>
      <c r="E5" s="6"/>
      <c r="F5" s="5">
        <f t="shared" si="2"/>
        <v>5.7142857142857144</v>
      </c>
      <c r="G5" s="5">
        <f t="shared" si="3"/>
        <v>94.285714285714292</v>
      </c>
      <c r="H5" s="6"/>
      <c r="I5" s="5">
        <f t="shared" si="4"/>
        <v>90.380530284190996</v>
      </c>
    </row>
    <row r="6" spans="1:13">
      <c r="A6">
        <v>35000</v>
      </c>
      <c r="B6">
        <v>1.5720000000000001</v>
      </c>
      <c r="C6">
        <f t="shared" si="0"/>
        <v>181.10768954441883</v>
      </c>
      <c r="D6" s="5">
        <f t="shared" si="1"/>
        <v>91.473727810509189</v>
      </c>
      <c r="E6" s="6"/>
      <c r="F6" s="5">
        <f t="shared" si="2"/>
        <v>10</v>
      </c>
      <c r="G6" s="5">
        <f t="shared" si="3"/>
        <v>90</v>
      </c>
      <c r="H6" s="6"/>
      <c r="I6" s="5">
        <f t="shared" si="4"/>
        <v>83.674428795511233</v>
      </c>
    </row>
    <row r="7" spans="1:13">
      <c r="A7">
        <v>50000</v>
      </c>
      <c r="B7">
        <v>1.9085000000000001</v>
      </c>
      <c r="C7">
        <f t="shared" si="0"/>
        <v>173.45235320492978</v>
      </c>
      <c r="D7" s="5">
        <f t="shared" si="1"/>
        <v>87.60717662001116</v>
      </c>
      <c r="E7" s="6"/>
      <c r="F7" s="5">
        <f t="shared" si="2"/>
        <v>14.285714285714286</v>
      </c>
      <c r="G7" s="5">
        <f t="shared" si="3"/>
        <v>85.714285714285708</v>
      </c>
      <c r="H7" s="6"/>
      <c r="I7" s="5">
        <f t="shared" si="4"/>
        <v>76.750173953298287</v>
      </c>
    </row>
    <row r="8" spans="1:13">
      <c r="A8">
        <v>75000</v>
      </c>
      <c r="B8">
        <v>2.407</v>
      </c>
      <c r="C8">
        <f t="shared" si="0"/>
        <v>159.95337786710118</v>
      </c>
      <c r="D8" s="5">
        <f t="shared" si="1"/>
        <v>80.789124891343619</v>
      </c>
      <c r="E8" s="6"/>
      <c r="F8" s="5">
        <f t="shared" si="2"/>
        <v>21.428571428571427</v>
      </c>
      <c r="G8" s="5">
        <f t="shared" si="3"/>
        <v>78.571428571428569</v>
      </c>
      <c r="H8" s="6"/>
      <c r="I8" s="5">
        <f t="shared" si="4"/>
        <v>65.268827007091161</v>
      </c>
    </row>
    <row r="9" spans="1:13">
      <c r="A9">
        <v>100000</v>
      </c>
      <c r="B9">
        <v>2.8570000000000002</v>
      </c>
      <c r="C9">
        <f t="shared" si="0"/>
        <v>145.90940125285428</v>
      </c>
      <c r="D9" s="5">
        <f t="shared" si="1"/>
        <v>73.695804351391047</v>
      </c>
      <c r="E9" s="6"/>
      <c r="F9" s="5">
        <f t="shared" si="2"/>
        <v>28.571428571428573</v>
      </c>
      <c r="G9" s="5">
        <f t="shared" si="3"/>
        <v>71.428571428571431</v>
      </c>
      <c r="H9" s="6"/>
      <c r="I9" s="5">
        <f t="shared" si="4"/>
        <v>54.310715789985089</v>
      </c>
    </row>
    <row r="10" spans="1:13">
      <c r="A10">
        <v>150000</v>
      </c>
      <c r="B10">
        <v>3.6779999999999999</v>
      </c>
      <c r="C10">
        <f t="shared" si="0"/>
        <v>117.12843439094431</v>
      </c>
      <c r="D10" s="5">
        <f t="shared" si="1"/>
        <v>59.159136496634197</v>
      </c>
      <c r="E10" s="6"/>
      <c r="F10" s="5">
        <f t="shared" si="2"/>
        <v>42.857142857142854</v>
      </c>
      <c r="G10" s="5">
        <f t="shared" si="3"/>
        <v>57.142857142857146</v>
      </c>
      <c r="H10" s="6"/>
      <c r="I10" s="5">
        <f t="shared" si="4"/>
        <v>34.998034310273958</v>
      </c>
    </row>
    <row r="11" spans="1:13">
      <c r="A11">
        <v>200000</v>
      </c>
      <c r="B11">
        <v>4.4686000000000003</v>
      </c>
      <c r="C11">
        <f t="shared" si="0"/>
        <v>87.75053929314862</v>
      </c>
      <c r="D11" s="5">
        <f t="shared" si="1"/>
        <v>44.32097260319906</v>
      </c>
      <c r="E11" s="6"/>
      <c r="F11" s="5">
        <f t="shared" si="2"/>
        <v>57.142857142857146</v>
      </c>
      <c r="G11" s="5">
        <f t="shared" si="3"/>
        <v>42.857142857142854</v>
      </c>
      <c r="H11" s="6"/>
      <c r="I11" s="5">
        <f t="shared" si="4"/>
        <v>19.643486124935219</v>
      </c>
    </row>
    <row r="12" spans="1:13">
      <c r="A12">
        <v>250000</v>
      </c>
      <c r="B12">
        <v>5.3040000000000003</v>
      </c>
      <c r="C12">
        <f t="shared" si="0"/>
        <v>57.8377091839088</v>
      </c>
      <c r="D12" s="5">
        <f t="shared" si="1"/>
        <v>29.212624159586944</v>
      </c>
      <c r="E12" s="6"/>
      <c r="F12" s="5">
        <f t="shared" si="2"/>
        <v>71.428571428571431</v>
      </c>
      <c r="G12" s="5">
        <f t="shared" si="3"/>
        <v>28.571428571428569</v>
      </c>
      <c r="H12" s="6"/>
      <c r="I12" s="5">
        <f t="shared" si="4"/>
        <v>8.5337741028928278</v>
      </c>
    </row>
    <row r="13" spans="1:13">
      <c r="A13">
        <v>300000</v>
      </c>
      <c r="B13">
        <v>6.3319999999999999</v>
      </c>
      <c r="C13">
        <f t="shared" si="0"/>
        <v>26.864653405329147</v>
      </c>
      <c r="D13" s="5">
        <f t="shared" si="1"/>
        <v>13.56877777804149</v>
      </c>
      <c r="E13" s="6"/>
      <c r="F13" s="5">
        <f t="shared" si="2"/>
        <v>85.714285714285708</v>
      </c>
      <c r="G13" s="5">
        <f t="shared" si="3"/>
        <v>14.285714285714292</v>
      </c>
      <c r="H13" s="6"/>
      <c r="I13" s="5">
        <f t="shared" si="4"/>
        <v>1.8411173038987252</v>
      </c>
    </row>
    <row r="14" spans="1:13">
      <c r="A14">
        <v>330000</v>
      </c>
      <c r="B14">
        <v>7.391</v>
      </c>
      <c r="C14">
        <f t="shared" si="0"/>
        <v>6.1812967854445438</v>
      </c>
      <c r="D14" s="5">
        <f t="shared" si="1"/>
        <v>3.1220444647605756</v>
      </c>
      <c r="E14" s="6"/>
      <c r="F14" s="5">
        <f t="shared" si="2"/>
        <v>94.285714285714292</v>
      </c>
      <c r="G14" s="5">
        <f t="shared" si="3"/>
        <v>5.7142857142857082</v>
      </c>
      <c r="H14" s="6"/>
      <c r="I14" s="5">
        <f t="shared" si="4"/>
        <v>9.7471616399421507E-2</v>
      </c>
    </row>
    <row r="15" spans="1:13">
      <c r="A15">
        <v>335000</v>
      </c>
      <c r="B15">
        <v>7.9340000000000002</v>
      </c>
      <c r="C15">
        <f t="shared" si="0"/>
        <v>1.1196789109217558</v>
      </c>
      <c r="D15" s="5">
        <f t="shared" si="1"/>
        <v>0.56552653391176977</v>
      </c>
      <c r="E15" s="6"/>
      <c r="F15" s="5">
        <f t="shared" si="2"/>
        <v>95.714285714285708</v>
      </c>
      <c r="G15" s="5">
        <f t="shared" si="3"/>
        <v>4.2857142857142918</v>
      </c>
      <c r="H15" s="6"/>
      <c r="I15" s="5">
        <f t="shared" si="4"/>
        <v>3.1982026055826012E-3</v>
      </c>
    </row>
    <row r="16" spans="1:13">
      <c r="A16">
        <v>350000</v>
      </c>
      <c r="B16">
        <f>1000/(2*60)</f>
        <v>8.3333333333333339</v>
      </c>
      <c r="C16">
        <f t="shared" si="0"/>
        <v>0</v>
      </c>
      <c r="D16" s="5">
        <f>100*C16/$L$2</f>
        <v>0</v>
      </c>
      <c r="E16" s="6"/>
      <c r="F16" s="5">
        <f t="shared" si="2"/>
        <v>100</v>
      </c>
      <c r="G16" s="5">
        <f t="shared" si="3"/>
        <v>0</v>
      </c>
      <c r="H16" s="6"/>
      <c r="I16" s="5">
        <f t="shared" si="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B16" sqref="B16"/>
    </sheetView>
  </sheetViews>
  <sheetFormatPr defaultRowHeight="15"/>
  <cols>
    <col min="1" max="1" width="11.28515625" customWidth="1"/>
    <col min="3" max="3" width="13.28515625" customWidth="1"/>
    <col min="5" max="5" width="3" style="4" customWidth="1"/>
    <col min="6" max="6" width="8.42578125" customWidth="1"/>
    <col min="7" max="7" width="10.5703125" bestFit="1" customWidth="1"/>
    <col min="8" max="8" width="2.7109375" style="4" customWidth="1"/>
    <col min="10" max="10" width="3" style="4" customWidth="1"/>
  </cols>
  <sheetData>
    <row r="1" spans="1:13" s="2" customFormat="1">
      <c r="A1" s="2" t="s">
        <v>0</v>
      </c>
      <c r="B1" s="2" t="s">
        <v>1</v>
      </c>
      <c r="C1" s="2" t="s">
        <v>5</v>
      </c>
      <c r="D1" s="2" t="s">
        <v>2</v>
      </c>
      <c r="E1" s="3"/>
      <c r="F1" s="2" t="s">
        <v>6</v>
      </c>
      <c r="G1" s="2" t="s">
        <v>7</v>
      </c>
      <c r="H1" s="3"/>
      <c r="I1" s="2" t="s">
        <v>8</v>
      </c>
      <c r="J1" s="3"/>
      <c r="K1" s="2" t="s">
        <v>3</v>
      </c>
      <c r="L1" s="2" t="s">
        <v>4</v>
      </c>
      <c r="M1" s="2" t="s">
        <v>9</v>
      </c>
    </row>
    <row r="2" spans="1:13">
      <c r="A2">
        <v>1000</v>
      </c>
      <c r="B2">
        <v>0.38829999999999998</v>
      </c>
      <c r="C2">
        <f>$K$2*(1+COS(B2*PI()*2*60/1000))/PI()</f>
        <v>196.92997861904666</v>
      </c>
      <c r="D2" s="5">
        <f>100*C2/$L$2</f>
        <v>99.465236993760783</v>
      </c>
      <c r="F2" s="5">
        <f>100*A2/331000</f>
        <v>0.30211480362537763</v>
      </c>
      <c r="G2" s="5">
        <f>100-F2</f>
        <v>99.697885196374628</v>
      </c>
      <c r="I2">
        <f>100*(C2*C2)/($L$2*$L$2)</f>
        <v>98.933333702249982</v>
      </c>
      <c r="K2" s="1">
        <v>311</v>
      </c>
      <c r="L2">
        <f>K2*2/PI()</f>
        <v>197.98874920631781</v>
      </c>
      <c r="M2">
        <v>100</v>
      </c>
    </row>
    <row r="3" spans="1:13">
      <c r="A3">
        <v>5000</v>
      </c>
      <c r="B3">
        <v>0.65300000000000002</v>
      </c>
      <c r="C3">
        <f t="shared" ref="C3:C16" si="0">$K$2*(1+COS(B3*PI()*2*60/1000))/PI()</f>
        <v>195.00422748395823</v>
      </c>
      <c r="D3" s="5">
        <f t="shared" ref="D3:D15" si="1">100*C3/$L$2</f>
        <v>98.492580141890031</v>
      </c>
      <c r="F3" s="5">
        <f t="shared" ref="F3:F16" si="2">100*A3/331000</f>
        <v>1.5105740181268883</v>
      </c>
      <c r="G3" s="5">
        <f t="shared" ref="G3:G16" si="3">100-F3</f>
        <v>98.489425981873111</v>
      </c>
      <c r="I3">
        <f t="shared" ref="I3:I16" si="4">100*(C3*C3)/($L$2*$L$2)</f>
        <v>97.0078834300663</v>
      </c>
      <c r="K3">
        <f>K2*K2</f>
        <v>96721</v>
      </c>
    </row>
    <row r="4" spans="1:13">
      <c r="A4">
        <v>10000</v>
      </c>
      <c r="B4">
        <v>0.87</v>
      </c>
      <c r="C4">
        <f t="shared" si="0"/>
        <v>192.71177959140385</v>
      </c>
      <c r="D4" s="5">
        <f t="shared" si="1"/>
        <v>97.334712383371354</v>
      </c>
      <c r="F4" s="5">
        <f t="shared" si="2"/>
        <v>3.0211480362537766</v>
      </c>
      <c r="G4" s="5">
        <f t="shared" si="3"/>
        <v>96.978851963746223</v>
      </c>
      <c r="I4">
        <f t="shared" si="4"/>
        <v>94.740462347536223</v>
      </c>
    </row>
    <row r="5" spans="1:13">
      <c r="A5">
        <v>20000</v>
      </c>
      <c r="B5">
        <v>1.19</v>
      </c>
      <c r="C5">
        <f t="shared" si="0"/>
        <v>188.19293351472237</v>
      </c>
      <c r="D5" s="5">
        <f t="shared" si="1"/>
        <v>95.052337200540848</v>
      </c>
      <c r="F5" s="5">
        <f t="shared" si="2"/>
        <v>6.0422960725075532</v>
      </c>
      <c r="G5" s="5">
        <f t="shared" si="3"/>
        <v>93.957703927492446</v>
      </c>
      <c r="I5">
        <f t="shared" si="4"/>
        <v>90.349468072853242</v>
      </c>
    </row>
    <row r="6" spans="1:13">
      <c r="A6">
        <v>35000</v>
      </c>
      <c r="B6">
        <v>1.5734999999999999</v>
      </c>
      <c r="C6">
        <f t="shared" si="0"/>
        <v>181.07640909596927</v>
      </c>
      <c r="D6" s="5">
        <f t="shared" si="1"/>
        <v>91.457928706481852</v>
      </c>
      <c r="F6" s="5">
        <f t="shared" si="2"/>
        <v>10.574018126888218</v>
      </c>
      <c r="G6" s="5">
        <f t="shared" si="3"/>
        <v>89.42598187311178</v>
      </c>
      <c r="I6">
        <f t="shared" si="4"/>
        <v>83.645527232799139</v>
      </c>
    </row>
    <row r="7" spans="1:13">
      <c r="A7">
        <v>50000</v>
      </c>
      <c r="B7">
        <v>1.9085000000000001</v>
      </c>
      <c r="C7">
        <f t="shared" si="0"/>
        <v>173.45235320492978</v>
      </c>
      <c r="D7" s="5">
        <f t="shared" si="1"/>
        <v>87.60717662001116</v>
      </c>
      <c r="F7" s="5">
        <f t="shared" si="2"/>
        <v>15.105740181268882</v>
      </c>
      <c r="G7" s="5">
        <f t="shared" si="3"/>
        <v>84.894259818731115</v>
      </c>
      <c r="I7">
        <f t="shared" si="4"/>
        <v>76.750173953298287</v>
      </c>
    </row>
    <row r="8" spans="1:13">
      <c r="A8">
        <v>75000</v>
      </c>
      <c r="B8">
        <v>2.4039999999999999</v>
      </c>
      <c r="C8">
        <f t="shared" si="0"/>
        <v>160.04155395807496</v>
      </c>
      <c r="D8" s="5">
        <f t="shared" si="1"/>
        <v>80.833660801251256</v>
      </c>
      <c r="F8" s="5">
        <f t="shared" si="2"/>
        <v>22.658610271903324</v>
      </c>
      <c r="G8" s="5">
        <f t="shared" si="3"/>
        <v>77.341389728096672</v>
      </c>
      <c r="I8">
        <f t="shared" si="4"/>
        <v>65.340807185317416</v>
      </c>
    </row>
    <row r="9" spans="1:13">
      <c r="A9">
        <v>100000</v>
      </c>
      <c r="B9">
        <v>2.851</v>
      </c>
      <c r="C9">
        <f t="shared" si="0"/>
        <v>146.10645830330827</v>
      </c>
      <c r="D9" s="5">
        <f t="shared" si="1"/>
        <v>73.795333769726156</v>
      </c>
      <c r="F9" s="5">
        <f t="shared" si="2"/>
        <v>30.211480362537763</v>
      </c>
      <c r="G9" s="5">
        <f t="shared" si="3"/>
        <v>69.78851963746223</v>
      </c>
      <c r="I9">
        <f t="shared" si="4"/>
        <v>54.457512861852848</v>
      </c>
    </row>
    <row r="10" spans="1:13">
      <c r="A10">
        <v>150000</v>
      </c>
      <c r="B10">
        <v>3.67</v>
      </c>
      <c r="C10">
        <f t="shared" si="0"/>
        <v>117.42185950480967</v>
      </c>
      <c r="D10" s="5">
        <f t="shared" si="1"/>
        <v>59.30733941980111</v>
      </c>
      <c r="F10" s="5">
        <f t="shared" si="2"/>
        <v>45.317220543806648</v>
      </c>
      <c r="G10" s="5">
        <f t="shared" si="3"/>
        <v>54.682779456193352</v>
      </c>
      <c r="I10">
        <f t="shared" si="4"/>
        <v>35.173605090554943</v>
      </c>
    </row>
    <row r="11" spans="1:13">
      <c r="A11">
        <v>200000</v>
      </c>
      <c r="B11">
        <v>4.4630000000000001</v>
      </c>
      <c r="C11">
        <f t="shared" si="0"/>
        <v>87.958203764685891</v>
      </c>
      <c r="D11" s="5">
        <f t="shared" si="1"/>
        <v>44.425859609339433</v>
      </c>
      <c r="F11" s="5">
        <f t="shared" si="2"/>
        <v>60.422960725075527</v>
      </c>
      <c r="G11" s="5">
        <f t="shared" si="3"/>
        <v>39.577039274924473</v>
      </c>
      <c r="I11">
        <f t="shared" si="4"/>
        <v>19.736570020287367</v>
      </c>
    </row>
    <row r="12" spans="1:13">
      <c r="A12">
        <v>250000</v>
      </c>
      <c r="B12">
        <v>5.3090000000000002</v>
      </c>
      <c r="C12">
        <f t="shared" si="0"/>
        <v>57.668073418858086</v>
      </c>
      <c r="D12" s="5">
        <f t="shared" si="1"/>
        <v>29.126944662276749</v>
      </c>
      <c r="F12" s="5">
        <f t="shared" si="2"/>
        <v>75.528700906344412</v>
      </c>
      <c r="G12" s="5">
        <f t="shared" si="3"/>
        <v>24.471299093655588</v>
      </c>
      <c r="I12">
        <f t="shared" si="4"/>
        <v>8.4837890535933198</v>
      </c>
    </row>
    <row r="13" spans="1:13">
      <c r="A13">
        <v>300000</v>
      </c>
      <c r="B13">
        <v>6.3807</v>
      </c>
      <c r="C13">
        <f t="shared" si="0"/>
        <v>25.632060161955597</v>
      </c>
      <c r="D13" s="5">
        <f t="shared" si="1"/>
        <v>12.946220562889277</v>
      </c>
      <c r="F13" s="5">
        <f t="shared" si="2"/>
        <v>90.634441087613297</v>
      </c>
      <c r="G13" s="5">
        <f t="shared" si="3"/>
        <v>9.3655589123867031</v>
      </c>
      <c r="I13">
        <f t="shared" si="4"/>
        <v>1.6760462686297715</v>
      </c>
    </row>
    <row r="14" spans="1:13">
      <c r="A14">
        <v>310000</v>
      </c>
      <c r="B14">
        <v>6.6760000000000002</v>
      </c>
      <c r="C14">
        <f t="shared" si="0"/>
        <v>18.702002027372384</v>
      </c>
      <c r="D14" s="5">
        <f t="shared" si="1"/>
        <v>9.4459923113528141</v>
      </c>
      <c r="F14" s="5">
        <f t="shared" si="2"/>
        <v>93.655589123867074</v>
      </c>
      <c r="G14" s="5">
        <f t="shared" si="3"/>
        <v>6.3444108761329261</v>
      </c>
      <c r="I14">
        <f t="shared" si="4"/>
        <v>0.89226770746136452</v>
      </c>
    </row>
    <row r="15" spans="1:13">
      <c r="A15">
        <v>325000</v>
      </c>
      <c r="B15">
        <v>7.33</v>
      </c>
      <c r="C15">
        <f t="shared" si="0"/>
        <v>6.9976002181773689</v>
      </c>
      <c r="D15" s="5">
        <f t="shared" si="1"/>
        <v>3.5343423534058447</v>
      </c>
      <c r="F15" s="5">
        <f t="shared" si="2"/>
        <v>98.187311178247739</v>
      </c>
      <c r="G15" s="5">
        <f t="shared" si="3"/>
        <v>1.8126888217522605</v>
      </c>
      <c r="I15">
        <f t="shared" si="4"/>
        <v>0.12491575871078367</v>
      </c>
    </row>
    <row r="16" spans="1:13">
      <c r="A16">
        <v>331000</v>
      </c>
      <c r="B16">
        <f>1000/(2*60)</f>
        <v>8.3333333333333339</v>
      </c>
      <c r="C16">
        <f t="shared" si="0"/>
        <v>0</v>
      </c>
      <c r="D16" s="5">
        <f>100*C16/$L$2</f>
        <v>0</v>
      </c>
      <c r="F16" s="5">
        <f t="shared" si="2"/>
        <v>100</v>
      </c>
      <c r="G16" s="5">
        <f t="shared" si="3"/>
        <v>0</v>
      </c>
      <c r="I16">
        <f t="shared" si="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Teste1</vt:lpstr>
      <vt:lpstr>Teste2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2016-12-09T12:10:18Z</dcterms:created>
  <dcterms:modified xsi:type="dcterms:W3CDTF">2016-12-21T12:54:05Z</dcterms:modified>
</cp:coreProperties>
</file>