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Jennifer/Code/SavvyCoders/homework/"/>
    </mc:Choice>
  </mc:AlternateContent>
  <xr:revisionPtr revIDLastSave="0" documentId="8_{602B7A9C-933D-EB4A-84E7-9F29AEEDF8B1}" xr6:coauthVersionLast="47" xr6:coauthVersionMax="47" xr10:uidLastSave="{00000000-0000-0000-0000-000000000000}"/>
  <bookViews>
    <workbookView xWindow="160" yWindow="500" windowWidth="20760" windowHeight="18740" xr2:uid="{00000000-000D-0000-FFFF-FFFF00000000}"/>
  </bookViews>
  <sheets>
    <sheet name="Payments" sheetId="6" r:id="rId1"/>
    <sheet name="Expenses" sheetId="1" r:id="rId2"/>
    <sheet name="Roster" sheetId="2" r:id="rId3"/>
    <sheet name="Credit Card Debt" sheetId="3" r:id="rId4"/>
  </sheets>
  <calcPr calcId="191028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3" l="1"/>
  <c r="G6" i="3"/>
  <c r="G7" i="3"/>
  <c r="G8" i="3"/>
  <c r="G4" i="3"/>
  <c r="F5" i="3"/>
  <c r="F6" i="3"/>
  <c r="F7" i="3"/>
  <c r="F8" i="3"/>
  <c r="F4" i="3"/>
  <c r="E5" i="3"/>
  <c r="E6" i="3"/>
  <c r="E7" i="3"/>
  <c r="E8" i="3"/>
  <c r="E4" i="3"/>
  <c r="B21" i="2"/>
  <c r="D17" i="2"/>
  <c r="D18" i="2"/>
  <c r="D19" i="2"/>
  <c r="D20" i="2"/>
  <c r="D21" i="2"/>
  <c r="C21" i="2"/>
  <c r="C20" i="2"/>
  <c r="C18" i="2"/>
  <c r="C19" i="2"/>
  <c r="C17" i="2"/>
  <c r="C16" i="2"/>
</calcChain>
</file>

<file path=xl/sharedStrings.xml><?xml version="1.0" encoding="utf-8"?>
<sst xmlns="http://schemas.openxmlformats.org/spreadsheetml/2006/main" count="1312" uniqueCount="170">
  <si>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</si>
  <si>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</si>
  <si>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</si>
  <si>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</si>
  <si>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</si>
  <si>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</si>
  <si>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</si>
  <si>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</si>
  <si>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</si>
  <si>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</si>
  <si>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</si>
  <si>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</si>
  <si>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</si>
  <si>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</si>
  <si>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</si>
  <si>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</si>
  <si>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</si>
  <si>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</si>
  <si>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</si>
  <si>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</si>
  <si>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</si>
  <si>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</si>
  <si>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</si>
  <si>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</si>
  <si>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</si>
  <si>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</si>
  <si>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</si>
  <si>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</si>
  <si>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</si>
  <si>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</si>
  <si>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</si>
  <si>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</si>
  <si>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</si>
  <si>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</si>
  <si>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</si>
  <si>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</si>
  <si>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</si>
  <si>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</si>
  <si>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</si>
  <si>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</si>
  <si>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</si>
  <si>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</si>
  <si>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</si>
  <si>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</si>
  <si>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</si>
  <si>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</si>
  <si>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</si>
  <si>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</si>
  <si>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</si>
  <si>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</si>
  <si>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</si>
  <si>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</si>
  <si>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</si>
  <si>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</si>
  <si>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</si>
  <si>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</si>
  <si>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</si>
  <si>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</si>
  <si>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</si>
  <si>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</si>
  <si>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</si>
  <si>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</si>
  <si>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</si>
  <si>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</si>
  <si>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</si>
  <si>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</si>
  <si>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</si>
  <si>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</si>
  <si>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</si>
  <si>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</si>
  <si>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</si>
  <si>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</si>
  <si>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</si>
  <si>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</si>
  <si>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</si>
  <si>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</si>
  <si>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</si>
  <si>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</si>
  <si>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</si>
  <si>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</si>
  <si>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</si>
  <si>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</si>
  <si>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</si>
  <si>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</si>
  <si>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</si>
  <si>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</si>
  <si>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</si>
  <si>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</si>
  <si>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</si>
  <si>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</si>
  <si>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</si>
  <si>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</si>
  <si>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</si>
  <si>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</si>
  <si>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</si>
  <si>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</si>
  <si>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</si>
  <si>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</si>
  <si>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</si>
  <si>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</si>
  <si>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</si>
  <si>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</si>
  <si>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</si>
  <si>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</si>
  <si>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</si>
  <si>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</si>
  <si>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</si>
  <si>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</si>
  <si>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</si>
  <si>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</si>
  <si>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</si>
  <si>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</si>
  <si>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</si>
  <si>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</si>
  <si>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</si>
  <si>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</si>
  <si>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</si>
  <si>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</si>
  <si>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</si>
  <si>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</si>
  <si>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</si>
  <si>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</si>
  <si>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</si>
  <si>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</si>
  <si>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</si>
  <si>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</si>
  <si>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</si>
  <si>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</si>
  <si>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</si>
  <si>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Student Name</t>
  </si>
  <si>
    <t>Age</t>
  </si>
  <si>
    <t>Class</t>
  </si>
  <si>
    <t>Grade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</si>
  <si>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</si>
  <si>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</si>
  <si>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</si>
  <si>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</si>
  <si>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</si>
  <si>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</si>
  <si>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</si>
  <si>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</si>
  <si>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</si>
  <si>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</si>
  <si>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</si>
  <si>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Semester Grades</t>
  </si>
  <si>
    <t>Social Studies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</si>
  <si>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</si>
  <si>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</si>
  <si>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</si>
  <si>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</si>
  <si>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</si>
  <si>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</si>
  <si>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</si>
  <si>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</si>
  <si>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</si>
  <si>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</si>
  <si>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</si>
  <si>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</si>
  <si>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</si>
  <si>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</si>
  <si>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</si>
  <si>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</si>
  <si>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</si>
  <si>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</si>
  <si>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</si>
  <si>
    <t>Grand Total</t>
  </si>
  <si>
    <t>Column1</t>
  </si>
  <si>
    <t>Sum of Tax Inclusive Amount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</si>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</sst>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rgb="FF1F2328"/>
      <name val="Helvetica"/>
      <family val="2"/>
    </font>
    <font>
      <sz val="12"/>
      <color rgb="FF1F2328"/>
      <name val="Helvetica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43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5" fillId="0" borderId="0" xfId="0" applyFont="1" applyAlignment="1">
      <alignment wrapText="1"/>
    </xf>
    <xf numFmtId="14" fontId="4" fillId="0" borderId="0" xfId="0" applyNumberFormat="1" applyFont="1" applyAlignment="1">
      <alignment horizontal="left"/>
    </xf>
    <xf numFmtId="43" fontId="4" fillId="0" borderId="0" xfId="1" applyFont="1"/>
    <xf numFmtId="14" fontId="4" fillId="0" borderId="0" xfId="0" applyNumberFormat="1" applyFont="1" applyAlignment="1">
      <alignment horizontal="center"/>
    </xf>
    <xf numFmtId="0" fontId="1" fillId="0" borderId="0" xfId="0" applyFont="1"/>
    <xf numFmtId="0" fontId="7" fillId="0" borderId="0" xfId="0" applyFont="1"/>
    <xf numFmtId="0" fontId="8" fillId="0" borderId="0" xfId="0" applyFont="1"/>
    <xf numFmtId="2" fontId="0" fillId="0" borderId="0" xfId="0" applyNumberFormat="1"/>
    <xf numFmtId="9" fontId="1" fillId="0" borderId="0" xfId="2" applyFont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64" fontId="0" fillId="0" borderId="0" xfId="0" applyNumberFormat="1"/>
    <xf numFmtId="0" fontId="9" fillId="0" borderId="0" xfId="0" pivotButton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14" fontId="0" fillId="0" borderId="0" xfId="0" applyNumberForma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[James_Caballero_Week2HW_FINAL.xlsx]Payments!PivotTable1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4-294D-B5E2-455A8C832810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4-294D-B5E2-455A8C832810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Payments!$A$5:$A$21</c:f>
              <c:strCache>
                <c:ptCount val="16"/>
                <c:pt idx="0">
                  <c:v>1/2/12</c:v>
                </c:pt>
                <c:pt idx="1">
                  <c:v>1/5/12</c:v>
                </c:pt>
                <c:pt idx="2">
                  <c:v>1/15/12</c:v>
                </c:pt>
                <c:pt idx="3">
                  <c:v>1/16/12</c:v>
                </c:pt>
                <c:pt idx="4">
                  <c:v>1/20/12</c:v>
                </c:pt>
                <c:pt idx="5">
                  <c:v>1/21/12</c:v>
                </c:pt>
                <c:pt idx="6">
                  <c:v>1/26/12</c:v>
                </c:pt>
                <c:pt idx="7">
                  <c:v>1/31/12</c:v>
                </c:pt>
                <c:pt idx="8">
                  <c:v>2/2/12</c:v>
                </c:pt>
                <c:pt idx="9">
                  <c:v>2/5/12</c:v>
                </c:pt>
                <c:pt idx="10">
                  <c:v>2/15/12</c:v>
                </c:pt>
                <c:pt idx="11">
                  <c:v>2/20/12</c:v>
                </c:pt>
                <c:pt idx="12">
                  <c:v>2/25/12</c:v>
                </c:pt>
                <c:pt idx="13">
                  <c:v>2/26/12</c:v>
                </c:pt>
                <c:pt idx="14">
                  <c:v>2/27/12</c:v>
                </c:pt>
                <c:pt idx="15">
                  <c:v>2/29/12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4-294D-B5E2-455A8C83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94544"/>
        <c:axId val="426196544"/>
      </c:barChart>
      <c:catAx>
        <c:axId val="4261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6544"/>
        <c:crosses val="autoZero"/>
        <c:auto val="1"/>
        <c:lblAlgn val="ctr"/>
        <c:lblOffset val="100"/>
        <c:noMultiLvlLbl val="0"/>
      </c:catAx>
      <c:valAx>
        <c:axId val="4261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9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5"/>
          <c:order val="0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D-EA47-9B12-6E3C1E52F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2222992"/>
        <c:axId val="2032416256"/>
      </c:barChart>
      <c:catAx>
        <c:axId val="20322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416256"/>
        <c:crosses val="autoZero"/>
        <c:auto val="1"/>
        <c:lblAlgn val="ctr"/>
        <c:lblOffset val="100"/>
        <c:noMultiLvlLbl val="0"/>
      </c:catAx>
      <c:valAx>
        <c:axId val="2032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2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'Credit Card Debt'!$B$3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General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2-F843-B2E2-43E6BBA34FC5}"/>
            </c:ext>
          </c:extLst>
        </c:ser>
        <c:ser>
          <c:idx val="5"/>
          <c:order val="1"/>
          <c:tx>
            <c:strRef>
              <c:f>'Credit Card Debt'!$G$3</c:f>
              <c:strCache>
                <c:ptCount val="1"/>
                <c:pt idx="0">
                  <c:v>Monthly Payment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General</c:formatCode>
                <c:ptCount val="5"/>
                <c:pt idx="0" formatCode="0.0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02-F843-B2E2-43E6BBA34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343904"/>
        <c:axId val="142308000"/>
      </c:barChart>
      <c:catAx>
        <c:axId val="1423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08000"/>
        <c:crosses val="autoZero"/>
        <c:auto val="1"/>
        <c:lblAlgn val="ctr"/>
        <c:lblOffset val="100"/>
        <c:noMultiLvlLbl val="0"/>
      </c:catAx>
      <c:valAx>
        <c:axId val="1423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22</xdr:row>
      <xdr:rowOff>12700</xdr:rowOff>
    </xdr:from>
    <xdr:to>
      <xdr:col>7</xdr:col>
      <xdr:colOff>266700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FA7D-36F3-EB73-D18D-A2B4C30F3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10</xdr:row>
      <xdr:rowOff>38100</xdr:rowOff>
    </xdr:from>
    <xdr:to>
      <xdr:col>6</xdr:col>
      <xdr:colOff>685800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6A609-B356-C700-F656-4439F3208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25</xdr:row>
      <xdr:rowOff>177800</xdr:rowOff>
    </xdr:from>
    <xdr:to>
      <xdr:col>6</xdr:col>
      <xdr:colOff>685800</xdr:colOff>
      <xdr:row>40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76F6C8-099E-BFAA-E403-D3375AEA6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 Caballero" refreshedDate="45308.726854398148" createdVersion="8" refreshedVersion="8" minRefreshableVersion="3" recordCount="209" xr:uid="{1CF174F8-B2DB-0049-9793-9C23E01D8EEF}">
  <cacheSource type="worksheet">
    <worksheetSource ref="A2:I1048576" sheet="Expenses"/>
  </cacheSource>
  <cacheFields count="9">
    <cacheField name="Document Date" numFmtId="14">
      <sharedItems containsNonDate="0" containsDate="1" containsString="0" containsBlank="1" minDate="2011-02-14T00:00:00" maxDate="2012-03-01T00:00:00"/>
    </cacheField>
    <cacheField name="Supplier" numFmtId="0">
      <sharedItems containsBlank="1"/>
    </cacheField>
    <cacheField name="Reference" numFmtId="0">
      <sharedItems containsBlank="1"/>
    </cacheField>
    <cacheField name="Description" numFmtId="0">
      <sharedItems containsBlank="1"/>
    </cacheField>
    <cacheField name="Tax Inclusive Amount" numFmtId="43">
      <sharedItems containsString="0" containsBlank="1" containsNumber="1" minValue="-20000" maxValue="20000"/>
    </cacheField>
    <cacheField name="Column1" numFmtId="0">
      <sharedItems containsBlank="1"/>
    </cacheField>
    <cacheField name="Bank Code" numFmtId="0">
      <sharedItems containsBlank="1" count="4">
        <s v="B1"/>
        <s v="B2"/>
        <s v="PC"/>
        <m/>
      </sharedItems>
    </cacheField>
    <cacheField name="Account Code" numFmtId="0">
      <sharedItems containsBlank="1"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d v="2011-02-14T00:00:00"/>
    <s v="XY Solutions"/>
    <s v="S77782"/>
    <s v="Opening Balance"/>
    <n v="5100"/>
    <s v="A"/>
    <x v="0"/>
    <s v="BS-500"/>
    <x v="0"/>
  </r>
  <r>
    <d v="2011-03-01T00:00:00"/>
    <s v="IS Communications"/>
    <s v="Invoice EXP22"/>
    <s v="Internet Service Provider"/>
    <n v="179"/>
    <s v="A"/>
    <x v="0"/>
    <s v="IS-380"/>
    <x v="1"/>
  </r>
  <r>
    <d v="2011-03-02T00:00:00"/>
    <s v="Newscorp"/>
    <s v="I381119"/>
    <s v="Subscriptions"/>
    <n v="478"/>
    <s v="A"/>
    <x v="0"/>
    <s v="IS-375"/>
    <x v="2"/>
  </r>
  <r>
    <d v="2011-03-05T00:00:00"/>
    <s v="EAG Brokers"/>
    <s v="Debit Order"/>
    <s v="Insurance"/>
    <n v="340"/>
    <s v="A"/>
    <x v="0"/>
    <s v="IS-340"/>
    <x v="3"/>
  </r>
  <r>
    <d v="2011-03-15T00:00:00"/>
    <s v="Capital Bank"/>
    <s v="Bank Statement"/>
    <s v="Service Fees"/>
    <n v="50"/>
    <s v="A"/>
    <x v="0"/>
    <s v="IS-315"/>
    <x v="4"/>
  </r>
  <r>
    <d v="2011-03-15T00:00:00"/>
    <s v="Capital Bank"/>
    <s v="Bank Statement"/>
    <s v="Service Fees"/>
    <n v="35"/>
    <s v="A"/>
    <x v="1"/>
    <s v="IS-315"/>
    <x v="4"/>
  </r>
  <r>
    <d v="2011-03-15T00:00:00"/>
    <s v="IAS Accountants"/>
    <s v="Invoice"/>
    <s v="Bookkeeping"/>
    <n v="1000"/>
    <s v="A"/>
    <x v="0"/>
    <s v="IS-305"/>
    <x v="5"/>
  </r>
  <r>
    <d v="2011-03-15T00:00:00"/>
    <s v="Interflora"/>
    <s v="Cash"/>
    <s v="Flowers"/>
    <n v="90"/>
    <s v="A"/>
    <x v="2"/>
    <s v="IS-345"/>
    <x v="4"/>
  </r>
  <r>
    <d v="2011-03-18T00:00:00"/>
    <s v="QQ International"/>
    <s v="TR6998"/>
    <s v="Parking"/>
    <n v="200"/>
    <s v="A"/>
    <x v="0"/>
    <s v="IS-390"/>
    <x v="6"/>
  </r>
  <r>
    <d v="2011-03-20T00:00:00"/>
    <s v="Example (Pty) Ltd"/>
    <s v="Transfer"/>
    <s v="Inter Account Transfer"/>
    <n v="-15000"/>
    <s v="E"/>
    <x v="1"/>
    <s v="BS-399"/>
    <x v="7"/>
  </r>
  <r>
    <d v="2011-03-20T00:00:00"/>
    <s v="Example (Pty) Ltd"/>
    <s v="Transfer"/>
    <s v="Inter Account Transfer"/>
    <n v="15000"/>
    <s v="E"/>
    <x v="0"/>
    <s v="BS-399"/>
    <x v="7"/>
  </r>
  <r>
    <d v="2011-03-26T00:00:00"/>
    <s v="Example (Pty) Ltd"/>
    <s v="Payroll"/>
    <s v="Salaries"/>
    <n v="13000"/>
    <s v="E"/>
    <x v="1"/>
    <s v="IS-365"/>
    <x v="8"/>
  </r>
  <r>
    <d v="2011-03-26T00:00:00"/>
    <s v="HP Finance"/>
    <s v="Debit Order"/>
    <s v="Capital repayment"/>
    <n v="220"/>
    <s v="E"/>
    <x v="0"/>
    <s v="BS-700"/>
    <x v="8"/>
  </r>
  <r>
    <d v="2011-03-26T00:00:00"/>
    <s v="HP Finance"/>
    <s v="Debit Order"/>
    <s v="Interest paid"/>
    <n v="100"/>
    <s v="E"/>
    <x v="0"/>
    <s v="IS-500"/>
    <x v="8"/>
  </r>
  <r>
    <d v="2011-03-26T00:00:00"/>
    <s v="PR Properties"/>
    <s v="Debit Order"/>
    <s v="Rent"/>
    <n v="6400"/>
    <s v="A"/>
    <x v="0"/>
    <s v="IS-350"/>
    <x v="8"/>
  </r>
  <r>
    <d v="2011-03-31T00:00:00"/>
    <s v="Example (Pty) Ltd"/>
    <s v="Bank Statement"/>
    <s v="Petty Cash Reimbursement"/>
    <n v="100"/>
    <s v="E"/>
    <x v="0"/>
    <s v="BS-399"/>
    <x v="1"/>
  </r>
  <r>
    <d v="2011-03-31T00:00:00"/>
    <s v="Example (Pty) Ltd"/>
    <s v="Bank Statement"/>
    <s v="Petty Cash Reimbursement"/>
    <n v="-100"/>
    <s v="E"/>
    <x v="2"/>
    <s v="BS-399"/>
    <x v="1"/>
  </r>
  <r>
    <d v="2011-04-01T00:00:00"/>
    <s v="IS Communications"/>
    <s v="Invoice EXP23"/>
    <s v="Internet Service Provider"/>
    <n v="179"/>
    <s v="A"/>
    <x v="0"/>
    <s v="IS-380"/>
    <x v="9"/>
  </r>
  <r>
    <d v="2011-04-05T00:00:00"/>
    <s v="EAG Brokers"/>
    <s v="Debit Order"/>
    <s v="Insurance"/>
    <n v="340"/>
    <s v="A"/>
    <x v="0"/>
    <s v="IS-340"/>
    <x v="10"/>
  </r>
  <r>
    <d v="2011-04-12T00:00:00"/>
    <s v="Interflora"/>
    <s v="Cash"/>
    <s v="Flowers"/>
    <n v="87"/>
    <s v="A"/>
    <x v="2"/>
    <s v="IS-345"/>
    <x v="11"/>
  </r>
  <r>
    <d v="2011-04-15T00:00:00"/>
    <s v="Capital Bank"/>
    <s v="Bank Statement"/>
    <s v="Service Fees"/>
    <n v="80"/>
    <s v="A"/>
    <x v="0"/>
    <s v="IS-315"/>
    <x v="12"/>
  </r>
  <r>
    <d v="2011-04-15T00:00:00"/>
    <s v="Capital Bank"/>
    <s v="Bank Statement"/>
    <s v="Service Fees"/>
    <n v="35"/>
    <s v="A"/>
    <x v="1"/>
    <s v="IS-315"/>
    <x v="12"/>
  </r>
  <r>
    <d v="2011-04-15T00:00:00"/>
    <s v="IAS Accountants"/>
    <s v="Invoice"/>
    <s v="Bookkeeping"/>
    <n v="1000"/>
    <s v="A"/>
    <x v="0"/>
    <s v="IS-305"/>
    <x v="13"/>
  </r>
  <r>
    <d v="2011-04-20T00:00:00"/>
    <s v="Example (Pty) Ltd"/>
    <s v="Transfer"/>
    <s v="Inter Account Transfer"/>
    <n v="-20000"/>
    <s v="E"/>
    <x v="1"/>
    <s v="BS-399"/>
    <x v="14"/>
  </r>
  <r>
    <d v="2011-04-20T00:00:00"/>
    <s v="Example (Pty) Ltd"/>
    <s v="Transfer"/>
    <s v="Inter Account Transfer"/>
    <n v="20000"/>
    <s v="E"/>
    <x v="0"/>
    <s v="BS-399"/>
    <x v="14"/>
  </r>
  <r>
    <d v="2011-04-25T00:00:00"/>
    <s v="Inland Revenue"/>
    <s v="Return"/>
    <s v="Sales Tax"/>
    <n v="1300"/>
    <s v="E"/>
    <x v="0"/>
    <s v="BS-600"/>
    <x v="15"/>
  </r>
  <r>
    <d v="2011-04-26T00:00:00"/>
    <s v="Example (Pty) Ltd"/>
    <s v="Payroll"/>
    <s v="Salaries"/>
    <n v="20000"/>
    <s v="E"/>
    <x v="1"/>
    <s v="IS-365"/>
    <x v="16"/>
  </r>
  <r>
    <d v="2011-04-26T00:00:00"/>
    <s v="Furniture City"/>
    <s v="Invoice"/>
    <s v="Furniture"/>
    <n v="3000"/>
    <s v="A"/>
    <x v="0"/>
    <s v="BS-100"/>
    <x v="17"/>
  </r>
  <r>
    <d v="2011-04-26T00:00:00"/>
    <s v="HP Finance"/>
    <s v="Debit Order"/>
    <s v="Capital repayment"/>
    <n v="220"/>
    <s v="E"/>
    <x v="0"/>
    <s v="BS-700"/>
    <x v="16"/>
  </r>
  <r>
    <d v="2011-04-26T00:00:00"/>
    <s v="HP Finance"/>
    <s v="Debit Order"/>
    <s v="Interest paid"/>
    <n v="100"/>
    <s v="E"/>
    <x v="0"/>
    <s v="IS-500"/>
    <x v="16"/>
  </r>
  <r>
    <d v="2011-04-26T00:00:00"/>
    <s v="PR Properties"/>
    <s v="Debit Order"/>
    <s v="Rent"/>
    <n v="6400"/>
    <s v="A"/>
    <x v="0"/>
    <s v="IS-350"/>
    <x v="16"/>
  </r>
  <r>
    <d v="2011-04-29T00:00:00"/>
    <s v="GF Supplies"/>
    <s v="IN1179"/>
    <s v="Consumables"/>
    <n v="41"/>
    <s v="A"/>
    <x v="2"/>
    <s v="IS-325"/>
    <x v="18"/>
  </r>
  <r>
    <d v="2011-04-30T00:00:00"/>
    <s v="Example (Pty) Ltd"/>
    <s v="Bank Statement"/>
    <s v="Petty Cash Reimbursement"/>
    <n v="100"/>
    <s v="E"/>
    <x v="0"/>
    <s v="BS-399"/>
    <x v="19"/>
  </r>
  <r>
    <d v="2011-04-30T00:00:00"/>
    <s v="Example (Pty) Ltd"/>
    <s v="Bank Statement"/>
    <s v="Petty Cash Reimbursement"/>
    <n v="-100"/>
    <s v="E"/>
    <x v="2"/>
    <s v="BS-399"/>
    <x v="19"/>
  </r>
  <r>
    <d v="2011-05-01T00:00:00"/>
    <s v="IS Communications"/>
    <s v="Invoice EXP24"/>
    <s v="Internet Service Provider"/>
    <n v="179"/>
    <s v="A"/>
    <x v="0"/>
    <s v="IS-380"/>
    <x v="20"/>
  </r>
  <r>
    <d v="2011-05-01T00:00:00"/>
    <s v="Training Inc"/>
    <s v="Invoice"/>
    <s v="Course"/>
    <n v="220"/>
    <s v="A"/>
    <x v="0"/>
    <s v="IS-385"/>
    <x v="20"/>
  </r>
  <r>
    <d v="2011-05-05T00:00:00"/>
    <s v="EAG Brokers"/>
    <s v="Debit Order"/>
    <s v="Insurance"/>
    <n v="340"/>
    <s v="A"/>
    <x v="0"/>
    <s v="IS-340"/>
    <x v="21"/>
  </r>
  <r>
    <d v="2011-05-07T00:00:00"/>
    <s v="City Lodge"/>
    <s v="S50037"/>
    <s v="Accommodation"/>
    <n v="563"/>
    <s v="A"/>
    <x v="0"/>
    <s v="IS-390"/>
    <x v="22"/>
  </r>
  <r>
    <d v="2011-05-07T00:00:00"/>
    <s v="Waltons"/>
    <s v="Invoice"/>
    <s v="Stationery"/>
    <n v="982"/>
    <s v="A"/>
    <x v="0"/>
    <s v="IS-370"/>
    <x v="23"/>
  </r>
  <r>
    <d v="2011-05-15T00:00:00"/>
    <s v="Capital Bank"/>
    <s v="Bank Statement"/>
    <s v="Service Fees"/>
    <n v="80"/>
    <s v="A"/>
    <x v="0"/>
    <s v="IS-315"/>
    <x v="24"/>
  </r>
  <r>
    <d v="2011-05-15T00:00:00"/>
    <s v="Capital Bank"/>
    <s v="Bank Statement"/>
    <s v="Service Fees"/>
    <n v="35"/>
    <s v="A"/>
    <x v="1"/>
    <s v="IS-315"/>
    <x v="24"/>
  </r>
  <r>
    <d v="2011-05-15T00:00:00"/>
    <s v="IAS Accountants"/>
    <s v="Invoice"/>
    <s v="Bookkeeping"/>
    <n v="1000"/>
    <s v="A"/>
    <x v="0"/>
    <s v="IS-305"/>
    <x v="25"/>
  </r>
  <r>
    <d v="2011-05-20T00:00:00"/>
    <s v="Example (Pty) Ltd"/>
    <s v="Transfer"/>
    <s v="Inter Account Transfer"/>
    <n v="-20000"/>
    <s v="E"/>
    <x v="1"/>
    <s v="BS-399"/>
    <x v="26"/>
  </r>
  <r>
    <d v="2011-05-20T00:00:00"/>
    <s v="Example (Pty) Ltd"/>
    <s v="Transfer"/>
    <s v="Inter Account Transfer"/>
    <n v="20000"/>
    <s v="E"/>
    <x v="0"/>
    <s v="BS-399"/>
    <x v="26"/>
  </r>
  <r>
    <d v="2011-05-26T00:00:00"/>
    <s v="Example (Pty) Ltd"/>
    <s v="Payroll"/>
    <s v="Salaries"/>
    <n v="20000"/>
    <s v="E"/>
    <x v="1"/>
    <s v="IS-365"/>
    <x v="17"/>
  </r>
  <r>
    <d v="2011-05-26T00:00:00"/>
    <s v="HP Finance"/>
    <s v="Debit Order"/>
    <s v="Capital repayment"/>
    <n v="220"/>
    <s v="E"/>
    <x v="0"/>
    <s v="BS-700"/>
    <x v="17"/>
  </r>
  <r>
    <d v="2011-05-26T00:00:00"/>
    <s v="HP Finance"/>
    <s v="Debit Order"/>
    <s v="Interest paid"/>
    <n v="100"/>
    <s v="E"/>
    <x v="0"/>
    <s v="IS-500"/>
    <x v="17"/>
  </r>
  <r>
    <d v="2011-05-26T00:00:00"/>
    <s v="PR Properties"/>
    <s v="Debit Order"/>
    <s v="Rent"/>
    <n v="6400"/>
    <s v="A"/>
    <x v="0"/>
    <s v="IS-350"/>
    <x v="17"/>
  </r>
  <r>
    <d v="2011-05-29T00:00:00"/>
    <s v="Interflora"/>
    <s v="Cash"/>
    <s v="Flowers"/>
    <n v="65"/>
    <s v="A"/>
    <x v="2"/>
    <s v="IS-345"/>
    <x v="18"/>
  </r>
  <r>
    <d v="2011-05-31T00:00:00"/>
    <s v="Example (Pty) Ltd"/>
    <s v="Bank Statement"/>
    <s v="Petty Cash Reimbursement"/>
    <n v="100"/>
    <s v="E"/>
    <x v="0"/>
    <s v="BS-399"/>
    <x v="20"/>
  </r>
  <r>
    <d v="2011-05-31T00:00:00"/>
    <s v="Example (Pty) Ltd"/>
    <s v="Bank Statement"/>
    <s v="Petty Cash Reimbursement"/>
    <n v="-100"/>
    <s v="E"/>
    <x v="2"/>
    <s v="BS-399"/>
    <x v="20"/>
  </r>
  <r>
    <d v="2011-06-01T00:00:00"/>
    <s v="IS Communications"/>
    <s v="Invoice EXP25"/>
    <s v="Internet Service Provider"/>
    <n v="179"/>
    <s v="A"/>
    <x v="0"/>
    <s v="IS-380"/>
    <x v="27"/>
  </r>
  <r>
    <d v="2011-06-05T00:00:00"/>
    <s v="EAG Brokers"/>
    <s v="Debit Order"/>
    <s v="Insurance"/>
    <n v="340"/>
    <s v="A"/>
    <x v="0"/>
    <s v="IS-340"/>
    <x v="28"/>
  </r>
  <r>
    <d v="2011-06-15T00:00:00"/>
    <s v="Capital Bank"/>
    <s v="Bank Statement"/>
    <s v="Service Fees"/>
    <n v="80"/>
    <s v="A"/>
    <x v="0"/>
    <s v="IS-315"/>
    <x v="29"/>
  </r>
  <r>
    <d v="2011-06-15T00:00:00"/>
    <s v="Capital Bank"/>
    <s v="Bank Statement"/>
    <s v="Service Fees"/>
    <n v="35"/>
    <s v="A"/>
    <x v="1"/>
    <s v="IS-315"/>
    <x v="29"/>
  </r>
  <r>
    <d v="2011-06-15T00:00:00"/>
    <s v="IAS Accountants"/>
    <s v="Invoice"/>
    <s v="Bookkeeping"/>
    <n v="1000"/>
    <s v="A"/>
    <x v="0"/>
    <s v="IS-305"/>
    <x v="30"/>
  </r>
  <r>
    <d v="2011-06-20T00:00:00"/>
    <s v="Example (Pty) Ltd"/>
    <s v="Transfer"/>
    <s v="Inter Account Transfer"/>
    <n v="-20000"/>
    <s v="E"/>
    <x v="1"/>
    <s v="BS-399"/>
    <x v="31"/>
  </r>
  <r>
    <d v="2011-06-20T00:00:00"/>
    <s v="Example (Pty) Ltd"/>
    <s v="Transfer"/>
    <s v="Inter Account Transfer"/>
    <n v="20000"/>
    <s v="E"/>
    <x v="0"/>
    <s v="BS-399"/>
    <x v="31"/>
  </r>
  <r>
    <d v="2011-06-22T00:00:00"/>
    <s v="Interflora"/>
    <s v="Cash"/>
    <s v="Flowers"/>
    <n v="110"/>
    <s v="A"/>
    <x v="2"/>
    <s v="IS-345"/>
    <x v="32"/>
  </r>
  <r>
    <d v="2011-06-25T00:00:00"/>
    <s v="Inland Revenue"/>
    <s v="Return"/>
    <s v="Sales Tax"/>
    <n v="8700"/>
    <s v="E"/>
    <x v="0"/>
    <s v="BS-600"/>
    <x v="33"/>
  </r>
  <r>
    <d v="2011-06-26T00:00:00"/>
    <s v="Example (Pty) Ltd"/>
    <s v="Payroll"/>
    <s v="Salaries"/>
    <n v="20000"/>
    <s v="E"/>
    <x v="1"/>
    <s v="IS-365"/>
    <x v="34"/>
  </r>
  <r>
    <d v="2011-06-26T00:00:00"/>
    <s v="HP Finance"/>
    <s v="Debit Order"/>
    <s v="Capital repayment"/>
    <n v="220"/>
    <s v="E"/>
    <x v="0"/>
    <s v="BS-700"/>
    <x v="34"/>
  </r>
  <r>
    <d v="2011-06-26T00:00:00"/>
    <s v="HP Finance"/>
    <s v="Debit Order"/>
    <s v="Interest paid"/>
    <n v="100"/>
    <s v="E"/>
    <x v="0"/>
    <s v="IS-500"/>
    <x v="34"/>
  </r>
  <r>
    <d v="2011-06-26T00:00:00"/>
    <s v="PR Properties"/>
    <s v="Debit Order"/>
    <s v="Rent"/>
    <n v="6400"/>
    <s v="A"/>
    <x v="0"/>
    <s v="IS-350"/>
    <x v="34"/>
  </r>
  <r>
    <d v="2011-06-26T00:00:00"/>
    <s v="SA Airlines"/>
    <s v="SA11235"/>
    <s v="Travel"/>
    <n v="1782"/>
    <s v="A"/>
    <x v="0"/>
    <s v="IS-390"/>
    <x v="34"/>
  </r>
  <r>
    <d v="2011-06-30T00:00:00"/>
    <s v="Example (Pty) Ltd"/>
    <s v="Bank Statement"/>
    <s v="Petty Cash Reimbursement"/>
    <n v="100"/>
    <s v="E"/>
    <x v="0"/>
    <s v="BS-399"/>
    <x v="35"/>
  </r>
  <r>
    <d v="2011-06-30T00:00:00"/>
    <s v="Example (Pty) Ltd"/>
    <s v="Bank Statement"/>
    <s v="Petty Cash Reimbursement"/>
    <n v="-100"/>
    <s v="E"/>
    <x v="2"/>
    <s v="BS-399"/>
    <x v="35"/>
  </r>
  <r>
    <d v="2011-07-01T00:00:00"/>
    <s v="IS Communications"/>
    <s v="Invoice EXP26"/>
    <s v="Internet Service Provider"/>
    <n v="179"/>
    <s v="A"/>
    <x v="0"/>
    <s v="IS-380"/>
    <x v="36"/>
  </r>
  <r>
    <d v="2011-07-02T00:00:00"/>
    <s v="Waltons"/>
    <s v="Invoice"/>
    <s v="Stationery"/>
    <n v="761"/>
    <s v="A"/>
    <x v="0"/>
    <s v="IS-370"/>
    <x v="37"/>
  </r>
  <r>
    <d v="2011-07-05T00:00:00"/>
    <s v="EAG Brokers"/>
    <s v="Debit Order"/>
    <s v="Insurance"/>
    <n v="340"/>
    <s v="A"/>
    <x v="0"/>
    <s v="IS-340"/>
    <x v="38"/>
  </r>
  <r>
    <d v="2011-07-15T00:00:00"/>
    <s v="Capital Bank"/>
    <s v="Bank Statement"/>
    <s v="Service Fees"/>
    <n v="80"/>
    <s v="A"/>
    <x v="0"/>
    <s v="IS-315"/>
    <x v="39"/>
  </r>
  <r>
    <d v="2011-07-15T00:00:00"/>
    <s v="Capital Bank"/>
    <s v="Bank Statement"/>
    <s v="Service Fees"/>
    <n v="35"/>
    <s v="A"/>
    <x v="1"/>
    <s v="IS-315"/>
    <x v="39"/>
  </r>
  <r>
    <d v="2011-07-15T00:00:00"/>
    <s v="IAS Accountants"/>
    <s v="Invoice"/>
    <s v="Bookkeeping"/>
    <n v="1000"/>
    <s v="A"/>
    <x v="0"/>
    <s v="IS-305"/>
    <x v="40"/>
  </r>
  <r>
    <d v="2011-07-16T00:00:00"/>
    <s v="Interflora"/>
    <s v="Cash"/>
    <s v="Flowers"/>
    <n v="29"/>
    <s v="A"/>
    <x v="2"/>
    <s v="IS-345"/>
    <x v="41"/>
  </r>
  <r>
    <d v="2011-07-17T00:00:00"/>
    <s v="GF Supplies"/>
    <s v="IN1181"/>
    <s v="Consumables"/>
    <n v="937"/>
    <s v="A"/>
    <x v="0"/>
    <s v="IS-325"/>
    <x v="42"/>
  </r>
  <r>
    <d v="2011-07-20T00:00:00"/>
    <s v="Example (Pty) Ltd"/>
    <s v="Transfer"/>
    <s v="Inter Account Transfer"/>
    <n v="-20000"/>
    <s v="E"/>
    <x v="1"/>
    <s v="BS-399"/>
    <x v="43"/>
  </r>
  <r>
    <d v="2011-07-20T00:00:00"/>
    <s v="Example (Pty) Ltd"/>
    <s v="Transfer"/>
    <s v="Inter Account Transfer"/>
    <n v="20000"/>
    <s v="E"/>
    <x v="0"/>
    <s v="BS-399"/>
    <x v="43"/>
  </r>
  <r>
    <d v="2011-07-25T00:00:00"/>
    <s v="ACC Institute"/>
    <s v="M00321037"/>
    <s v="Annual Membership"/>
    <n v="2000"/>
    <s v="A"/>
    <x v="0"/>
    <s v="IS-375"/>
    <x v="44"/>
  </r>
  <r>
    <d v="2011-07-26T00:00:00"/>
    <s v="Example (Pty) Ltd"/>
    <s v="Payroll"/>
    <s v="Salaries"/>
    <n v="20000"/>
    <s v="E"/>
    <x v="1"/>
    <s v="IS-365"/>
    <x v="45"/>
  </r>
  <r>
    <d v="2011-07-26T00:00:00"/>
    <s v="HP Finance"/>
    <s v="Debit Order"/>
    <s v="Capital repayment"/>
    <n v="220"/>
    <s v="E"/>
    <x v="0"/>
    <s v="BS-700"/>
    <x v="45"/>
  </r>
  <r>
    <d v="2011-07-26T00:00:00"/>
    <s v="HP Finance"/>
    <s v="Debit Order"/>
    <s v="Interest paid"/>
    <n v="100"/>
    <s v="E"/>
    <x v="0"/>
    <s v="IS-500"/>
    <x v="45"/>
  </r>
  <r>
    <d v="2011-07-26T00:00:00"/>
    <s v="PR Properties"/>
    <s v="Debit Order"/>
    <s v="Rent"/>
    <n v="6400"/>
    <s v="A"/>
    <x v="0"/>
    <s v="IS-350"/>
    <x v="45"/>
  </r>
  <r>
    <d v="2011-07-31T00:00:00"/>
    <s v="Example (Pty) Ltd"/>
    <s v="Bank Statement"/>
    <s v="Petty Cash Reimbursement"/>
    <n v="50"/>
    <s v="E"/>
    <x v="0"/>
    <s v="BS-399"/>
    <x v="36"/>
  </r>
  <r>
    <d v="2011-07-31T00:00:00"/>
    <s v="Example (Pty) Ltd"/>
    <s v="Bank Statement"/>
    <s v="Petty Cash Reimbursement"/>
    <n v="-50"/>
    <s v="E"/>
    <x v="2"/>
    <s v="BS-399"/>
    <x v="36"/>
  </r>
  <r>
    <d v="2011-08-01T00:00:00"/>
    <s v="IS Communications"/>
    <s v="Invoice EXP27"/>
    <s v="Internet Service Provider"/>
    <n v="179"/>
    <s v="A"/>
    <x v="0"/>
    <s v="IS-380"/>
    <x v="46"/>
  </r>
  <r>
    <d v="2011-08-05T00:00:00"/>
    <s v="EAG Brokers"/>
    <s v="Debit Order"/>
    <s v="Insurance"/>
    <n v="340"/>
    <s v="A"/>
    <x v="0"/>
    <s v="IS-340"/>
    <x v="47"/>
  </r>
  <r>
    <d v="2011-08-09T00:00:00"/>
    <s v="Interflora"/>
    <s v="Cash"/>
    <s v="Flowers"/>
    <n v="78"/>
    <s v="A"/>
    <x v="2"/>
    <s v="IS-345"/>
    <x v="48"/>
  </r>
  <r>
    <d v="2011-08-13T00:00:00"/>
    <s v="XY Traders"/>
    <s v="Invoice 9987"/>
    <s v="Commission"/>
    <n v="747"/>
    <s v="A"/>
    <x v="0"/>
    <s v="IS-320"/>
    <x v="49"/>
  </r>
  <r>
    <d v="2011-08-15T00:00:00"/>
    <s v="Capital Bank"/>
    <s v="Bank Statement"/>
    <s v="Service Fees"/>
    <n v="80"/>
    <s v="A"/>
    <x v="0"/>
    <s v="IS-315"/>
    <x v="50"/>
  </r>
  <r>
    <d v="2011-08-15T00:00:00"/>
    <s v="Capital Bank"/>
    <s v="Bank Statement"/>
    <s v="Service Fees"/>
    <n v="35"/>
    <s v="A"/>
    <x v="1"/>
    <s v="IS-315"/>
    <x v="50"/>
  </r>
  <r>
    <d v="2011-08-15T00:00:00"/>
    <s v="IAS Accountants"/>
    <s v="Invoice"/>
    <s v="Bookkeeping"/>
    <n v="1000"/>
    <s v="A"/>
    <x v="0"/>
    <s v="IS-305"/>
    <x v="51"/>
  </r>
  <r>
    <d v="2011-08-15T00:00:00"/>
    <s v="SA Airlines"/>
    <s v="SA11988"/>
    <s v="Travel"/>
    <n v="1278"/>
    <s v="A"/>
    <x v="0"/>
    <s v="IS-390"/>
    <x v="50"/>
  </r>
  <r>
    <d v="2011-08-20T00:00:00"/>
    <s v="Example (Pty) Ltd"/>
    <s v="Transfer"/>
    <s v="Inter Account Transfer"/>
    <n v="-20000"/>
    <s v="E"/>
    <x v="1"/>
    <s v="BS-399"/>
    <x v="52"/>
  </r>
  <r>
    <d v="2011-08-20T00:00:00"/>
    <s v="Example (Pty) Ltd"/>
    <s v="Transfer"/>
    <s v="Inter Account Transfer"/>
    <n v="20000"/>
    <s v="E"/>
    <x v="0"/>
    <s v="BS-399"/>
    <x v="52"/>
  </r>
  <r>
    <d v="2011-08-21T00:00:00"/>
    <s v="JSE Brokers"/>
    <s v="Remittance"/>
    <s v="Share investment"/>
    <n v="3750"/>
    <s v="E"/>
    <x v="0"/>
    <s v="BS-200"/>
    <x v="53"/>
  </r>
  <r>
    <d v="2011-08-25T00:00:00"/>
    <s v="Inland Revenue"/>
    <s v="Return"/>
    <s v="Sales Tax"/>
    <n v="6600"/>
    <s v="E"/>
    <x v="0"/>
    <s v="BS-600"/>
    <x v="54"/>
  </r>
  <r>
    <d v="2011-08-26T00:00:00"/>
    <s v="Example (Pty) Ltd"/>
    <s v="Payroll"/>
    <s v="Salaries"/>
    <n v="20000"/>
    <s v="E"/>
    <x v="1"/>
    <s v="IS-365"/>
    <x v="55"/>
  </r>
  <r>
    <d v="2011-08-26T00:00:00"/>
    <s v="HP Finance"/>
    <s v="Debit Order"/>
    <s v="Capital repayment"/>
    <n v="220"/>
    <s v="E"/>
    <x v="0"/>
    <s v="BS-700"/>
    <x v="55"/>
  </r>
  <r>
    <d v="2011-08-26T00:00:00"/>
    <s v="HP Finance"/>
    <s v="Debit Order"/>
    <s v="Interest paid"/>
    <n v="100"/>
    <s v="E"/>
    <x v="0"/>
    <s v="IS-500"/>
    <x v="55"/>
  </r>
  <r>
    <d v="2011-08-26T00:00:00"/>
    <s v="PR Properties"/>
    <s v="Debit Order"/>
    <s v="Rent"/>
    <n v="6400"/>
    <s v="A"/>
    <x v="0"/>
    <s v="IS-350"/>
    <x v="55"/>
  </r>
  <r>
    <d v="2011-08-27T00:00:00"/>
    <s v="Waltons"/>
    <s v="Invoice"/>
    <s v="Stationery"/>
    <n v="234"/>
    <s v="A"/>
    <x v="0"/>
    <s v="IS-370"/>
    <x v="56"/>
  </r>
  <r>
    <d v="2011-08-31T00:00:00"/>
    <s v="Example (Pty) Ltd"/>
    <s v="Bank Statement"/>
    <s v="Petty Cash Reimbursement"/>
    <n v="50"/>
    <s v="E"/>
    <x v="0"/>
    <s v="BS-399"/>
    <x v="46"/>
  </r>
  <r>
    <d v="2011-08-31T00:00:00"/>
    <s v="Example (Pty) Ltd"/>
    <s v="Bank Statement"/>
    <s v="Petty Cash Reimbursement"/>
    <n v="-50"/>
    <s v="E"/>
    <x v="2"/>
    <s v="BS-399"/>
    <x v="46"/>
  </r>
  <r>
    <d v="2011-08-31T00:00:00"/>
    <s v="Inland Revenue"/>
    <s v="Return"/>
    <s v="Provisional Tax"/>
    <n v="2600"/>
    <s v="E"/>
    <x v="0"/>
    <s v="IS-600"/>
    <x v="46"/>
  </r>
  <r>
    <d v="2011-09-01T00:00:00"/>
    <s v="IS Communications"/>
    <s v="Invoice EXP28"/>
    <s v="Internet Service Provider"/>
    <n v="179"/>
    <s v="A"/>
    <x v="0"/>
    <s v="IS-380"/>
    <x v="57"/>
  </r>
  <r>
    <d v="2011-09-05T00:00:00"/>
    <s v="EAG Brokers"/>
    <s v="Debit Order"/>
    <s v="Insurance"/>
    <n v="340"/>
    <s v="A"/>
    <x v="0"/>
    <s v="IS-340"/>
    <x v="58"/>
  </r>
  <r>
    <d v="2011-09-13T00:00:00"/>
    <s v="Training Inc"/>
    <s v="Invoice"/>
    <s v="Course"/>
    <n v="277.48"/>
    <s v="A"/>
    <x v="0"/>
    <s v="IS-385"/>
    <x v="59"/>
  </r>
  <r>
    <d v="2011-09-15T00:00:00"/>
    <s v="Capital Bank"/>
    <s v="Bank Statement"/>
    <s v="Service Fees"/>
    <n v="80"/>
    <s v="A"/>
    <x v="0"/>
    <s v="IS-315"/>
    <x v="60"/>
  </r>
  <r>
    <d v="2011-09-15T00:00:00"/>
    <s v="Capital Bank"/>
    <s v="Bank Statement"/>
    <s v="Service Fees"/>
    <n v="35"/>
    <s v="A"/>
    <x v="1"/>
    <s v="IS-315"/>
    <x v="60"/>
  </r>
  <r>
    <d v="2011-09-15T00:00:00"/>
    <s v="IAS Accountants"/>
    <s v="Invoice"/>
    <s v="Bookkeeping"/>
    <n v="1000"/>
    <s v="A"/>
    <x v="0"/>
    <s v="IS-305"/>
    <x v="61"/>
  </r>
  <r>
    <d v="2011-09-18T00:00:00"/>
    <s v="Municipality"/>
    <s v="Statement"/>
    <s v="Rates"/>
    <n v="5620"/>
    <s v="A"/>
    <x v="0"/>
    <s v="IS-395"/>
    <x v="62"/>
  </r>
  <r>
    <d v="2011-09-18T00:00:00"/>
    <s v="QA Attorneys"/>
    <s v="Invoice"/>
    <s v="Legal advice"/>
    <n v="12500"/>
    <s v="A"/>
    <x v="0"/>
    <s v="IS-360"/>
    <x v="62"/>
  </r>
  <r>
    <d v="2011-09-20T00:00:00"/>
    <s v="Example (Pty) Ltd"/>
    <s v="Transfer"/>
    <s v="Inter Account Transfer"/>
    <n v="-20000"/>
    <s v="E"/>
    <x v="1"/>
    <s v="BS-399"/>
    <x v="63"/>
  </r>
  <r>
    <d v="2011-09-20T00:00:00"/>
    <s v="Example (Pty) Ltd"/>
    <s v="Transfer"/>
    <s v="Inter Account Transfer"/>
    <n v="20000"/>
    <s v="E"/>
    <x v="0"/>
    <s v="BS-399"/>
    <x v="63"/>
  </r>
  <r>
    <d v="2011-09-21T00:00:00"/>
    <s v="Interflora"/>
    <s v="Cash"/>
    <s v="Flowers"/>
    <n v="90"/>
    <s v="A"/>
    <x v="2"/>
    <s v="IS-345"/>
    <x v="64"/>
  </r>
  <r>
    <d v="2011-09-24T00:00:00"/>
    <s v="XY Traders"/>
    <s v="Invoice11203"/>
    <s v="Commission"/>
    <n v="4242"/>
    <s v="A"/>
    <x v="0"/>
    <s v="IS-320"/>
    <x v="65"/>
  </r>
  <r>
    <d v="2011-09-26T00:00:00"/>
    <s v="Example (Pty) Ltd"/>
    <s v="Payroll"/>
    <s v="Salaries"/>
    <n v="20000"/>
    <s v="E"/>
    <x v="1"/>
    <s v="IS-365"/>
    <x v="56"/>
  </r>
  <r>
    <d v="2011-09-26T00:00:00"/>
    <s v="HP Finance"/>
    <s v="Debit Order"/>
    <s v="Capital repayment"/>
    <n v="220"/>
    <s v="E"/>
    <x v="0"/>
    <s v="BS-700"/>
    <x v="56"/>
  </r>
  <r>
    <d v="2011-09-26T00:00:00"/>
    <s v="HP Finance"/>
    <s v="Debit Order"/>
    <s v="Interest paid"/>
    <n v="100"/>
    <s v="E"/>
    <x v="0"/>
    <s v="IS-500"/>
    <x v="56"/>
  </r>
  <r>
    <d v="2011-09-26T00:00:00"/>
    <s v="PR Properties"/>
    <s v="Debit Order"/>
    <s v="Rent"/>
    <n v="6400"/>
    <s v="A"/>
    <x v="0"/>
    <s v="IS-350"/>
    <x v="56"/>
  </r>
  <r>
    <d v="2011-09-30T00:00:00"/>
    <s v="Example (Pty) Ltd"/>
    <s v="Bank Statement"/>
    <s v="Petty Cash Reimbursement"/>
    <n v="100"/>
    <s v="E"/>
    <x v="0"/>
    <s v="BS-399"/>
    <x v="66"/>
  </r>
  <r>
    <d v="2011-09-30T00:00:00"/>
    <s v="Example (Pty) Ltd"/>
    <s v="Bank Statement"/>
    <s v="Petty Cash Reimbursement"/>
    <n v="-100"/>
    <s v="E"/>
    <x v="2"/>
    <s v="BS-399"/>
    <x v="66"/>
  </r>
  <r>
    <d v="2011-10-01T00:00:00"/>
    <s v="IS Communications"/>
    <s v="Invoice EXP29"/>
    <s v="Internet Service Provider"/>
    <n v="179"/>
    <s v="A"/>
    <x v="0"/>
    <s v="IS-380"/>
    <x v="67"/>
  </r>
  <r>
    <d v="2011-10-04T00:00:00"/>
    <s v="GF Supplies"/>
    <s v="IN1185"/>
    <s v="Consumables"/>
    <n v="62"/>
    <s v="A"/>
    <x v="2"/>
    <s v="IS-325"/>
    <x v="68"/>
  </r>
  <r>
    <d v="2011-10-04T00:00:00"/>
    <s v="SA Airlines"/>
    <s v="SA12741"/>
    <s v="Travel"/>
    <n v="1887"/>
    <s v="A"/>
    <x v="0"/>
    <s v="IS-390"/>
    <x v="69"/>
  </r>
  <r>
    <d v="2011-10-05T00:00:00"/>
    <s v="EAG Brokers"/>
    <s v="Debit Order"/>
    <s v="Insurance"/>
    <n v="340"/>
    <s v="A"/>
    <x v="0"/>
    <s v="IS-340"/>
    <x v="70"/>
  </r>
  <r>
    <d v="2011-10-15T00:00:00"/>
    <s v="Capital Bank"/>
    <s v="Bank Statement"/>
    <s v="Service Fees"/>
    <n v="80"/>
    <s v="A"/>
    <x v="0"/>
    <s v="IS-315"/>
    <x v="71"/>
  </r>
  <r>
    <d v="2011-10-15T00:00:00"/>
    <s v="Capital Bank"/>
    <s v="Bank Statement"/>
    <s v="Service Fees"/>
    <n v="35"/>
    <s v="A"/>
    <x v="1"/>
    <s v="IS-315"/>
    <x v="71"/>
  </r>
  <r>
    <d v="2011-10-15T00:00:00"/>
    <s v="IAS Accountants"/>
    <s v="Invoice"/>
    <s v="Bookkeeping"/>
    <n v="1000"/>
    <s v="A"/>
    <x v="0"/>
    <s v="IS-305"/>
    <x v="72"/>
  </r>
  <r>
    <d v="2011-10-20T00:00:00"/>
    <s v="Example (Pty) Ltd"/>
    <s v="Transfer"/>
    <s v="Inter Account Transfer"/>
    <n v="-20000"/>
    <s v="E"/>
    <x v="1"/>
    <s v="BS-399"/>
    <x v="73"/>
  </r>
  <r>
    <d v="2011-10-20T00:00:00"/>
    <s v="Example (Pty) Ltd"/>
    <s v="Transfer"/>
    <s v="Inter Account Transfer"/>
    <n v="20000"/>
    <s v="E"/>
    <x v="0"/>
    <s v="BS-399"/>
    <x v="73"/>
  </r>
  <r>
    <d v="2011-10-22T00:00:00"/>
    <s v="Waltons"/>
    <s v="Invoice"/>
    <s v="Stationery"/>
    <n v="289"/>
    <s v="A"/>
    <x v="0"/>
    <s v="IS-370"/>
    <x v="74"/>
  </r>
  <r>
    <d v="2011-10-25T00:00:00"/>
    <s v="Inland Revenue"/>
    <s v="Return"/>
    <s v="Sales Tax"/>
    <n v="3300"/>
    <s v="E"/>
    <x v="0"/>
    <s v="BS-600"/>
    <x v="75"/>
  </r>
  <r>
    <d v="2011-10-26T00:00:00"/>
    <s v="Example (Pty) Ltd"/>
    <s v="Payroll"/>
    <s v="Salaries"/>
    <n v="20000"/>
    <s v="E"/>
    <x v="1"/>
    <s v="IS-365"/>
    <x v="76"/>
  </r>
  <r>
    <d v="2011-10-26T00:00:00"/>
    <s v="HP Finance"/>
    <s v="Debit Order"/>
    <s v="Capital repayment"/>
    <n v="220"/>
    <s v="E"/>
    <x v="0"/>
    <s v="BS-700"/>
    <x v="76"/>
  </r>
  <r>
    <d v="2011-10-26T00:00:00"/>
    <s v="HP Finance"/>
    <s v="Debit Order"/>
    <s v="Interest paid"/>
    <n v="100"/>
    <s v="E"/>
    <x v="0"/>
    <s v="IS-500"/>
    <x v="76"/>
  </r>
  <r>
    <d v="2011-10-26T00:00:00"/>
    <s v="PR Properties"/>
    <s v="Debit Order"/>
    <s v="Rent"/>
    <n v="6400"/>
    <s v="A"/>
    <x v="0"/>
    <s v="IS-350"/>
    <x v="76"/>
  </r>
  <r>
    <d v="2011-10-28T00:00:00"/>
    <s v="Interflora"/>
    <s v="Cash"/>
    <s v="Flowers"/>
    <n v="218"/>
    <s v="A"/>
    <x v="2"/>
    <s v="IS-345"/>
    <x v="77"/>
  </r>
  <r>
    <d v="2011-10-31T00:00:00"/>
    <s v="Example (Pty) Ltd"/>
    <s v="Bank Statement"/>
    <s v="Petty Cash Reimbursement"/>
    <n v="200"/>
    <s v="E"/>
    <x v="0"/>
    <s v="BS-399"/>
    <x v="67"/>
  </r>
  <r>
    <d v="2011-10-31T00:00:00"/>
    <s v="Example (Pty) Ltd"/>
    <s v="Bank Statement"/>
    <s v="Petty Cash Reimbursement"/>
    <n v="-200"/>
    <s v="E"/>
    <x v="2"/>
    <s v="BS-399"/>
    <x v="67"/>
  </r>
  <r>
    <d v="2011-11-01T00:00:00"/>
    <s v="IS Communications"/>
    <s v="Invoice EXP30"/>
    <s v="Internet Service Provider"/>
    <n v="179"/>
    <s v="A"/>
    <x v="0"/>
    <s v="IS-380"/>
    <x v="78"/>
  </r>
  <r>
    <d v="2011-11-05T00:00:00"/>
    <s v="EAG Brokers"/>
    <s v="Debit Order"/>
    <s v="Insurance"/>
    <n v="340"/>
    <s v="A"/>
    <x v="0"/>
    <s v="IS-340"/>
    <x v="79"/>
  </r>
  <r>
    <d v="2011-11-05T00:00:00"/>
    <s v="XY Traders"/>
    <s v="Invoice 12987"/>
    <s v="Commission"/>
    <n v="982"/>
    <s v="A"/>
    <x v="0"/>
    <s v="IS-320"/>
    <x v="80"/>
  </r>
  <r>
    <d v="2011-11-15T00:00:00"/>
    <s v="Capital Bank"/>
    <s v="Bank Statement"/>
    <s v="Service Fees"/>
    <n v="80"/>
    <s v="A"/>
    <x v="0"/>
    <s v="IS-315"/>
    <x v="81"/>
  </r>
  <r>
    <d v="2011-11-15T00:00:00"/>
    <s v="Capital Bank"/>
    <s v="Bank Statement"/>
    <s v="Service Fees"/>
    <n v="35"/>
    <s v="A"/>
    <x v="1"/>
    <s v="IS-315"/>
    <x v="81"/>
  </r>
  <r>
    <d v="2011-11-15T00:00:00"/>
    <s v="IAS Accountants"/>
    <s v="Invoice"/>
    <s v="Bookkeeping"/>
    <n v="1000"/>
    <s v="A"/>
    <x v="0"/>
    <s v="IS-305"/>
    <x v="82"/>
  </r>
  <r>
    <d v="2011-11-19T00:00:00"/>
    <s v="Interflora"/>
    <s v="Cash"/>
    <s v="Flowers"/>
    <n v="102"/>
    <s v="A"/>
    <x v="2"/>
    <s v="IS-345"/>
    <x v="83"/>
  </r>
  <r>
    <d v="2011-11-20T00:00:00"/>
    <s v="Example (Pty) Ltd"/>
    <s v="Transfer"/>
    <s v="Inter Account Transfer"/>
    <n v="-20000"/>
    <s v="E"/>
    <x v="1"/>
    <s v="BS-399"/>
    <x v="84"/>
  </r>
  <r>
    <d v="2011-11-20T00:00:00"/>
    <s v="Example (Pty) Ltd"/>
    <s v="Transfer"/>
    <s v="Inter Account Transfer"/>
    <n v="20000"/>
    <s v="E"/>
    <x v="0"/>
    <s v="BS-399"/>
    <x v="84"/>
  </r>
  <r>
    <d v="2011-11-26T00:00:00"/>
    <s v="Example (Pty) Ltd"/>
    <s v="Payroll"/>
    <s v="Salaries"/>
    <n v="20000"/>
    <s v="E"/>
    <x v="1"/>
    <s v="IS-365"/>
    <x v="85"/>
  </r>
  <r>
    <d v="2011-11-26T00:00:00"/>
    <s v="HP Finance"/>
    <s v="Debit Order"/>
    <s v="Capital repayment"/>
    <n v="220"/>
    <s v="E"/>
    <x v="0"/>
    <s v="BS-700"/>
    <x v="85"/>
  </r>
  <r>
    <d v="2011-11-26T00:00:00"/>
    <s v="HP Finance"/>
    <s v="Debit Order"/>
    <s v="Interest paid"/>
    <n v="100"/>
    <s v="E"/>
    <x v="0"/>
    <s v="IS-500"/>
    <x v="85"/>
  </r>
  <r>
    <d v="2011-11-26T00:00:00"/>
    <s v="PR Properties"/>
    <s v="Debit Order"/>
    <s v="Rent"/>
    <n v="6400"/>
    <s v="A"/>
    <x v="0"/>
    <s v="IS-350"/>
    <x v="85"/>
  </r>
  <r>
    <d v="2011-11-30T00:00:00"/>
    <s v="Example (Pty) Ltd"/>
    <s v="Bank Statement"/>
    <s v="Petty Cash Reimbursement"/>
    <n v="170"/>
    <s v="E"/>
    <x v="0"/>
    <s v="BS-399"/>
    <x v="86"/>
  </r>
  <r>
    <d v="2011-11-30T00:00:00"/>
    <s v="Example (Pty) Ltd"/>
    <s v="Bank Statement"/>
    <s v="Petty Cash Reimbursement"/>
    <n v="-170"/>
    <s v="E"/>
    <x v="2"/>
    <s v="BS-399"/>
    <x v="86"/>
  </r>
  <r>
    <d v="2011-12-01T00:00:00"/>
    <s v="IS Communications"/>
    <s v="Invoice EXP31"/>
    <s v="Internet Service Provider"/>
    <n v="179"/>
    <s v="A"/>
    <x v="0"/>
    <s v="IS-380"/>
    <x v="87"/>
  </r>
  <r>
    <d v="2011-12-05T00:00:00"/>
    <s v="EAG Brokers"/>
    <s v="Debit Order"/>
    <s v="Insurance"/>
    <n v="340"/>
    <s v="A"/>
    <x v="0"/>
    <s v="IS-340"/>
    <x v="80"/>
  </r>
  <r>
    <d v="2011-12-06T00:00:00"/>
    <s v="Interflora"/>
    <s v="Cash"/>
    <s v="Flowers"/>
    <n v="96"/>
    <s v="A"/>
    <x v="2"/>
    <s v="IS-345"/>
    <x v="88"/>
  </r>
  <r>
    <d v="2011-12-15T00:00:00"/>
    <s v="Capital Bank"/>
    <s v="Bank Statement"/>
    <s v="Service Fees"/>
    <n v="80"/>
    <s v="A"/>
    <x v="0"/>
    <s v="IS-315"/>
    <x v="89"/>
  </r>
  <r>
    <d v="2011-12-15T00:00:00"/>
    <s v="Capital Bank"/>
    <s v="Bank Statement"/>
    <s v="Service Fees"/>
    <n v="35"/>
    <s v="A"/>
    <x v="1"/>
    <s v="IS-315"/>
    <x v="89"/>
  </r>
  <r>
    <d v="2011-12-15T00:00:00"/>
    <s v="IAS Accountants"/>
    <s v="Invoice"/>
    <s v="Bookkeeping"/>
    <n v="1000"/>
    <s v="A"/>
    <x v="0"/>
    <s v="IS-305"/>
    <x v="90"/>
  </r>
  <r>
    <d v="2011-12-17T00:00:00"/>
    <s v="Newscorp"/>
    <s v="M00353051"/>
    <s v="Subscriptions"/>
    <n v="120"/>
    <s v="A"/>
    <x v="0"/>
    <s v="IS-375"/>
    <x v="91"/>
  </r>
  <r>
    <d v="2011-12-17T00:00:00"/>
    <s v="Waltons"/>
    <s v="Invoice"/>
    <s v="Stationery"/>
    <n v="310"/>
    <s v="A"/>
    <x v="0"/>
    <s v="IS-370"/>
    <x v="91"/>
  </r>
  <r>
    <d v="2011-12-17T00:00:00"/>
    <s v="XY Traders"/>
    <s v="Invoice 13432"/>
    <s v="Commission"/>
    <n v="962"/>
    <s v="A"/>
    <x v="0"/>
    <s v="IS-320"/>
    <x v="91"/>
  </r>
  <r>
    <d v="2011-12-20T00:00:00"/>
    <s v="Example (Pty) Ltd"/>
    <s v="Transfer"/>
    <s v="Inter Account Transfer"/>
    <n v="-20000"/>
    <s v="E"/>
    <x v="1"/>
    <s v="BS-399"/>
    <x v="92"/>
  </r>
  <r>
    <d v="2011-12-20T00:00:00"/>
    <s v="Example (Pty) Ltd"/>
    <s v="Transfer"/>
    <s v="Inter Account Transfer"/>
    <n v="20000"/>
    <s v="E"/>
    <x v="0"/>
    <s v="BS-399"/>
    <x v="92"/>
  </r>
  <r>
    <d v="2011-12-22T00:00:00"/>
    <s v="GF Supplies"/>
    <s v="IN1192"/>
    <s v="Consumables"/>
    <n v="61"/>
    <s v="A"/>
    <x v="2"/>
    <s v="IS-325"/>
    <x v="93"/>
  </r>
  <r>
    <d v="2011-12-25T00:00:00"/>
    <s v="Inland Revenue"/>
    <s v="Return"/>
    <s v="Sales Tax"/>
    <n v="8400"/>
    <s v="E"/>
    <x v="0"/>
    <s v="BS-600"/>
    <x v="94"/>
  </r>
  <r>
    <d v="2011-12-26T00:00:00"/>
    <s v="Example (Pty) Ltd"/>
    <s v="Payroll"/>
    <s v="Salaries"/>
    <n v="20000"/>
    <s v="E"/>
    <x v="1"/>
    <s v="IS-365"/>
    <x v="95"/>
  </r>
  <r>
    <d v="2011-12-26T00:00:00"/>
    <s v="HP Finance"/>
    <s v="Debit Order"/>
    <s v="Capital repayment"/>
    <n v="220"/>
    <s v="E"/>
    <x v="0"/>
    <s v="BS-700"/>
    <x v="95"/>
  </r>
  <r>
    <d v="2011-12-26T00:00:00"/>
    <s v="HP Finance"/>
    <s v="Debit Order"/>
    <s v="Interest paid"/>
    <n v="100"/>
    <s v="E"/>
    <x v="0"/>
    <s v="IS-500"/>
    <x v="95"/>
  </r>
  <r>
    <d v="2011-12-26T00:00:00"/>
    <s v="PR Properties"/>
    <s v="Debit Order"/>
    <s v="Rent"/>
    <n v="6400"/>
    <s v="A"/>
    <x v="0"/>
    <s v="IS-350"/>
    <x v="95"/>
  </r>
  <r>
    <d v="2011-12-31T00:00:00"/>
    <s v="Example (Pty) Ltd"/>
    <s v="Bank Statement"/>
    <s v="Petty Cash Reimbursement"/>
    <n v="100"/>
    <s v="E"/>
    <x v="0"/>
    <s v="BS-399"/>
    <x v="87"/>
  </r>
  <r>
    <d v="2011-12-31T00:00:00"/>
    <s v="Example (Pty) Ltd"/>
    <s v="Bank Statement"/>
    <s v="Petty Cash Reimbursement"/>
    <n v="-100"/>
    <s v="E"/>
    <x v="2"/>
    <s v="BS-399"/>
    <x v="87"/>
  </r>
  <r>
    <d v="2012-01-01T00:00:00"/>
    <s v="IS Communications"/>
    <s v="Invoice EXP32"/>
    <s v="Internet Service Provider"/>
    <n v="179"/>
    <s v="A"/>
    <x v="0"/>
    <s v="IS-380"/>
    <x v="96"/>
  </r>
  <r>
    <d v="2012-01-05T00:00:00"/>
    <s v="EAG Brokers"/>
    <s v="Debit Order"/>
    <s v="Insurance"/>
    <n v="340"/>
    <s v="A"/>
    <x v="0"/>
    <s v="IS-340"/>
    <x v="97"/>
  </r>
  <r>
    <d v="2012-01-15T00:00:00"/>
    <s v="Capital Bank"/>
    <s v="Bank Statement"/>
    <s v="Service Fees"/>
    <n v="80"/>
    <s v="A"/>
    <x v="0"/>
    <s v="IS-315"/>
    <x v="98"/>
  </r>
  <r>
    <d v="2012-01-15T00:00:00"/>
    <s v="Capital Bank"/>
    <s v="Bank Statement"/>
    <s v="Service Fees"/>
    <n v="35"/>
    <s v="A"/>
    <x v="1"/>
    <s v="IS-315"/>
    <x v="98"/>
  </r>
  <r>
    <d v="2012-01-15T00:00:00"/>
    <s v="IAS Accountants"/>
    <s v="Invoice"/>
    <s v="Bookkeeping"/>
    <n v="1000"/>
    <s v="A"/>
    <x v="0"/>
    <s v="IS-305"/>
    <x v="99"/>
  </r>
  <r>
    <d v="2012-01-16T00:00:00"/>
    <s v="Interflora"/>
    <s v="Cash"/>
    <s v="Flowers"/>
    <n v="105"/>
    <s v="A"/>
    <x v="2"/>
    <s v="IS-345"/>
    <x v="91"/>
  </r>
  <r>
    <d v="2012-01-20T00:00:00"/>
    <s v="Example (Pty) Ltd"/>
    <s v="Transfer"/>
    <s v="Inter Account Transfer"/>
    <n v="-20000"/>
    <s v="E"/>
    <x v="1"/>
    <s v="BS-399"/>
    <x v="100"/>
  </r>
  <r>
    <d v="2012-01-20T00:00:00"/>
    <s v="Example (Pty) Ltd"/>
    <s v="Transfer"/>
    <s v="Inter Account Transfer"/>
    <n v="20000"/>
    <s v="E"/>
    <x v="0"/>
    <s v="BS-399"/>
    <x v="100"/>
  </r>
  <r>
    <d v="2012-01-26T00:00:00"/>
    <s v="Example (Pty) Ltd"/>
    <s v="Payroll"/>
    <s v="Salaries"/>
    <n v="20000"/>
    <s v="E"/>
    <x v="1"/>
    <s v="IS-365"/>
    <x v="101"/>
  </r>
  <r>
    <d v="2012-01-26T00:00:00"/>
    <s v="HP Finance"/>
    <s v="Debit Order"/>
    <s v="Capital repayment"/>
    <n v="220"/>
    <s v="E"/>
    <x v="0"/>
    <s v="BS-700"/>
    <x v="101"/>
  </r>
  <r>
    <d v="2012-01-26T00:00:00"/>
    <s v="HP Finance"/>
    <s v="Debit Order"/>
    <s v="Interest paid"/>
    <n v="100"/>
    <s v="E"/>
    <x v="0"/>
    <s v="IS-500"/>
    <x v="101"/>
  </r>
  <r>
    <d v="2012-01-26T00:00:00"/>
    <s v="PR Properties"/>
    <s v="Debit Order"/>
    <s v="Rent"/>
    <n v="6400"/>
    <s v="A"/>
    <x v="0"/>
    <s v="IS-350"/>
    <x v="101"/>
  </r>
  <r>
    <d v="2012-01-26T00:00:00"/>
    <s v="Training Inc"/>
    <s v="Invoice"/>
    <s v="Training"/>
    <n v="389.25"/>
    <s v="A"/>
    <x v="0"/>
    <s v="IS-385"/>
    <x v="96"/>
  </r>
  <r>
    <d v="2012-01-28T00:00:00"/>
    <s v="XY Traders"/>
    <s v="Invoice 14278"/>
    <s v="Commission"/>
    <n v="514"/>
    <s v="A"/>
    <x v="0"/>
    <s v="IS-320"/>
    <x v="102"/>
  </r>
  <r>
    <d v="2012-01-31T00:00:00"/>
    <s v="Example (Pty) Ltd"/>
    <s v="Bank Statement"/>
    <s v="Petty Cash Reimbursement"/>
    <n v="170"/>
    <s v="E"/>
    <x v="0"/>
    <s v="BS-399"/>
    <x v="96"/>
  </r>
  <r>
    <d v="2012-01-31T00:00:00"/>
    <s v="Example (Pty) Ltd"/>
    <s v="Bank Statement"/>
    <s v="Petty Cash Reimbursement"/>
    <n v="-170"/>
    <s v="E"/>
    <x v="2"/>
    <s v="BS-399"/>
    <x v="96"/>
  </r>
  <r>
    <d v="2012-02-01T00:00:00"/>
    <s v="IS Communications"/>
    <s v="Invoice EXP33"/>
    <s v="Internet Service Provider"/>
    <n v="179"/>
    <s v="A"/>
    <x v="0"/>
    <s v="IS-380"/>
    <x v="103"/>
  </r>
  <r>
    <d v="2012-02-05T00:00:00"/>
    <s v="EAG Brokers"/>
    <s v="Debit Order"/>
    <s v="Insurance"/>
    <n v="340"/>
    <s v="A"/>
    <x v="0"/>
    <s v="IS-340"/>
    <x v="104"/>
  </r>
  <r>
    <d v="2012-02-11T00:00:00"/>
    <s v="Waltons"/>
    <s v="Invoice"/>
    <s v="Stationery"/>
    <n v="289"/>
    <s v="A"/>
    <x v="0"/>
    <s v="IS-370"/>
    <x v="103"/>
  </r>
  <r>
    <d v="2012-02-15T00:00:00"/>
    <s v="Capital Bank"/>
    <s v="Bank Statement"/>
    <s v="Service Fees"/>
    <n v="80"/>
    <s v="A"/>
    <x v="0"/>
    <s v="IS-315"/>
    <x v="105"/>
  </r>
  <r>
    <d v="2012-02-15T00:00:00"/>
    <s v="Capital Bank"/>
    <s v="Bank Statement"/>
    <s v="Service Fees"/>
    <n v="35"/>
    <s v="A"/>
    <x v="1"/>
    <s v="IS-315"/>
    <x v="105"/>
  </r>
  <r>
    <d v="2012-02-15T00:00:00"/>
    <s v="IAS Accountants"/>
    <s v="Invoice"/>
    <s v="Bookkeeping"/>
    <n v="1000"/>
    <s v="A"/>
    <x v="0"/>
    <s v="IS-305"/>
    <x v="103"/>
  </r>
  <r>
    <d v="2012-02-20T00:00:00"/>
    <s v="Example (Pty) Ltd"/>
    <s v="Transfer"/>
    <s v="Inter Account Transfer"/>
    <n v="-20000"/>
    <s v="E"/>
    <x v="1"/>
    <s v="BS-399"/>
    <x v="106"/>
  </r>
  <r>
    <d v="2012-02-20T00:00:00"/>
    <s v="Example (Pty) Ltd"/>
    <s v="Transfer"/>
    <s v="Inter Account Transfer"/>
    <n v="20000"/>
    <s v="E"/>
    <x v="0"/>
    <s v="BS-399"/>
    <x v="106"/>
  </r>
  <r>
    <d v="2012-02-25T00:00:00"/>
    <s v="Inland Revenue"/>
    <s v="Return"/>
    <s v="Sales Tax"/>
    <n v="2200"/>
    <s v="E"/>
    <x v="0"/>
    <s v="BS-600"/>
    <x v="107"/>
  </r>
  <r>
    <d v="2012-02-25T00:00:00"/>
    <s v="Interflora"/>
    <s v="Cash"/>
    <s v="Flowers"/>
    <n v="75"/>
    <s v="A"/>
    <x v="2"/>
    <s v="IS-345"/>
    <x v="107"/>
  </r>
  <r>
    <d v="2012-02-26T00:00:00"/>
    <s v="DF Equipment"/>
    <s v="Invoice"/>
    <s v="Office equipment"/>
    <n v="10000"/>
    <s v="A"/>
    <x v="0"/>
    <s v="BS-100"/>
    <x v="103"/>
  </r>
  <r>
    <d v="2012-02-26T00:00:00"/>
    <s v="Example (Pty) Ltd"/>
    <s v="Payroll"/>
    <s v="Salaries"/>
    <n v="20000"/>
    <s v="E"/>
    <x v="1"/>
    <s v="IS-365"/>
    <x v="108"/>
  </r>
  <r>
    <d v="2012-02-26T00:00:00"/>
    <s v="HP Finance"/>
    <s v="Debit Order"/>
    <s v="Capital repayment"/>
    <n v="220"/>
    <s v="E"/>
    <x v="0"/>
    <s v="BS-700"/>
    <x v="108"/>
  </r>
  <r>
    <d v="2012-02-26T00:00:00"/>
    <s v="HP Finance"/>
    <s v="Debit Order"/>
    <s v="Interest paid"/>
    <n v="100"/>
    <s v="E"/>
    <x v="0"/>
    <s v="IS-500"/>
    <x v="108"/>
  </r>
  <r>
    <d v="2012-02-26T00:00:00"/>
    <s v="PR Properties"/>
    <s v="Debit Order"/>
    <s v="Rent"/>
    <n v="6400"/>
    <s v="A"/>
    <x v="0"/>
    <s v="IS-350"/>
    <x v="108"/>
  </r>
  <r>
    <d v="2012-02-29T00:00:00"/>
    <s v="Example (Pty) Ltd"/>
    <s v="Bank Statement"/>
    <s v="Petty Cash Reimbursement"/>
    <n v="70"/>
    <s v="E"/>
    <x v="0"/>
    <s v="BS-399"/>
    <x v="109"/>
  </r>
  <r>
    <d v="2012-02-29T00:00:00"/>
    <s v="Example (Pty) Ltd"/>
    <s v="Bank Statement"/>
    <s v="Petty Cash Reimbursement"/>
    <n v="-70"/>
    <s v="E"/>
    <x v="2"/>
    <s v="BS-399"/>
    <x v="109"/>
  </r>
  <r>
    <d v="2012-02-29T00:00:00"/>
    <s v="Inland Revenue"/>
    <s v="Return"/>
    <s v="Provisional Tax"/>
    <n v="3700"/>
    <s v="E"/>
    <x v="0"/>
    <s v="IS-600"/>
    <x v="109"/>
  </r>
  <r>
    <m/>
    <m/>
    <m/>
    <m/>
    <m/>
    <m/>
    <x v="3"/>
    <m/>
    <x v="1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5C44BE-5293-874D-8FC2-FE18D3C2AAA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21" firstHeaderRow="1" firstDataRow="2" firstDataCol="1"/>
  <pivotFields count="9">
    <pivotField showAll="0"/>
    <pivotField showAll="0"/>
    <pivotField showAll="0"/>
    <pivotField showAll="0"/>
    <pivotField dataField="1"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11"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h="1" x="103"/>
        <item t="default"/>
      </items>
    </pivotField>
  </pivotFields>
  <rowFields count="1">
    <field x="8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 numFmtId="164"/>
  </dataFields>
  <formats count="18">
    <format dxfId="30">
      <pivotArea type="origin" dataOnly="0" labelOnly="1" outline="0" fieldPosition="0"/>
    </format>
    <format dxfId="29">
      <pivotArea field="6" type="button" dataOnly="0" labelOnly="1" outline="0" axis="axisCol" fieldPosition="0"/>
    </format>
    <format dxfId="28">
      <pivotArea type="topRight" dataOnly="0" labelOnly="1" outline="0" fieldPosition="0"/>
    </format>
    <format dxfId="27">
      <pivotArea field="8" type="button" dataOnly="0" labelOnly="1" outline="0" axis="axisRow" fieldPosition="0"/>
    </format>
    <format dxfId="26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25">
      <pivotArea dataOnly="0" labelOnly="1" grandCol="1" outline="0" fieldPosition="0"/>
    </format>
    <format dxfId="24">
      <pivotArea type="origin" dataOnly="0" labelOnly="1" outline="0" fieldPosition="0"/>
    </format>
    <format dxfId="23">
      <pivotArea field="6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8" type="button" dataOnly="0" labelOnly="1" outline="0" axis="axisRow" fieldPosition="0"/>
    </format>
    <format dxfId="20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9">
      <pivotArea dataOnly="0" labelOnly="1" grandCol="1" outline="0" fieldPosition="0"/>
    </format>
    <format dxfId="18">
      <pivotArea type="origin" dataOnly="0" labelOnly="1" outline="0" fieldPosition="0"/>
    </format>
    <format dxfId="17">
      <pivotArea field="6" type="button" dataOnly="0" labelOnly="1" outline="0" axis="axisCol" fieldPosition="0"/>
    </format>
    <format dxfId="16">
      <pivotArea type="topRight" dataOnly="0" labelOnly="1" outline="0" fieldPosition="0"/>
    </format>
    <format dxfId="15">
      <pivotArea field="8" type="button" dataOnly="0" labelOnly="1" outline="0" axis="axisRow" fieldPosition="0"/>
    </format>
    <format dxfId="14">
      <pivotArea dataOnly="0" labelOnly="1" fieldPosition="0">
        <references count="1">
          <reference field="6" count="3">
            <x v="0"/>
            <x v="1"/>
            <x v="2"/>
          </reference>
        </references>
      </pivotArea>
    </format>
    <format dxfId="13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659CC-4656-1849-AC79-80AE2E98C8DE}" name="Table1" displayName="Table1" ref="A2:I210" totalsRowShown="0" headerRowDxfId="12" dataDxfId="10" headerRowBorderDxfId="11" tableBorderDxfId="9">
  <autoFilter ref="A2:I210" xr:uid="{4DF659CC-4656-1849-AC79-80AE2E98C8DE}"/>
  <tableColumns count="9">
    <tableColumn id="1" xr3:uid="{FFE230B6-3FBD-1C43-BE09-D9E31DE31F2E}" name="Document Date" dataDxfId="8"/>
    <tableColumn id="2" xr3:uid="{9A57CD02-E970-0040-8910-8D771AA79C3E}" name="Supplier" dataDxfId="7"/>
    <tableColumn id="3" xr3:uid="{411D5167-6FA6-E847-99CB-7C9988C9D198}" name="Reference" dataDxfId="6"/>
    <tableColumn id="4" xr3:uid="{2D5BC9D5-E7EA-5344-8721-D4423D9BA21E}" name="Description" dataDxfId="5"/>
    <tableColumn id="5" xr3:uid="{FC3A4114-E460-3949-B0D1-52EC52A03A25}" name="Tax Inclusive Amount" dataDxfId="4" dataCellStyle="Comma"/>
    <tableColumn id="6" xr3:uid="{57D9819A-9814-F240-847C-068F19F79A78}" name="Column1" dataDxfId="3"/>
    <tableColumn id="7" xr3:uid="{1C1500A8-5458-9D41-92A3-BECD0FCA4ECF}" name="Bank Code" dataDxfId="2"/>
    <tableColumn id="8" xr3:uid="{B88EA393-7184-0D48-9020-D1BBE339F67F}" name="Account Code" dataDxfId="1"/>
    <tableColumn id="9" xr3:uid="{1F8F88D9-82B9-8342-966C-E66FEBE9E6EA}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5747-990A-7341-91C0-AE4965553330}">
  <dimension ref="A3:E21"/>
  <sheetViews>
    <sheetView tabSelected="1" workbookViewId="0">
      <selection activeCell="L18" sqref="L18"/>
    </sheetView>
  </sheetViews>
  <sheetFormatPr baseColWidth="10" defaultRowHeight="15" x14ac:dyDescent="0.2"/>
  <cols>
    <col min="1" max="1" width="21.1640625" bestFit="1" customWidth="1"/>
    <col min="2" max="2" width="14.5" bestFit="1" customWidth="1"/>
    <col min="3" max="3" width="10.6640625" bestFit="1" customWidth="1"/>
    <col min="4" max="4" width="8.1640625" bestFit="1" customWidth="1"/>
    <col min="5" max="6" width="10.1640625" bestFit="1" customWidth="1"/>
  </cols>
  <sheetData>
    <row r="3" spans="1:5" ht="44" x14ac:dyDescent="0.25">
      <c r="A3" s="25" t="s">
        <v>167</v>
      </c>
      <c r="B3" s="25" t="s">
        <v>168</v>
      </c>
      <c r="C3" s="26"/>
      <c r="D3" s="26"/>
      <c r="E3" s="26"/>
    </row>
    <row r="4" spans="1:5" ht="44" x14ac:dyDescent="0.25">
      <c r="A4" s="25" t="s">
        <v>169</v>
      </c>
      <c r="B4" s="26" t="s">
        <v>13</v>
      </c>
      <c r="C4" s="26" t="s">
        <v>31</v>
      </c>
      <c r="D4" s="26" t="s">
        <v>39</v>
      </c>
      <c r="E4" s="26" t="s">
        <v>165</v>
      </c>
    </row>
    <row r="5" spans="1:5" x14ac:dyDescent="0.2">
      <c r="A5" s="27">
        <v>40910</v>
      </c>
      <c r="B5" s="24">
        <v>1000</v>
      </c>
      <c r="C5" s="24"/>
      <c r="D5" s="24"/>
      <c r="E5" s="24">
        <v>1000</v>
      </c>
    </row>
    <row r="6" spans="1:5" x14ac:dyDescent="0.2">
      <c r="A6" s="27">
        <v>40913</v>
      </c>
      <c r="B6" s="24">
        <v>340</v>
      </c>
      <c r="C6" s="24"/>
      <c r="D6" s="24"/>
      <c r="E6" s="24">
        <v>340</v>
      </c>
    </row>
    <row r="7" spans="1:5" x14ac:dyDescent="0.2">
      <c r="A7" s="27">
        <v>40923</v>
      </c>
      <c r="B7" s="24">
        <v>80</v>
      </c>
      <c r="C7" s="24">
        <v>35</v>
      </c>
      <c r="D7" s="24"/>
      <c r="E7" s="24">
        <v>115</v>
      </c>
    </row>
    <row r="8" spans="1:5" x14ac:dyDescent="0.2">
      <c r="A8" s="27">
        <v>40924</v>
      </c>
      <c r="B8" s="24">
        <v>1392</v>
      </c>
      <c r="C8" s="24"/>
      <c r="D8" s="24">
        <v>105</v>
      </c>
      <c r="E8" s="24">
        <v>1497</v>
      </c>
    </row>
    <row r="9" spans="1:5" x14ac:dyDescent="0.2">
      <c r="A9" s="27">
        <v>40928</v>
      </c>
      <c r="B9" s="24">
        <v>20000</v>
      </c>
      <c r="C9" s="24">
        <v>-20000</v>
      </c>
      <c r="D9" s="24"/>
      <c r="E9" s="24">
        <v>0</v>
      </c>
    </row>
    <row r="10" spans="1:5" x14ac:dyDescent="0.2">
      <c r="A10" s="27">
        <v>40929</v>
      </c>
      <c r="B10" s="24"/>
      <c r="C10" s="24"/>
      <c r="D10" s="24">
        <v>61</v>
      </c>
      <c r="E10" s="24">
        <v>61</v>
      </c>
    </row>
    <row r="11" spans="1:5" x14ac:dyDescent="0.2">
      <c r="A11" s="27">
        <v>40934</v>
      </c>
      <c r="B11" s="24">
        <v>6720</v>
      </c>
      <c r="C11" s="24">
        <v>20000</v>
      </c>
      <c r="D11" s="24"/>
      <c r="E11" s="24">
        <v>26720</v>
      </c>
    </row>
    <row r="12" spans="1:5" x14ac:dyDescent="0.2">
      <c r="A12" s="27">
        <v>40939</v>
      </c>
      <c r="B12" s="24">
        <v>738.25</v>
      </c>
      <c r="C12" s="24"/>
      <c r="D12" s="24">
        <v>-170</v>
      </c>
      <c r="E12" s="24">
        <v>568.25</v>
      </c>
    </row>
    <row r="13" spans="1:5" x14ac:dyDescent="0.2">
      <c r="A13" s="27">
        <v>40941</v>
      </c>
      <c r="B13" s="24">
        <v>1000</v>
      </c>
      <c r="C13" s="24"/>
      <c r="D13" s="24"/>
      <c r="E13" s="24">
        <v>1000</v>
      </c>
    </row>
    <row r="14" spans="1:5" x14ac:dyDescent="0.2">
      <c r="A14" s="27">
        <v>40944</v>
      </c>
      <c r="B14" s="24">
        <v>340</v>
      </c>
      <c r="C14" s="24"/>
      <c r="D14" s="24"/>
      <c r="E14" s="24">
        <v>340</v>
      </c>
    </row>
    <row r="15" spans="1:5" x14ac:dyDescent="0.2">
      <c r="A15" s="27">
        <v>40954</v>
      </c>
      <c r="B15" s="24">
        <v>80</v>
      </c>
      <c r="C15" s="24">
        <v>35</v>
      </c>
      <c r="D15" s="24"/>
      <c r="E15" s="24">
        <v>115</v>
      </c>
    </row>
    <row r="16" spans="1:5" x14ac:dyDescent="0.2">
      <c r="A16" s="27">
        <v>40959</v>
      </c>
      <c r="B16" s="24">
        <v>20000</v>
      </c>
      <c r="C16" s="24">
        <v>-20000</v>
      </c>
      <c r="D16" s="24"/>
      <c r="E16" s="24">
        <v>0</v>
      </c>
    </row>
    <row r="17" spans="1:5" x14ac:dyDescent="0.2">
      <c r="A17" s="27">
        <v>40964</v>
      </c>
      <c r="B17" s="24">
        <v>2200</v>
      </c>
      <c r="C17" s="24"/>
      <c r="D17" s="24">
        <v>75</v>
      </c>
      <c r="E17" s="24">
        <v>2275</v>
      </c>
    </row>
    <row r="18" spans="1:5" x14ac:dyDescent="0.2">
      <c r="A18" s="27">
        <v>40965</v>
      </c>
      <c r="B18" s="24">
        <v>6720</v>
      </c>
      <c r="C18" s="24">
        <v>20000</v>
      </c>
      <c r="D18" s="24"/>
      <c r="E18" s="24">
        <v>26720</v>
      </c>
    </row>
    <row r="19" spans="1:5" x14ac:dyDescent="0.2">
      <c r="A19" s="27">
        <v>40966</v>
      </c>
      <c r="B19" s="24">
        <v>514</v>
      </c>
      <c r="C19" s="24"/>
      <c r="D19" s="24"/>
      <c r="E19" s="24">
        <v>514</v>
      </c>
    </row>
    <row r="20" spans="1:5" x14ac:dyDescent="0.2">
      <c r="A20" s="27">
        <v>40968</v>
      </c>
      <c r="B20" s="24">
        <v>3770</v>
      </c>
      <c r="C20" s="24"/>
      <c r="D20" s="24">
        <v>-70</v>
      </c>
      <c r="E20" s="24">
        <v>3700</v>
      </c>
    </row>
    <row r="21" spans="1:5" x14ac:dyDescent="0.2">
      <c r="A21" s="19" t="s">
        <v>165</v>
      </c>
      <c r="B21" s="24">
        <v>64894.25</v>
      </c>
      <c r="C21" s="24">
        <v>70</v>
      </c>
      <c r="D21" s="24">
        <v>1</v>
      </c>
      <c r="E21" s="24">
        <v>64965.25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2" workbookViewId="0">
      <selection sqref="A1:XFD1048576"/>
    </sheetView>
  </sheetViews>
  <sheetFormatPr baseColWidth="10" defaultColWidth="9.1640625" defaultRowHeight="16" x14ac:dyDescent="0.2"/>
  <cols>
    <col min="1" max="1" width="18.33203125" style="11" customWidth="1"/>
    <col min="2" max="2" width="20.5" style="2" bestFit="1" customWidth="1"/>
    <col min="3" max="3" width="16.6640625" style="2" bestFit="1" customWidth="1"/>
    <col min="4" max="4" width="28.6640625" style="2" bestFit="1" customWidth="1"/>
    <col min="5" max="5" width="24" style="12" customWidth="1"/>
    <col min="6" max="6" width="12" style="4" customWidth="1"/>
    <col min="7" max="7" width="14" style="4" customWidth="1"/>
    <col min="8" max="8" width="17" style="4" customWidth="1"/>
    <col min="9" max="9" width="17" style="13" customWidth="1"/>
    <col min="10" max="16384" width="9.1640625" style="2"/>
  </cols>
  <sheetData>
    <row r="1" spans="1:9" ht="15" customHeight="1" x14ac:dyDescent="0.2">
      <c r="A1" s="1" t="s">
        <v>0</v>
      </c>
      <c r="E1" s="3"/>
      <c r="I1" s="4"/>
    </row>
    <row r="2" spans="1:9" s="10" customFormat="1" ht="17" x14ac:dyDescent="0.2">
      <c r="A2" s="20" t="s">
        <v>1</v>
      </c>
      <c r="B2" s="21" t="s">
        <v>2</v>
      </c>
      <c r="C2" s="21" t="s">
        <v>3</v>
      </c>
      <c r="D2" s="21" t="s">
        <v>4</v>
      </c>
      <c r="E2" s="22" t="s">
        <v>5</v>
      </c>
      <c r="F2" s="23" t="s">
        <v>166</v>
      </c>
      <c r="G2" s="23" t="s">
        <v>6</v>
      </c>
      <c r="H2" s="23" t="s">
        <v>7</v>
      </c>
      <c r="I2" s="23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11E6-8911-DB43-A628-C40D16F95360}">
  <dimension ref="A1:E21"/>
  <sheetViews>
    <sheetView workbookViewId="0">
      <selection activeCell="F24" sqref="F24"/>
    </sheetView>
  </sheetViews>
  <sheetFormatPr baseColWidth="10" defaultRowHeight="15" x14ac:dyDescent="0.2"/>
  <cols>
    <col min="1" max="1" width="15.33203125" bestFit="1" customWidth="1"/>
    <col min="2" max="2" width="27.83203125" bestFit="1" customWidth="1"/>
    <col min="3" max="3" width="11.6640625" bestFit="1" customWidth="1"/>
  </cols>
  <sheetData>
    <row r="1" spans="1:5" ht="16" x14ac:dyDescent="0.2">
      <c r="A1" s="14" t="s">
        <v>144</v>
      </c>
    </row>
    <row r="3" spans="1:5" ht="16" x14ac:dyDescent="0.2">
      <c r="B3" s="14" t="s">
        <v>129</v>
      </c>
      <c r="C3" s="14" t="s">
        <v>130</v>
      </c>
      <c r="D3" s="14" t="s">
        <v>132</v>
      </c>
      <c r="E3" s="14" t="s">
        <v>131</v>
      </c>
    </row>
    <row r="4" spans="1:5" ht="16" x14ac:dyDescent="0.2">
      <c r="A4" s="16" t="s">
        <v>145</v>
      </c>
      <c r="B4" s="16" t="s">
        <v>133</v>
      </c>
      <c r="C4" s="16">
        <v>12</v>
      </c>
      <c r="D4" s="14">
        <v>85</v>
      </c>
    </row>
    <row r="5" spans="1:5" ht="16" x14ac:dyDescent="0.2">
      <c r="A5" s="16" t="s">
        <v>145</v>
      </c>
      <c r="B5" s="16" t="s">
        <v>134</v>
      </c>
      <c r="C5" s="16">
        <v>11</v>
      </c>
      <c r="D5" s="14">
        <v>72</v>
      </c>
    </row>
    <row r="6" spans="1:5" ht="16" x14ac:dyDescent="0.2">
      <c r="A6" s="16" t="s">
        <v>145</v>
      </c>
      <c r="B6" s="16" t="s">
        <v>135</v>
      </c>
      <c r="C6" s="16">
        <v>13</v>
      </c>
      <c r="D6" s="14">
        <v>60</v>
      </c>
    </row>
    <row r="7" spans="1:5" ht="16" x14ac:dyDescent="0.2">
      <c r="A7" s="16" t="s">
        <v>145</v>
      </c>
      <c r="B7" s="16" t="s">
        <v>136</v>
      </c>
      <c r="C7" s="16">
        <v>12</v>
      </c>
      <c r="D7" s="14">
        <v>95</v>
      </c>
    </row>
    <row r="8" spans="1:5" ht="16" x14ac:dyDescent="0.2">
      <c r="A8" s="16" t="s">
        <v>145</v>
      </c>
      <c r="B8" s="16" t="s">
        <v>137</v>
      </c>
      <c r="C8" s="16">
        <v>14</v>
      </c>
      <c r="D8" s="14">
        <v>88</v>
      </c>
    </row>
    <row r="9" spans="1:5" ht="16" x14ac:dyDescent="0.2">
      <c r="A9" s="16" t="s">
        <v>145</v>
      </c>
      <c r="B9" s="16" t="s">
        <v>138</v>
      </c>
      <c r="C9" s="16">
        <v>12</v>
      </c>
      <c r="D9" s="14">
        <v>99</v>
      </c>
    </row>
    <row r="10" spans="1:5" ht="16" x14ac:dyDescent="0.2">
      <c r="A10" s="16" t="s">
        <v>145</v>
      </c>
      <c r="B10" s="16" t="s">
        <v>139</v>
      </c>
      <c r="C10" s="16">
        <v>11</v>
      </c>
      <c r="D10" s="14">
        <v>75</v>
      </c>
    </row>
    <row r="11" spans="1:5" ht="16" x14ac:dyDescent="0.2">
      <c r="A11" s="16" t="s">
        <v>145</v>
      </c>
      <c r="B11" s="16" t="s">
        <v>140</v>
      </c>
      <c r="C11" s="16">
        <v>13</v>
      </c>
      <c r="D11" s="14">
        <v>100</v>
      </c>
    </row>
    <row r="12" spans="1:5" ht="16" x14ac:dyDescent="0.2">
      <c r="A12" s="16" t="s">
        <v>145</v>
      </c>
      <c r="B12" s="16" t="s">
        <v>141</v>
      </c>
      <c r="C12" s="16">
        <v>13</v>
      </c>
      <c r="D12" s="14">
        <v>75</v>
      </c>
    </row>
    <row r="13" spans="1:5" ht="16" x14ac:dyDescent="0.2">
      <c r="A13" s="16" t="s">
        <v>145</v>
      </c>
      <c r="B13" s="16" t="s">
        <v>142</v>
      </c>
      <c r="C13" s="16">
        <v>15</v>
      </c>
      <c r="D13" s="14">
        <v>85</v>
      </c>
    </row>
    <row r="14" spans="1:5" ht="16" x14ac:dyDescent="0.2">
      <c r="A14" s="16" t="s">
        <v>145</v>
      </c>
      <c r="B14" s="16" t="s">
        <v>143</v>
      </c>
      <c r="C14" s="16">
        <v>11</v>
      </c>
      <c r="D14" s="14">
        <v>85</v>
      </c>
    </row>
    <row r="16" spans="1:5" x14ac:dyDescent="0.2">
      <c r="A16" t="s">
        <v>146</v>
      </c>
      <c r="C16">
        <f>MIN(C4:C14)</f>
        <v>11</v>
      </c>
    </row>
    <row r="17" spans="1:4" x14ac:dyDescent="0.2">
      <c r="A17" t="s">
        <v>147</v>
      </c>
      <c r="C17">
        <f>MAX(C4:C14)</f>
        <v>15</v>
      </c>
      <c r="D17">
        <f>MAX(D4:D14)+MIN(D4:D14)</f>
        <v>160</v>
      </c>
    </row>
    <row r="18" spans="1:4" x14ac:dyDescent="0.2">
      <c r="A18" t="s">
        <v>148</v>
      </c>
      <c r="C18" s="17">
        <f>MODE(C4:C14)+AVERAGE(C4:C14)</f>
        <v>24.454545454545453</v>
      </c>
      <c r="D18" s="17">
        <f>AVERAGE(D4:D14)</f>
        <v>83.545454545454547</v>
      </c>
    </row>
    <row r="19" spans="1:4" x14ac:dyDescent="0.2">
      <c r="A19" t="s">
        <v>149</v>
      </c>
      <c r="C19">
        <f>MODE(C4:C14)</f>
        <v>12</v>
      </c>
      <c r="D19">
        <f>MODE(D4:D14)</f>
        <v>85</v>
      </c>
    </row>
    <row r="20" spans="1:4" x14ac:dyDescent="0.2">
      <c r="A20" t="s">
        <v>150</v>
      </c>
      <c r="C20">
        <f>MEDIAN(C4:C14)</f>
        <v>12</v>
      </c>
      <c r="D20">
        <f>MEDIAN(D4:D14)</f>
        <v>85</v>
      </c>
    </row>
    <row r="21" spans="1:4" x14ac:dyDescent="0.2">
      <c r="A21" t="s">
        <v>151</v>
      </c>
      <c r="B21">
        <f>COUNT(B4:B14)</f>
        <v>0</v>
      </c>
      <c r="C21">
        <f>COUNT(C4:C14)</f>
        <v>11</v>
      </c>
      <c r="D21">
        <f>COUNT(D4:D14)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82D53-F41A-8F45-B5CB-E47BFB6D7F04}">
  <dimension ref="A1:G9"/>
  <sheetViews>
    <sheetView zoomScaleNormal="100" workbookViewId="0">
      <selection activeCell="K35" sqref="K35"/>
    </sheetView>
  </sheetViews>
  <sheetFormatPr baseColWidth="10" defaultRowHeight="15" x14ac:dyDescent="0.2"/>
  <cols>
    <col min="1" max="1" width="14.5" bestFit="1" customWidth="1"/>
    <col min="2" max="2" width="8.6640625" bestFit="1" customWidth="1"/>
    <col min="3" max="3" width="12.6640625" bestFit="1" customWidth="1"/>
    <col min="4" max="4" width="7.83203125" bestFit="1" customWidth="1"/>
    <col min="5" max="5" width="12.5" bestFit="1" customWidth="1"/>
    <col min="6" max="6" width="18.5" bestFit="1" customWidth="1"/>
    <col min="7" max="7" width="17" bestFit="1" customWidth="1"/>
  </cols>
  <sheetData>
    <row r="1" spans="1:7" ht="16" x14ac:dyDescent="0.2">
      <c r="A1" s="14" t="s">
        <v>152</v>
      </c>
    </row>
    <row r="3" spans="1:7" ht="16" x14ac:dyDescent="0.2">
      <c r="A3" s="16" t="s">
        <v>153</v>
      </c>
      <c r="B3" s="16" t="s">
        <v>154</v>
      </c>
      <c r="C3" s="16" t="s">
        <v>155</v>
      </c>
      <c r="D3" s="16" t="s">
        <v>156</v>
      </c>
      <c r="E3" s="16" t="s">
        <v>157</v>
      </c>
      <c r="F3" s="16" t="s">
        <v>158</v>
      </c>
      <c r="G3" s="16" t="s">
        <v>159</v>
      </c>
    </row>
    <row r="4" spans="1:7" ht="16" x14ac:dyDescent="0.2">
      <c r="A4" s="16" t="s">
        <v>160</v>
      </c>
      <c r="B4" s="14">
        <v>2000</v>
      </c>
      <c r="C4" s="18">
        <v>0.21</v>
      </c>
      <c r="D4">
        <v>3</v>
      </c>
      <c r="E4">
        <f>B4*C4</f>
        <v>420</v>
      </c>
      <c r="F4">
        <f>B4+E4</f>
        <v>2420</v>
      </c>
      <c r="G4" s="17">
        <f>F4/D4</f>
        <v>806.66666666666663</v>
      </c>
    </row>
    <row r="5" spans="1:7" ht="16" x14ac:dyDescent="0.2">
      <c r="A5" s="16" t="s">
        <v>161</v>
      </c>
      <c r="B5" s="14">
        <v>450</v>
      </c>
      <c r="C5" s="18">
        <v>0.25</v>
      </c>
      <c r="D5">
        <v>3</v>
      </c>
      <c r="E5">
        <f t="shared" ref="E5:E8" si="0">B5*C5</f>
        <v>112.5</v>
      </c>
      <c r="F5">
        <f t="shared" ref="F5:F8" si="1">B5+E5</f>
        <v>562.5</v>
      </c>
      <c r="G5">
        <f t="shared" ref="G5:G8" si="2">F5/D5</f>
        <v>187.5</v>
      </c>
    </row>
    <row r="6" spans="1:7" ht="16" x14ac:dyDescent="0.2">
      <c r="A6" s="16" t="s">
        <v>162</v>
      </c>
      <c r="B6" s="14">
        <v>975</v>
      </c>
      <c r="C6" s="18">
        <v>0.27</v>
      </c>
      <c r="D6">
        <v>3</v>
      </c>
      <c r="E6">
        <f t="shared" si="0"/>
        <v>263.25</v>
      </c>
      <c r="F6">
        <f t="shared" si="1"/>
        <v>1238.25</v>
      </c>
      <c r="G6">
        <f t="shared" si="2"/>
        <v>412.75</v>
      </c>
    </row>
    <row r="7" spans="1:7" ht="16" x14ac:dyDescent="0.2">
      <c r="A7" s="16" t="s">
        <v>163</v>
      </c>
      <c r="B7" s="14">
        <v>1500</v>
      </c>
      <c r="C7" s="18">
        <v>0.15</v>
      </c>
      <c r="D7">
        <v>3</v>
      </c>
      <c r="E7">
        <f t="shared" si="0"/>
        <v>225</v>
      </c>
      <c r="F7">
        <f t="shared" si="1"/>
        <v>1725</v>
      </c>
      <c r="G7">
        <f t="shared" si="2"/>
        <v>575</v>
      </c>
    </row>
    <row r="8" spans="1:7" ht="16" x14ac:dyDescent="0.2">
      <c r="A8" s="16" t="s">
        <v>164</v>
      </c>
      <c r="B8" s="14">
        <v>780</v>
      </c>
      <c r="C8" s="18">
        <v>0.25</v>
      </c>
      <c r="D8">
        <v>3</v>
      </c>
      <c r="E8">
        <f t="shared" si="0"/>
        <v>195</v>
      </c>
      <c r="F8">
        <f t="shared" si="1"/>
        <v>975</v>
      </c>
      <c r="G8">
        <f t="shared" si="2"/>
        <v>325</v>
      </c>
    </row>
    <row r="9" spans="1:7" ht="21" x14ac:dyDescent="0.25">
      <c r="A9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Payments</vt:lpstr>
      <vt:lpstr>Expenses</vt:lpstr>
      <vt:lpstr>Roster</vt:lpstr>
      <vt:lpstr>Credit Card Debt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James Caballero</cp:lastModifiedBy>
  <cp:revision/>
  <dcterms:created xsi:type="dcterms:W3CDTF">2023-04-22T13:58:31Z</dcterms:created>
  <dcterms:modified xsi:type="dcterms:W3CDTF">2024-01-18T03:18:25Z</dcterms:modified>
  <cp:category/>
  <cp:contentStatus/>
</cp:coreProperties>
</file>