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nk/Downloads/"/>
    </mc:Choice>
  </mc:AlternateContent>
  <xr:revisionPtr revIDLastSave="0" documentId="8_{CAD21091-A4C6-CC46-927F-ED417F57FBAC}" xr6:coauthVersionLast="47" xr6:coauthVersionMax="47" xr10:uidLastSave="{00000000-0000-0000-0000-000000000000}"/>
  <bookViews>
    <workbookView xWindow="0" yWindow="500" windowWidth="28800" windowHeight="17500" activeTab="6" xr2:uid="{C3478848-8E53-CB48-8CA6-FD5049D65A5A}"/>
  </bookViews>
  <sheets>
    <sheet name="JM-1" sheetId="5" r:id="rId1"/>
    <sheet name="JM-2" sheetId="7" r:id="rId2"/>
    <sheet name="JM-3" sheetId="6" r:id="rId3"/>
    <sheet name="JM" sheetId="8" r:id="rId4"/>
    <sheet name="M-1" sheetId="13" r:id="rId5"/>
    <sheet name="M-2" sheetId="12" r:id="rId6"/>
    <sheet name="M-3" sheetId="15" r:id="rId7"/>
    <sheet name="M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1" i="15" l="1"/>
  <c r="I5" i="15"/>
  <c r="H44" i="15"/>
  <c r="H45" i="15"/>
  <c r="I4" i="15"/>
  <c r="H4" i="15"/>
  <c r="H3" i="15"/>
  <c r="F54" i="12"/>
  <c r="E54" i="12"/>
  <c r="F54" i="13"/>
  <c r="E54" i="13"/>
  <c r="E52" i="6"/>
  <c r="K2" i="6"/>
  <c r="F52" i="6"/>
  <c r="P52" i="7"/>
  <c r="O52" i="7"/>
  <c r="E54" i="7"/>
  <c r="K2" i="7"/>
  <c r="F54" i="7"/>
  <c r="P54" i="5"/>
  <c r="O54" i="5"/>
  <c r="F54" i="5"/>
  <c r="K7" i="5"/>
  <c r="K6" i="5"/>
  <c r="K5" i="5"/>
  <c r="K4" i="5"/>
  <c r="K3" i="5"/>
  <c r="K2" i="5"/>
  <c r="E54" i="5"/>
  <c r="H52" i="8"/>
  <c r="H52" i="17"/>
  <c r="O52" i="8"/>
  <c r="O52" i="17"/>
  <c r="P5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2" i="6"/>
  <c r="O52" i="6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2" i="7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2" i="5"/>
  <c r="P2" i="15"/>
  <c r="P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2" i="12"/>
  <c r="O54" i="12"/>
  <c r="O54" i="13"/>
  <c r="P54" i="13"/>
  <c r="U2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T57" i="13"/>
  <c r="I5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2" i="8"/>
  <c r="U2" i="8"/>
  <c r="I5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2" i="17"/>
  <c r="U48" i="8"/>
  <c r="U49" i="8"/>
  <c r="O2" i="8"/>
  <c r="U48" i="17"/>
  <c r="U49" i="17"/>
  <c r="O43" i="8"/>
  <c r="P2" i="8"/>
  <c r="I39" i="17"/>
  <c r="I31" i="17"/>
  <c r="I23" i="17"/>
  <c r="I15" i="17"/>
  <c r="I7" i="17"/>
  <c r="I49" i="17"/>
  <c r="H49" i="17"/>
  <c r="I48" i="17"/>
  <c r="H48" i="17"/>
  <c r="I47" i="17"/>
  <c r="H47" i="17"/>
  <c r="I46" i="17"/>
  <c r="H46" i="17"/>
  <c r="O46" i="17" s="1"/>
  <c r="H45" i="17"/>
  <c r="I44" i="17"/>
  <c r="H44" i="17"/>
  <c r="I43" i="17"/>
  <c r="H43" i="17"/>
  <c r="O43" i="17" s="1"/>
  <c r="I42" i="17"/>
  <c r="H42" i="17"/>
  <c r="H41" i="17"/>
  <c r="I40" i="17"/>
  <c r="H40" i="17"/>
  <c r="H39" i="17"/>
  <c r="I38" i="17"/>
  <c r="H38" i="17"/>
  <c r="H37" i="17"/>
  <c r="I36" i="17"/>
  <c r="H36" i="17"/>
  <c r="I35" i="17"/>
  <c r="H35" i="17"/>
  <c r="I34" i="17"/>
  <c r="H34" i="17"/>
  <c r="H33" i="17"/>
  <c r="I32" i="17"/>
  <c r="H32" i="17"/>
  <c r="H31" i="17"/>
  <c r="I30" i="17"/>
  <c r="H30" i="17"/>
  <c r="H29" i="17"/>
  <c r="I28" i="17"/>
  <c r="H28" i="17"/>
  <c r="I27" i="17"/>
  <c r="H27" i="17"/>
  <c r="I26" i="17"/>
  <c r="H26" i="17"/>
  <c r="H25" i="17"/>
  <c r="I24" i="17"/>
  <c r="H24" i="17"/>
  <c r="H23" i="17"/>
  <c r="I22" i="17"/>
  <c r="H22" i="17"/>
  <c r="H21" i="17"/>
  <c r="I20" i="17"/>
  <c r="H20" i="17"/>
  <c r="I19" i="17"/>
  <c r="H19" i="17"/>
  <c r="I18" i="17"/>
  <c r="P18" i="17" s="1"/>
  <c r="H18" i="17"/>
  <c r="H17" i="17"/>
  <c r="I16" i="17"/>
  <c r="H16" i="17"/>
  <c r="H15" i="17"/>
  <c r="I14" i="17"/>
  <c r="H14" i="17"/>
  <c r="H13" i="17"/>
  <c r="I12" i="17"/>
  <c r="H12" i="17"/>
  <c r="I11" i="17"/>
  <c r="H11" i="17"/>
  <c r="I10" i="17"/>
  <c r="H10" i="17"/>
  <c r="H9" i="17"/>
  <c r="I8" i="17"/>
  <c r="H8" i="17"/>
  <c r="H7" i="17"/>
  <c r="I6" i="17"/>
  <c r="H6" i="17"/>
  <c r="H5" i="17"/>
  <c r="I4" i="17"/>
  <c r="H4" i="17"/>
  <c r="I3" i="17"/>
  <c r="P2" i="17" s="1"/>
  <c r="H3" i="17"/>
  <c r="I2" i="17"/>
  <c r="H2" i="17"/>
  <c r="O2" i="17" s="1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E3" i="13"/>
  <c r="E4" i="13"/>
  <c r="E5" i="13"/>
  <c r="E6" i="13"/>
  <c r="E7" i="13"/>
  <c r="E8" i="13"/>
  <c r="E9" i="13"/>
  <c r="E10" i="13"/>
  <c r="E11" i="13"/>
  <c r="E12" i="13"/>
  <c r="E13" i="13"/>
  <c r="O11" i="13" s="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O34" i="13" s="1"/>
  <c r="E35" i="13"/>
  <c r="E36" i="13"/>
  <c r="E37" i="13"/>
  <c r="E38" i="13"/>
  <c r="E39" i="13"/>
  <c r="E40" i="13"/>
  <c r="E41" i="13"/>
  <c r="O39" i="13" s="1"/>
  <c r="E42" i="13"/>
  <c r="E43" i="13"/>
  <c r="E44" i="13"/>
  <c r="E45" i="13"/>
  <c r="E46" i="13"/>
  <c r="E47" i="13"/>
  <c r="E48" i="13"/>
  <c r="E49" i="13"/>
  <c r="E50" i="13"/>
  <c r="E2" i="13"/>
  <c r="S51" i="13"/>
  <c r="R51" i="13"/>
  <c r="Q51" i="13"/>
  <c r="P51" i="13"/>
  <c r="O51" i="13"/>
  <c r="O49" i="13"/>
  <c r="N45" i="13"/>
  <c r="N44" i="13"/>
  <c r="N43" i="13"/>
  <c r="N42" i="13"/>
  <c r="O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O14" i="13"/>
  <c r="N13" i="13"/>
  <c r="N12" i="13"/>
  <c r="N11" i="13"/>
  <c r="N10" i="13"/>
  <c r="N9" i="13"/>
  <c r="N8" i="13"/>
  <c r="N7" i="13"/>
  <c r="N6" i="13"/>
  <c r="N5" i="13"/>
  <c r="N4" i="13"/>
  <c r="N3" i="13"/>
  <c r="N2" i="13"/>
  <c r="L2" i="13"/>
  <c r="E3" i="12"/>
  <c r="O3" i="12" s="1"/>
  <c r="E4" i="12"/>
  <c r="E5" i="12"/>
  <c r="E6" i="12"/>
  <c r="E7" i="12"/>
  <c r="O7" i="12" s="1"/>
  <c r="E8" i="12"/>
  <c r="E9" i="12"/>
  <c r="E10" i="12"/>
  <c r="E11" i="12"/>
  <c r="E12" i="12"/>
  <c r="E13" i="12"/>
  <c r="E14" i="12"/>
  <c r="E15" i="12"/>
  <c r="O15" i="12" s="1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O31" i="12" s="1"/>
  <c r="E32" i="12"/>
  <c r="E33" i="12"/>
  <c r="E34" i="12"/>
  <c r="E35" i="12"/>
  <c r="O35" i="12" s="1"/>
  <c r="E36" i="12"/>
  <c r="E37" i="12"/>
  <c r="E38" i="12"/>
  <c r="E39" i="12"/>
  <c r="O39" i="12" s="1"/>
  <c r="E40" i="12"/>
  <c r="E41" i="12"/>
  <c r="E42" i="12"/>
  <c r="E43" i="12"/>
  <c r="E44" i="12"/>
  <c r="E45" i="12"/>
  <c r="E46" i="12"/>
  <c r="E47" i="12"/>
  <c r="H47" i="12" s="1"/>
  <c r="E48" i="12"/>
  <c r="E49" i="12"/>
  <c r="E50" i="12"/>
  <c r="O23" i="12"/>
  <c r="E2" i="12"/>
  <c r="O2" i="12" s="1"/>
  <c r="I49" i="12"/>
  <c r="O51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O19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L2" i="12"/>
  <c r="E49" i="6"/>
  <c r="E48" i="6"/>
  <c r="E47" i="6"/>
  <c r="E46" i="6"/>
  <c r="E45" i="6"/>
  <c r="E44" i="6"/>
  <c r="E43" i="6"/>
  <c r="E42" i="6"/>
  <c r="O41" i="6" s="1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O13" i="6" s="1"/>
  <c r="E13" i="6"/>
  <c r="E12" i="6"/>
  <c r="E11" i="6"/>
  <c r="E10" i="6"/>
  <c r="E9" i="6"/>
  <c r="E8" i="6"/>
  <c r="E7" i="6"/>
  <c r="E6" i="6"/>
  <c r="E5" i="6"/>
  <c r="E4" i="6"/>
  <c r="O3" i="6" s="1"/>
  <c r="E3" i="6"/>
  <c r="E2" i="6"/>
  <c r="O20" i="6"/>
  <c r="H44" i="8"/>
  <c r="H45" i="8"/>
  <c r="H46" i="8"/>
  <c r="O46" i="8" s="1"/>
  <c r="H47" i="8"/>
  <c r="O47" i="8" s="1"/>
  <c r="H48" i="8"/>
  <c r="H49" i="8"/>
  <c r="I2" i="8"/>
  <c r="H2" i="8"/>
  <c r="H3" i="8"/>
  <c r="I3" i="8"/>
  <c r="H4" i="8"/>
  <c r="I4" i="8"/>
  <c r="H5" i="8"/>
  <c r="I5" i="8"/>
  <c r="H6" i="8"/>
  <c r="I6" i="8"/>
  <c r="H7" i="8"/>
  <c r="I7" i="8"/>
  <c r="H8" i="8"/>
  <c r="I8" i="8"/>
  <c r="P8" i="8" s="1"/>
  <c r="H9" i="8"/>
  <c r="O9" i="8" s="1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P15" i="8" s="1"/>
  <c r="H16" i="8"/>
  <c r="I16" i="8"/>
  <c r="H17" i="8"/>
  <c r="O17" i="8" s="1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P24" i="8" s="1"/>
  <c r="H25" i="8"/>
  <c r="O25" i="8" s="1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O33" i="8" s="1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O41" i="8" s="1"/>
  <c r="I41" i="8"/>
  <c r="H42" i="8"/>
  <c r="O42" i="8" s="1"/>
  <c r="I42" i="8"/>
  <c r="H43" i="8"/>
  <c r="I43" i="8"/>
  <c r="I44" i="8"/>
  <c r="P44" i="8" s="1"/>
  <c r="I45" i="8"/>
  <c r="P45" i="8" s="1"/>
  <c r="I46" i="8"/>
  <c r="I47" i="8"/>
  <c r="I48" i="8"/>
  <c r="I49" i="8"/>
  <c r="F44" i="7"/>
  <c r="L2" i="7"/>
  <c r="F49" i="7" s="1"/>
  <c r="O49" i="7"/>
  <c r="O48" i="7"/>
  <c r="O47" i="7"/>
  <c r="O46" i="7"/>
  <c r="O45" i="7"/>
  <c r="O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H8" i="7"/>
  <c r="O49" i="6"/>
  <c r="G5" i="6"/>
  <c r="I7" i="6"/>
  <c r="I9" i="6"/>
  <c r="H13" i="6"/>
  <c r="G17" i="6"/>
  <c r="I20" i="6"/>
  <c r="I21" i="6"/>
  <c r="H25" i="6"/>
  <c r="F29" i="6"/>
  <c r="I31" i="6"/>
  <c r="I33" i="6"/>
  <c r="H37" i="6"/>
  <c r="G41" i="6"/>
  <c r="F45" i="6"/>
  <c r="H47" i="6"/>
  <c r="H4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2" i="6"/>
  <c r="N2" i="5"/>
  <c r="L2" i="5"/>
  <c r="L2" i="6"/>
  <c r="F15" i="6" s="1"/>
  <c r="O46" i="5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O2" i="5"/>
  <c r="O47" i="5"/>
  <c r="O48" i="5"/>
  <c r="O49" i="5"/>
  <c r="O50" i="5"/>
  <c r="O51" i="5"/>
  <c r="N3" i="5"/>
  <c r="O3" i="5"/>
  <c r="S8" i="5"/>
  <c r="S18" i="5"/>
  <c r="S19" i="5"/>
  <c r="S26" i="5"/>
  <c r="S27" i="5"/>
  <c r="S34" i="5"/>
  <c r="S35" i="5"/>
  <c r="S39" i="5"/>
  <c r="S40" i="5"/>
  <c r="S43" i="5"/>
  <c r="S44" i="5"/>
  <c r="F2" i="5"/>
  <c r="J18" i="5"/>
  <c r="J26" i="5"/>
  <c r="J34" i="5"/>
  <c r="G2" i="5"/>
  <c r="Q2" i="5" s="1"/>
  <c r="H2" i="5"/>
  <c r="R2" i="5" s="1"/>
  <c r="I2" i="5"/>
  <c r="G3" i="5"/>
  <c r="H3" i="5"/>
  <c r="R3" i="5" s="1"/>
  <c r="I3" i="5"/>
  <c r="S3" i="5" s="1"/>
  <c r="G4" i="5"/>
  <c r="H4" i="5"/>
  <c r="I4" i="5"/>
  <c r="S4" i="5" s="1"/>
  <c r="G5" i="5"/>
  <c r="Q5" i="5" s="1"/>
  <c r="H5" i="5"/>
  <c r="I5" i="5"/>
  <c r="G6" i="5"/>
  <c r="Q6" i="5" s="1"/>
  <c r="H6" i="5"/>
  <c r="I6" i="5"/>
  <c r="G7" i="5"/>
  <c r="H7" i="5"/>
  <c r="R7" i="5" s="1"/>
  <c r="I7" i="5"/>
  <c r="G8" i="5"/>
  <c r="H8" i="5"/>
  <c r="I8" i="5"/>
  <c r="G9" i="5"/>
  <c r="Q9" i="5" s="1"/>
  <c r="H9" i="5"/>
  <c r="I9" i="5"/>
  <c r="G10" i="5"/>
  <c r="Q10" i="5" s="1"/>
  <c r="H10" i="5"/>
  <c r="I10" i="5"/>
  <c r="G11" i="5"/>
  <c r="H11" i="5"/>
  <c r="R11" i="5" s="1"/>
  <c r="I11" i="5"/>
  <c r="G12" i="5"/>
  <c r="H12" i="5"/>
  <c r="I12" i="5"/>
  <c r="S12" i="5" s="1"/>
  <c r="G13" i="5"/>
  <c r="Q13" i="5" s="1"/>
  <c r="H13" i="5"/>
  <c r="I13" i="5"/>
  <c r="S13" i="5" s="1"/>
  <c r="G14" i="5"/>
  <c r="H14" i="5"/>
  <c r="I14" i="5"/>
  <c r="S14" i="5" s="1"/>
  <c r="F15" i="5"/>
  <c r="G15" i="5"/>
  <c r="H15" i="5"/>
  <c r="I15" i="5"/>
  <c r="S15" i="5" s="1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Q21" i="5" s="1"/>
  <c r="H21" i="5"/>
  <c r="I21" i="5"/>
  <c r="F22" i="5"/>
  <c r="G22" i="5"/>
  <c r="H22" i="5"/>
  <c r="I22" i="5"/>
  <c r="S22" i="5" s="1"/>
  <c r="F23" i="5"/>
  <c r="G23" i="5"/>
  <c r="H23" i="5"/>
  <c r="I23" i="5"/>
  <c r="S23" i="5" s="1"/>
  <c r="F24" i="5"/>
  <c r="G24" i="5"/>
  <c r="J24" i="5" s="1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S30" i="5" s="1"/>
  <c r="F31" i="5"/>
  <c r="G31" i="5"/>
  <c r="H31" i="5"/>
  <c r="I31" i="5"/>
  <c r="S31" i="5" s="1"/>
  <c r="F32" i="5"/>
  <c r="J32" i="5" s="1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S37" i="5" s="1"/>
  <c r="F38" i="5"/>
  <c r="J38" i="5" s="1"/>
  <c r="G38" i="5"/>
  <c r="H38" i="5"/>
  <c r="I38" i="5"/>
  <c r="S38" i="5" s="1"/>
  <c r="F39" i="5"/>
  <c r="G39" i="5"/>
  <c r="Q39" i="5" s="1"/>
  <c r="H39" i="5"/>
  <c r="I39" i="5"/>
  <c r="F40" i="5"/>
  <c r="J40" i="5" s="1"/>
  <c r="G40" i="5"/>
  <c r="H40" i="5"/>
  <c r="I40" i="5"/>
  <c r="F41" i="5"/>
  <c r="G41" i="5"/>
  <c r="H41" i="5"/>
  <c r="I41" i="5"/>
  <c r="S41" i="5" s="1"/>
  <c r="F42" i="5"/>
  <c r="G42" i="5"/>
  <c r="J42" i="5" s="1"/>
  <c r="H42" i="5"/>
  <c r="I42" i="5"/>
  <c r="S42" i="5" s="1"/>
  <c r="F43" i="5"/>
  <c r="G43" i="5"/>
  <c r="H43" i="5"/>
  <c r="I43" i="5"/>
  <c r="F44" i="5"/>
  <c r="G44" i="5"/>
  <c r="H44" i="5"/>
  <c r="I44" i="5"/>
  <c r="F45" i="5"/>
  <c r="G45" i="5"/>
  <c r="H45" i="5"/>
  <c r="I45" i="5"/>
  <c r="S45" i="5" s="1"/>
  <c r="F46" i="5"/>
  <c r="G46" i="5"/>
  <c r="H46" i="5"/>
  <c r="I46" i="5"/>
  <c r="F47" i="5"/>
  <c r="G47" i="5"/>
  <c r="H47" i="5"/>
  <c r="I47" i="5"/>
  <c r="F48" i="5"/>
  <c r="G48" i="5"/>
  <c r="Q48" i="5" s="1"/>
  <c r="H48" i="5"/>
  <c r="I48" i="5"/>
  <c r="F49" i="5"/>
  <c r="G49" i="5"/>
  <c r="H49" i="5"/>
  <c r="I49" i="5"/>
  <c r="F50" i="5"/>
  <c r="G50" i="5"/>
  <c r="H50" i="5"/>
  <c r="I50" i="5"/>
  <c r="F51" i="5"/>
  <c r="P51" i="5" s="1"/>
  <c r="G51" i="5"/>
  <c r="Q51" i="5" s="1"/>
  <c r="H51" i="5"/>
  <c r="R51" i="5" s="1"/>
  <c r="I51" i="5"/>
  <c r="S51" i="5" s="1"/>
  <c r="D36" i="15" l="1"/>
  <c r="I10" i="15"/>
  <c r="I3" i="15"/>
  <c r="I34" i="15"/>
  <c r="I21" i="15"/>
  <c r="I17" i="15"/>
  <c r="I14" i="15"/>
  <c r="I9" i="15"/>
  <c r="I6" i="15"/>
  <c r="I13" i="15"/>
  <c r="I32" i="15"/>
  <c r="O45" i="17"/>
  <c r="O39" i="17"/>
  <c r="Q49" i="5"/>
  <c r="Q46" i="5"/>
  <c r="Q43" i="5"/>
  <c r="Q41" i="5"/>
  <c r="Q37" i="5"/>
  <c r="Q34" i="5"/>
  <c r="Q32" i="5"/>
  <c r="Q29" i="5"/>
  <c r="Q25" i="5"/>
  <c r="Q23" i="5"/>
  <c r="Q22" i="5"/>
  <c r="Q19" i="5"/>
  <c r="Q18" i="5"/>
  <c r="Q17" i="5"/>
  <c r="Q16" i="5"/>
  <c r="Q15" i="5"/>
  <c r="Q14" i="5"/>
  <c r="J16" i="5"/>
  <c r="Q50" i="5"/>
  <c r="Q47" i="5"/>
  <c r="Q44" i="5"/>
  <c r="Q40" i="5"/>
  <c r="Q38" i="5"/>
  <c r="Q35" i="5"/>
  <c r="Q31" i="5"/>
  <c r="Q28" i="5"/>
  <c r="T28" i="5" s="1"/>
  <c r="Q26" i="5"/>
  <c r="Q24" i="5"/>
  <c r="Q20" i="5"/>
  <c r="P50" i="5"/>
  <c r="P48" i="5"/>
  <c r="P45" i="5"/>
  <c r="P43" i="5"/>
  <c r="T43" i="5" s="1"/>
  <c r="P41" i="5"/>
  <c r="P39" i="5"/>
  <c r="P37" i="5"/>
  <c r="P35" i="5"/>
  <c r="T35" i="5" s="1"/>
  <c r="P34" i="5"/>
  <c r="P33" i="5"/>
  <c r="P32" i="5"/>
  <c r="P31" i="5"/>
  <c r="P30" i="5"/>
  <c r="P29" i="5"/>
  <c r="P28" i="5"/>
  <c r="P27" i="5"/>
  <c r="P26" i="5"/>
  <c r="P25" i="5"/>
  <c r="P24" i="5"/>
  <c r="T24" i="5" s="1"/>
  <c r="P23" i="5"/>
  <c r="P22" i="5"/>
  <c r="P21" i="5"/>
  <c r="P20" i="5"/>
  <c r="P19" i="5"/>
  <c r="P18" i="5"/>
  <c r="P17" i="5"/>
  <c r="P16" i="5"/>
  <c r="P15" i="5"/>
  <c r="R12" i="5"/>
  <c r="Q11" i="5"/>
  <c r="R8" i="5"/>
  <c r="Q7" i="5"/>
  <c r="R4" i="5"/>
  <c r="Q3" i="5"/>
  <c r="J2" i="5"/>
  <c r="J30" i="5"/>
  <c r="J22" i="5"/>
  <c r="Q45" i="5"/>
  <c r="T45" i="5" s="1"/>
  <c r="Q42" i="5"/>
  <c r="Q36" i="5"/>
  <c r="Q33" i="5"/>
  <c r="Q30" i="5"/>
  <c r="T30" i="5" s="1"/>
  <c r="Q27" i="5"/>
  <c r="P49" i="5"/>
  <c r="P47" i="5"/>
  <c r="P46" i="5"/>
  <c r="P44" i="5"/>
  <c r="P42" i="5"/>
  <c r="P40" i="5"/>
  <c r="P38" i="5"/>
  <c r="P36" i="5"/>
  <c r="S50" i="5"/>
  <c r="S49" i="5"/>
  <c r="S48" i="5"/>
  <c r="S47" i="5"/>
  <c r="S46" i="5"/>
  <c r="S36" i="5"/>
  <c r="S33" i="5"/>
  <c r="S32" i="5"/>
  <c r="S29" i="5"/>
  <c r="S28" i="5"/>
  <c r="S25" i="5"/>
  <c r="S24" i="5"/>
  <c r="S21" i="5"/>
  <c r="S20" i="5"/>
  <c r="S17" i="5"/>
  <c r="S16" i="5"/>
  <c r="J44" i="5"/>
  <c r="J36" i="5"/>
  <c r="J28" i="5"/>
  <c r="J20" i="5"/>
  <c r="O40" i="8"/>
  <c r="O38" i="8"/>
  <c r="O36" i="8"/>
  <c r="O34" i="8"/>
  <c r="O32" i="8"/>
  <c r="O30" i="8"/>
  <c r="O28" i="8"/>
  <c r="O26" i="8"/>
  <c r="O24" i="8"/>
  <c r="O22" i="8"/>
  <c r="O20" i="8"/>
  <c r="N1" i="8"/>
  <c r="J5" i="8" s="1"/>
  <c r="O18" i="8"/>
  <c r="O16" i="8"/>
  <c r="O14" i="8"/>
  <c r="O12" i="8"/>
  <c r="O10" i="8"/>
  <c r="O8" i="8"/>
  <c r="O6" i="8"/>
  <c r="O4" i="8"/>
  <c r="L48" i="8"/>
  <c r="L42" i="8"/>
  <c r="L36" i="8"/>
  <c r="L30" i="8"/>
  <c r="M15" i="8"/>
  <c r="P40" i="8"/>
  <c r="F47" i="6"/>
  <c r="I38" i="6"/>
  <c r="G49" i="6"/>
  <c r="I45" i="6"/>
  <c r="I43" i="6"/>
  <c r="F41" i="6"/>
  <c r="G37" i="6"/>
  <c r="H33" i="6"/>
  <c r="I29" i="6"/>
  <c r="I27" i="6"/>
  <c r="G25" i="6"/>
  <c r="H21" i="6"/>
  <c r="F19" i="6"/>
  <c r="F17" i="6"/>
  <c r="P17" i="6" s="1"/>
  <c r="G13" i="6"/>
  <c r="H9" i="6"/>
  <c r="F7" i="6"/>
  <c r="F5" i="6"/>
  <c r="P47" i="8"/>
  <c r="P43" i="8"/>
  <c r="P41" i="8"/>
  <c r="P37" i="8"/>
  <c r="P35" i="8"/>
  <c r="P33" i="8"/>
  <c r="K29" i="8"/>
  <c r="P29" i="8"/>
  <c r="P27" i="8"/>
  <c r="P25" i="8"/>
  <c r="P21" i="8"/>
  <c r="P19" i="8"/>
  <c r="P17" i="8"/>
  <c r="K17" i="8"/>
  <c r="P13" i="8"/>
  <c r="P11" i="8"/>
  <c r="M11" i="8"/>
  <c r="P9" i="8"/>
  <c r="M9" i="8"/>
  <c r="K5" i="8"/>
  <c r="P5" i="8"/>
  <c r="K3" i="8"/>
  <c r="P3" i="8"/>
  <c r="O45" i="8"/>
  <c r="K47" i="8"/>
  <c r="K42" i="8"/>
  <c r="K38" i="8"/>
  <c r="K34" i="8"/>
  <c r="M28" i="8"/>
  <c r="M20" i="8"/>
  <c r="J11" i="8"/>
  <c r="P39" i="8"/>
  <c r="P32" i="8"/>
  <c r="P7" i="8"/>
  <c r="I23" i="6"/>
  <c r="G43" i="6"/>
  <c r="F34" i="6"/>
  <c r="I22" i="6"/>
  <c r="G11" i="6"/>
  <c r="F35" i="6"/>
  <c r="G7" i="6"/>
  <c r="I42" i="6"/>
  <c r="F31" i="6"/>
  <c r="G19" i="6"/>
  <c r="F6" i="6"/>
  <c r="F27" i="6"/>
  <c r="G6" i="6"/>
  <c r="F49" i="6"/>
  <c r="H45" i="6"/>
  <c r="I41" i="6"/>
  <c r="H38" i="6"/>
  <c r="F37" i="6"/>
  <c r="G33" i="6"/>
  <c r="H29" i="6"/>
  <c r="H27" i="6"/>
  <c r="F25" i="6"/>
  <c r="G21" i="6"/>
  <c r="I17" i="6"/>
  <c r="F14" i="6"/>
  <c r="F13" i="6"/>
  <c r="G9" i="6"/>
  <c r="I5" i="6"/>
  <c r="G3" i="6"/>
  <c r="P46" i="8"/>
  <c r="O39" i="8"/>
  <c r="O37" i="8"/>
  <c r="O35" i="8"/>
  <c r="O31" i="8"/>
  <c r="O29" i="8"/>
  <c r="O27" i="8"/>
  <c r="O23" i="8"/>
  <c r="O21" i="8"/>
  <c r="O19" i="8"/>
  <c r="O15" i="8"/>
  <c r="O13" i="8"/>
  <c r="O11" i="8"/>
  <c r="O7" i="8"/>
  <c r="O5" i="8"/>
  <c r="O3" i="8"/>
  <c r="O44" i="8"/>
  <c r="M2" i="8"/>
  <c r="J49" i="8"/>
  <c r="J48" i="8"/>
  <c r="J46" i="8"/>
  <c r="J45" i="8"/>
  <c r="J44" i="8"/>
  <c r="J41" i="8"/>
  <c r="J40" i="8"/>
  <c r="J39" i="8"/>
  <c r="J35" i="8"/>
  <c r="J33" i="8"/>
  <c r="J32" i="8"/>
  <c r="M29" i="8"/>
  <c r="J27" i="8"/>
  <c r="M25" i="8"/>
  <c r="J23" i="8"/>
  <c r="M21" i="8"/>
  <c r="J19" i="8"/>
  <c r="J15" i="8"/>
  <c r="M13" i="8"/>
  <c r="P31" i="8"/>
  <c r="H12" i="6"/>
  <c r="I30" i="6"/>
  <c r="H8" i="6"/>
  <c r="H16" i="6"/>
  <c r="H24" i="6"/>
  <c r="H28" i="6"/>
  <c r="H32" i="6"/>
  <c r="I36" i="6"/>
  <c r="H40" i="6"/>
  <c r="F44" i="6"/>
  <c r="F48" i="6"/>
  <c r="I49" i="6"/>
  <c r="I47" i="6"/>
  <c r="G45" i="6"/>
  <c r="H41" i="6"/>
  <c r="I37" i="6"/>
  <c r="I34" i="6"/>
  <c r="F33" i="6"/>
  <c r="P33" i="6" s="1"/>
  <c r="G29" i="6"/>
  <c r="I25" i="6"/>
  <c r="H23" i="6"/>
  <c r="F21" i="6"/>
  <c r="H17" i="6"/>
  <c r="I13" i="6"/>
  <c r="I11" i="6"/>
  <c r="F9" i="6"/>
  <c r="H5" i="6"/>
  <c r="F3" i="6"/>
  <c r="P42" i="8"/>
  <c r="P38" i="8"/>
  <c r="P36" i="8"/>
  <c r="P34" i="8"/>
  <c r="P30" i="8"/>
  <c r="K28" i="8"/>
  <c r="P28" i="8"/>
  <c r="P26" i="8"/>
  <c r="K26" i="8"/>
  <c r="K24" i="8"/>
  <c r="K22" i="8"/>
  <c r="P22" i="8"/>
  <c r="K20" i="8"/>
  <c r="P20" i="8"/>
  <c r="P18" i="8"/>
  <c r="K16" i="8"/>
  <c r="K14" i="8"/>
  <c r="P14" i="8"/>
  <c r="P12" i="8"/>
  <c r="L12" i="8"/>
  <c r="M12" i="8"/>
  <c r="P10" i="8"/>
  <c r="K10" i="8"/>
  <c r="L10" i="8"/>
  <c r="M10" i="8"/>
  <c r="L8" i="8"/>
  <c r="M8" i="8"/>
  <c r="K6" i="8"/>
  <c r="P6" i="8"/>
  <c r="M6" i="8"/>
  <c r="K4" i="8"/>
  <c r="R4" i="8" s="1"/>
  <c r="P4" i="8"/>
  <c r="L4" i="8"/>
  <c r="M4" i="8"/>
  <c r="M47" i="8"/>
  <c r="M46" i="8"/>
  <c r="M45" i="8"/>
  <c r="M43" i="8"/>
  <c r="M42" i="8"/>
  <c r="M41" i="8"/>
  <c r="M37" i="8"/>
  <c r="M36" i="8"/>
  <c r="M35" i="8"/>
  <c r="M33" i="8"/>
  <c r="M30" i="8"/>
  <c r="L29" i="8"/>
  <c r="M26" i="8"/>
  <c r="L25" i="8"/>
  <c r="J24" i="8"/>
  <c r="L21" i="8"/>
  <c r="J20" i="8"/>
  <c r="M18" i="8"/>
  <c r="J16" i="8"/>
  <c r="M14" i="8"/>
  <c r="J13" i="8"/>
  <c r="P23" i="8"/>
  <c r="P16" i="8"/>
  <c r="I39" i="6"/>
  <c r="F10" i="6"/>
  <c r="G18" i="6"/>
  <c r="F26" i="6"/>
  <c r="F46" i="6"/>
  <c r="G9" i="12"/>
  <c r="G48" i="12"/>
  <c r="F49" i="12"/>
  <c r="O47" i="12"/>
  <c r="G49" i="12"/>
  <c r="O50" i="12"/>
  <c r="I50" i="12"/>
  <c r="F46" i="12"/>
  <c r="G46" i="12"/>
  <c r="O42" i="12"/>
  <c r="O38" i="12"/>
  <c r="O34" i="12"/>
  <c r="O26" i="12"/>
  <c r="O22" i="12"/>
  <c r="O18" i="12"/>
  <c r="O10" i="12"/>
  <c r="O6" i="12"/>
  <c r="G14" i="6"/>
  <c r="G15" i="6"/>
  <c r="H35" i="6"/>
  <c r="O31" i="13"/>
  <c r="O47" i="13"/>
  <c r="O43" i="13"/>
  <c r="O38" i="13"/>
  <c r="O35" i="13"/>
  <c r="O30" i="13"/>
  <c r="O26" i="13"/>
  <c r="O22" i="13"/>
  <c r="O18" i="13"/>
  <c r="O15" i="13"/>
  <c r="O10" i="13"/>
  <c r="O7" i="13"/>
  <c r="O47" i="17"/>
  <c r="F45" i="12"/>
  <c r="I43" i="15"/>
  <c r="I35" i="15"/>
  <c r="I18" i="15"/>
  <c r="I5" i="17"/>
  <c r="P4" i="17" s="1"/>
  <c r="I9" i="17"/>
  <c r="P9" i="17" s="1"/>
  <c r="I13" i="17"/>
  <c r="P12" i="17" s="1"/>
  <c r="I17" i="17"/>
  <c r="P17" i="17" s="1"/>
  <c r="I21" i="17"/>
  <c r="P20" i="17" s="1"/>
  <c r="I25" i="17"/>
  <c r="P25" i="17" s="1"/>
  <c r="I29" i="17"/>
  <c r="P29" i="17" s="1"/>
  <c r="I33" i="17"/>
  <c r="P31" i="17" s="1"/>
  <c r="I37" i="17"/>
  <c r="P36" i="17" s="1"/>
  <c r="I41" i="17"/>
  <c r="I45" i="17"/>
  <c r="P45" i="17" s="1"/>
  <c r="P19" i="17"/>
  <c r="O22" i="17"/>
  <c r="O30" i="17"/>
  <c r="O42" i="17"/>
  <c r="O6" i="17"/>
  <c r="O10" i="17"/>
  <c r="O14" i="17"/>
  <c r="O19" i="17"/>
  <c r="O34" i="17"/>
  <c r="O38" i="17"/>
  <c r="O23" i="17"/>
  <c r="O27" i="17"/>
  <c r="O29" i="17"/>
  <c r="O21" i="17"/>
  <c r="O37" i="17"/>
  <c r="O26" i="17"/>
  <c r="O31" i="17"/>
  <c r="O35" i="17"/>
  <c r="O5" i="17"/>
  <c r="O9" i="17"/>
  <c r="O13" i="17"/>
  <c r="O15" i="17"/>
  <c r="N1" i="17"/>
  <c r="O18" i="17"/>
  <c r="O24" i="17"/>
  <c r="P26" i="17"/>
  <c r="O32" i="17"/>
  <c r="P34" i="17"/>
  <c r="O40" i="17"/>
  <c r="P42" i="17"/>
  <c r="O3" i="17"/>
  <c r="P6" i="17"/>
  <c r="O7" i="17"/>
  <c r="P10" i="17"/>
  <c r="O11" i="17"/>
  <c r="P14" i="17"/>
  <c r="O17" i="17"/>
  <c r="P21" i="17"/>
  <c r="O25" i="17"/>
  <c r="O33" i="17"/>
  <c r="P37" i="17"/>
  <c r="O41" i="17"/>
  <c r="P3" i="17"/>
  <c r="O4" i="17"/>
  <c r="P7" i="17"/>
  <c r="O8" i="17"/>
  <c r="O12" i="17"/>
  <c r="O16" i="17"/>
  <c r="O20" i="17"/>
  <c r="P22" i="17"/>
  <c r="O28" i="17"/>
  <c r="P30" i="17"/>
  <c r="L30" i="17"/>
  <c r="O36" i="17"/>
  <c r="P38" i="17"/>
  <c r="O44" i="17"/>
  <c r="P46" i="17"/>
  <c r="P35" i="17"/>
  <c r="P47" i="17"/>
  <c r="J39" i="17"/>
  <c r="D5" i="15"/>
  <c r="E7" i="15"/>
  <c r="F12" i="15"/>
  <c r="E13" i="15"/>
  <c r="F14" i="15"/>
  <c r="D17" i="15"/>
  <c r="F4" i="15"/>
  <c r="E5" i="15"/>
  <c r="E6" i="15"/>
  <c r="F7" i="15"/>
  <c r="E11" i="15"/>
  <c r="F16" i="15"/>
  <c r="G19" i="15"/>
  <c r="F5" i="15"/>
  <c r="F6" i="15"/>
  <c r="D9" i="15"/>
  <c r="E10" i="15"/>
  <c r="F11" i="15"/>
  <c r="E15" i="15"/>
  <c r="F18" i="15"/>
  <c r="F8" i="15"/>
  <c r="E9" i="15"/>
  <c r="F10" i="15"/>
  <c r="D13" i="15"/>
  <c r="E14" i="15"/>
  <c r="F15" i="15"/>
  <c r="F20" i="15"/>
  <c r="G3" i="15"/>
  <c r="G4" i="15"/>
  <c r="G8" i="15"/>
  <c r="I8" i="15"/>
  <c r="G12" i="15"/>
  <c r="I12" i="15"/>
  <c r="G16" i="15"/>
  <c r="I16" i="15"/>
  <c r="E22" i="15"/>
  <c r="F23" i="15"/>
  <c r="G24" i="15"/>
  <c r="D25" i="15"/>
  <c r="E26" i="15"/>
  <c r="I26" i="15"/>
  <c r="F26" i="15"/>
  <c r="D26" i="15"/>
  <c r="D34" i="15"/>
  <c r="F42" i="15"/>
  <c r="E42" i="15"/>
  <c r="G42" i="15"/>
  <c r="I42" i="15"/>
  <c r="D42" i="15"/>
  <c r="E44" i="15"/>
  <c r="F45" i="15"/>
  <c r="G46" i="15"/>
  <c r="D47" i="15"/>
  <c r="D3" i="15"/>
  <c r="D4" i="15"/>
  <c r="G7" i="15"/>
  <c r="I7" i="15"/>
  <c r="D8" i="15"/>
  <c r="G11" i="15"/>
  <c r="I11" i="15"/>
  <c r="D12" i="15"/>
  <c r="G15" i="15"/>
  <c r="I15" i="15"/>
  <c r="D16" i="15"/>
  <c r="E17" i="15"/>
  <c r="G18" i="15"/>
  <c r="E19" i="15"/>
  <c r="D20" i="15"/>
  <c r="F22" i="15"/>
  <c r="G23" i="15"/>
  <c r="E25" i="15"/>
  <c r="G26" i="15"/>
  <c r="D29" i="15"/>
  <c r="I29" i="15"/>
  <c r="F29" i="15"/>
  <c r="E29" i="15"/>
  <c r="E35" i="15"/>
  <c r="E49" i="15"/>
  <c r="E3" i="15"/>
  <c r="E4" i="15"/>
  <c r="G6" i="15"/>
  <c r="D7" i="15"/>
  <c r="E8" i="15"/>
  <c r="F9" i="15"/>
  <c r="G10" i="15"/>
  <c r="D11" i="15"/>
  <c r="E12" i="15"/>
  <c r="F13" i="15"/>
  <c r="G14" i="15"/>
  <c r="D15" i="15"/>
  <c r="E16" i="15"/>
  <c r="F17" i="15"/>
  <c r="D18" i="15"/>
  <c r="D19" i="15"/>
  <c r="E20" i="15"/>
  <c r="D21" i="15"/>
  <c r="F24" i="15"/>
  <c r="E24" i="15"/>
  <c r="F27" i="15"/>
  <c r="I27" i="15"/>
  <c r="G27" i="15"/>
  <c r="E27" i="15"/>
  <c r="I28" i="15"/>
  <c r="G29" i="15"/>
  <c r="E30" i="15"/>
  <c r="G30" i="15"/>
  <c r="I30" i="15"/>
  <c r="F30" i="15"/>
  <c r="D30" i="15"/>
  <c r="E50" i="15"/>
  <c r="I50" i="15"/>
  <c r="D50" i="15"/>
  <c r="G50" i="15"/>
  <c r="F50" i="15"/>
  <c r="I49" i="15"/>
  <c r="F3" i="15"/>
  <c r="D44" i="15"/>
  <c r="D40" i="15"/>
  <c r="E51" i="15"/>
  <c r="K51" i="15" s="1"/>
  <c r="D49" i="15"/>
  <c r="E43" i="15"/>
  <c r="F40" i="15"/>
  <c r="F32" i="15"/>
  <c r="E28" i="15"/>
  <c r="D51" i="15"/>
  <c r="J51" i="15" s="1"/>
  <c r="D43" i="15"/>
  <c r="E40" i="15"/>
  <c r="F36" i="15"/>
  <c r="G34" i="15"/>
  <c r="E32" i="15"/>
  <c r="G31" i="15"/>
  <c r="D28" i="15"/>
  <c r="F25" i="15"/>
  <c r="F21" i="15"/>
  <c r="E47" i="15"/>
  <c r="G45" i="15"/>
  <c r="F44" i="15"/>
  <c r="E39" i="15"/>
  <c r="G37" i="15"/>
  <c r="E36" i="15"/>
  <c r="G35" i="15"/>
  <c r="F34" i="15"/>
  <c r="D32" i="15"/>
  <c r="E31" i="15"/>
  <c r="G5" i="15"/>
  <c r="D6" i="15"/>
  <c r="G9" i="15"/>
  <c r="M9" i="15" s="1"/>
  <c r="D10" i="15"/>
  <c r="G13" i="15"/>
  <c r="D14" i="15"/>
  <c r="G17" i="15"/>
  <c r="E18" i="15"/>
  <c r="F19" i="15"/>
  <c r="I19" i="15"/>
  <c r="G20" i="15"/>
  <c r="I20" i="15"/>
  <c r="E21" i="15"/>
  <c r="D22" i="15"/>
  <c r="E23" i="15"/>
  <c r="D23" i="15"/>
  <c r="I23" i="15"/>
  <c r="D24" i="15"/>
  <c r="I24" i="15"/>
  <c r="I25" i="15"/>
  <c r="D27" i="15"/>
  <c r="F28" i="15"/>
  <c r="D31" i="15"/>
  <c r="D33" i="15"/>
  <c r="G33" i="15"/>
  <c r="M33" i="15" s="1"/>
  <c r="I33" i="15"/>
  <c r="F33" i="15"/>
  <c r="I31" i="15"/>
  <c r="E33" i="15"/>
  <c r="F37" i="15"/>
  <c r="G38" i="15"/>
  <c r="D39" i="15"/>
  <c r="I40" i="15"/>
  <c r="E41" i="15"/>
  <c r="K41" i="15" s="1"/>
  <c r="D41" i="15"/>
  <c r="I41" i="15"/>
  <c r="E48" i="15"/>
  <c r="I48" i="15"/>
  <c r="D48" i="15"/>
  <c r="G51" i="15"/>
  <c r="M51" i="15" s="1"/>
  <c r="G22" i="15"/>
  <c r="I22" i="15"/>
  <c r="F35" i="15"/>
  <c r="F38" i="15"/>
  <c r="E38" i="15"/>
  <c r="F41" i="15"/>
  <c r="F46" i="15"/>
  <c r="E46" i="15"/>
  <c r="I47" i="15"/>
  <c r="F48" i="15"/>
  <c r="G49" i="15"/>
  <c r="G21" i="15"/>
  <c r="G25" i="15"/>
  <c r="F31" i="15"/>
  <c r="E34" i="15"/>
  <c r="D35" i="15"/>
  <c r="I36" i="15"/>
  <c r="E37" i="15"/>
  <c r="D37" i="15"/>
  <c r="I37" i="15"/>
  <c r="D38" i="15"/>
  <c r="I38" i="15"/>
  <c r="I39" i="15"/>
  <c r="G41" i="15"/>
  <c r="I44" i="15"/>
  <c r="E45" i="15"/>
  <c r="D45" i="15"/>
  <c r="I45" i="15"/>
  <c r="D46" i="15"/>
  <c r="I46" i="15"/>
  <c r="G47" i="15"/>
  <c r="G48" i="15"/>
  <c r="G28" i="15"/>
  <c r="G32" i="15"/>
  <c r="G36" i="15"/>
  <c r="F39" i="15"/>
  <c r="G40" i="15"/>
  <c r="F43" i="15"/>
  <c r="G44" i="15"/>
  <c r="F47" i="15"/>
  <c r="F49" i="15"/>
  <c r="F51" i="15"/>
  <c r="L51" i="15" s="1"/>
  <c r="G39" i="15"/>
  <c r="G43" i="15"/>
  <c r="H4" i="13"/>
  <c r="O27" i="13"/>
  <c r="O6" i="13"/>
  <c r="O8" i="13"/>
  <c r="G2" i="13"/>
  <c r="F3" i="13"/>
  <c r="H2" i="13"/>
  <c r="G3" i="13"/>
  <c r="G49" i="13"/>
  <c r="G47" i="13"/>
  <c r="H45" i="13"/>
  <c r="G44" i="13"/>
  <c r="F43" i="13"/>
  <c r="H41" i="13"/>
  <c r="G40" i="13"/>
  <c r="F39" i="13"/>
  <c r="H37" i="13"/>
  <c r="F35" i="13"/>
  <c r="H33" i="13"/>
  <c r="F31" i="13"/>
  <c r="F45" i="13"/>
  <c r="H43" i="13"/>
  <c r="F41" i="13"/>
  <c r="H39" i="13"/>
  <c r="F37" i="13"/>
  <c r="H35" i="13"/>
  <c r="F33" i="13"/>
  <c r="H31" i="13"/>
  <c r="G43" i="13"/>
  <c r="G39" i="13"/>
  <c r="G35" i="13"/>
  <c r="G31" i="13"/>
  <c r="G27" i="13"/>
  <c r="H29" i="13"/>
  <c r="F15" i="13"/>
  <c r="G12" i="13"/>
  <c r="F11" i="13"/>
  <c r="G8" i="13"/>
  <c r="F7" i="13"/>
  <c r="F29" i="13"/>
  <c r="H27" i="13"/>
  <c r="F8" i="13"/>
  <c r="F27" i="13"/>
  <c r="H25" i="13"/>
  <c r="H23" i="13"/>
  <c r="G22" i="13"/>
  <c r="H19" i="13"/>
  <c r="H15" i="13"/>
  <c r="G26" i="13"/>
  <c r="F25" i="13"/>
  <c r="H24" i="13"/>
  <c r="G23" i="13"/>
  <c r="F22" i="13"/>
  <c r="H20" i="13"/>
  <c r="G19" i="13"/>
  <c r="F18" i="13"/>
  <c r="H16" i="13"/>
  <c r="G15" i="13"/>
  <c r="H12" i="13"/>
  <c r="G11" i="13"/>
  <c r="H8" i="13"/>
  <c r="H3" i="13"/>
  <c r="O4" i="13"/>
  <c r="I4" i="13"/>
  <c r="F12" i="13"/>
  <c r="G16" i="13"/>
  <c r="G20" i="13"/>
  <c r="G24" i="13"/>
  <c r="I26" i="13"/>
  <c r="I2" i="13"/>
  <c r="I3" i="13"/>
  <c r="O3" i="13"/>
  <c r="F4" i="13"/>
  <c r="F2" i="13"/>
  <c r="O2" i="13"/>
  <c r="G4" i="13"/>
  <c r="H5" i="13"/>
  <c r="H9" i="13"/>
  <c r="H13" i="13"/>
  <c r="H17" i="13"/>
  <c r="F19" i="13"/>
  <c r="H21" i="13"/>
  <c r="F23" i="13"/>
  <c r="I5" i="13"/>
  <c r="O5" i="13"/>
  <c r="F6" i="13"/>
  <c r="G7" i="13"/>
  <c r="I9" i="13"/>
  <c r="O9" i="13"/>
  <c r="F10" i="13"/>
  <c r="I13" i="13"/>
  <c r="O13" i="13"/>
  <c r="F14" i="13"/>
  <c r="I17" i="13"/>
  <c r="O17" i="13"/>
  <c r="I21" i="13"/>
  <c r="O21" i="13"/>
  <c r="F28" i="13"/>
  <c r="H28" i="13"/>
  <c r="G33" i="13"/>
  <c r="G37" i="13"/>
  <c r="G41" i="13"/>
  <c r="G45" i="13"/>
  <c r="I48" i="13"/>
  <c r="F5" i="13"/>
  <c r="G6" i="13"/>
  <c r="H7" i="13"/>
  <c r="I8" i="13"/>
  <c r="F9" i="13"/>
  <c r="G10" i="13"/>
  <c r="H11" i="13"/>
  <c r="I12" i="13"/>
  <c r="O12" i="13"/>
  <c r="F13" i="13"/>
  <c r="G14" i="13"/>
  <c r="I16" i="13"/>
  <c r="O16" i="13"/>
  <c r="F17" i="13"/>
  <c r="G18" i="13"/>
  <c r="Q18" i="13" s="1"/>
  <c r="I20" i="13"/>
  <c r="O20" i="13"/>
  <c r="F21" i="13"/>
  <c r="I24" i="13"/>
  <c r="O24" i="13"/>
  <c r="G28" i="13"/>
  <c r="O28" i="13"/>
  <c r="G29" i="13"/>
  <c r="G5" i="13"/>
  <c r="H6" i="13"/>
  <c r="I7" i="13"/>
  <c r="G9" i="13"/>
  <c r="H10" i="13"/>
  <c r="I11" i="13"/>
  <c r="G13" i="13"/>
  <c r="H14" i="13"/>
  <c r="I15" i="13"/>
  <c r="F16" i="13"/>
  <c r="G17" i="13"/>
  <c r="H18" i="13"/>
  <c r="I19" i="13"/>
  <c r="O19" i="13"/>
  <c r="F20" i="13"/>
  <c r="G21" i="13"/>
  <c r="H22" i="13"/>
  <c r="I23" i="13"/>
  <c r="O23" i="13"/>
  <c r="F24" i="13"/>
  <c r="I28" i="13"/>
  <c r="G32" i="13"/>
  <c r="G36" i="13"/>
  <c r="F40" i="13"/>
  <c r="F44" i="13"/>
  <c r="I46" i="13"/>
  <c r="I50" i="13"/>
  <c r="S50" i="13" s="1"/>
  <c r="I6" i="13"/>
  <c r="I10" i="13"/>
  <c r="I14" i="13"/>
  <c r="I18" i="13"/>
  <c r="I22" i="13"/>
  <c r="G25" i="13"/>
  <c r="Q25" i="13" s="1"/>
  <c r="H26" i="13"/>
  <c r="F26" i="13"/>
  <c r="I25" i="13"/>
  <c r="O25" i="13"/>
  <c r="I29" i="13"/>
  <c r="O29" i="13"/>
  <c r="F30" i="13"/>
  <c r="H32" i="13"/>
  <c r="I33" i="13"/>
  <c r="O33" i="13"/>
  <c r="F34" i="13"/>
  <c r="H36" i="13"/>
  <c r="I37" i="13"/>
  <c r="O37" i="13"/>
  <c r="F38" i="13"/>
  <c r="H40" i="13"/>
  <c r="I41" i="13"/>
  <c r="O41" i="13"/>
  <c r="F42" i="13"/>
  <c r="H44" i="13"/>
  <c r="I45" i="13"/>
  <c r="O45" i="13"/>
  <c r="F46" i="13"/>
  <c r="O46" i="13"/>
  <c r="H47" i="13"/>
  <c r="F48" i="13"/>
  <c r="O48" i="13"/>
  <c r="H49" i="13"/>
  <c r="F50" i="13"/>
  <c r="P50" i="13" s="1"/>
  <c r="O50" i="13"/>
  <c r="G30" i="13"/>
  <c r="I32" i="13"/>
  <c r="O32" i="13"/>
  <c r="G34" i="13"/>
  <c r="Q34" i="13" s="1"/>
  <c r="I36" i="13"/>
  <c r="O36" i="13"/>
  <c r="G38" i="13"/>
  <c r="I40" i="13"/>
  <c r="O40" i="13"/>
  <c r="G42" i="13"/>
  <c r="Q42" i="13" s="1"/>
  <c r="I44" i="13"/>
  <c r="O44" i="13"/>
  <c r="G46" i="13"/>
  <c r="I47" i="13"/>
  <c r="G48" i="13"/>
  <c r="I49" i="13"/>
  <c r="S49" i="13" s="1"/>
  <c r="G50" i="13"/>
  <c r="Q50" i="13" s="1"/>
  <c r="I27" i="13"/>
  <c r="H30" i="13"/>
  <c r="I31" i="13"/>
  <c r="F32" i="13"/>
  <c r="H34" i="13"/>
  <c r="I35" i="13"/>
  <c r="F36" i="13"/>
  <c r="H38" i="13"/>
  <c r="I39" i="13"/>
  <c r="H42" i="13"/>
  <c r="I43" i="13"/>
  <c r="H46" i="13"/>
  <c r="F47" i="13"/>
  <c r="H48" i="13"/>
  <c r="F49" i="13"/>
  <c r="H50" i="13"/>
  <c r="R50" i="13" s="1"/>
  <c r="I30" i="13"/>
  <c r="I34" i="13"/>
  <c r="I38" i="13"/>
  <c r="I42" i="13"/>
  <c r="H45" i="12"/>
  <c r="I45" i="12"/>
  <c r="G45" i="12"/>
  <c r="O49" i="12"/>
  <c r="F50" i="12"/>
  <c r="I46" i="12"/>
  <c r="O11" i="12"/>
  <c r="O27" i="12"/>
  <c r="O43" i="12"/>
  <c r="O44" i="12"/>
  <c r="O30" i="12"/>
  <c r="O14" i="12"/>
  <c r="H48" i="12"/>
  <c r="H49" i="12"/>
  <c r="I47" i="12"/>
  <c r="F47" i="12"/>
  <c r="I48" i="12"/>
  <c r="G50" i="12"/>
  <c r="H46" i="12"/>
  <c r="G47" i="12"/>
  <c r="F48" i="12"/>
  <c r="H50" i="12"/>
  <c r="O5" i="12"/>
  <c r="O9" i="12"/>
  <c r="O13" i="12"/>
  <c r="O17" i="12"/>
  <c r="O21" i="12"/>
  <c r="O25" i="12"/>
  <c r="O29" i="12"/>
  <c r="O33" i="12"/>
  <c r="O37" i="12"/>
  <c r="O41" i="12"/>
  <c r="O4" i="12"/>
  <c r="O8" i="12"/>
  <c r="O12" i="12"/>
  <c r="O16" i="12"/>
  <c r="O20" i="12"/>
  <c r="O24" i="12"/>
  <c r="O28" i="12"/>
  <c r="O32" i="12"/>
  <c r="O36" i="12"/>
  <c r="O40" i="12"/>
  <c r="O48" i="12"/>
  <c r="O45" i="12"/>
  <c r="O46" i="12"/>
  <c r="F2" i="12"/>
  <c r="I4" i="12"/>
  <c r="I8" i="12"/>
  <c r="I10" i="12"/>
  <c r="I13" i="12"/>
  <c r="H2" i="12"/>
  <c r="G3" i="12"/>
  <c r="G7" i="12"/>
  <c r="I11" i="12"/>
  <c r="I6" i="12"/>
  <c r="G5" i="12"/>
  <c r="R51" i="12"/>
  <c r="I44" i="12"/>
  <c r="G43" i="12"/>
  <c r="I42" i="12"/>
  <c r="G41" i="12"/>
  <c r="I40" i="12"/>
  <c r="G39" i="12"/>
  <c r="I38" i="12"/>
  <c r="G37" i="12"/>
  <c r="I36" i="12"/>
  <c r="G35" i="12"/>
  <c r="I34" i="12"/>
  <c r="G33" i="12"/>
  <c r="I32" i="12"/>
  <c r="G31" i="12"/>
  <c r="I30" i="12"/>
  <c r="G29" i="12"/>
  <c r="I28" i="12"/>
  <c r="G27" i="12"/>
  <c r="I26" i="12"/>
  <c r="G25" i="12"/>
  <c r="I24" i="12"/>
  <c r="G23" i="12"/>
  <c r="Q51" i="12"/>
  <c r="P51" i="12"/>
  <c r="G44" i="12"/>
  <c r="I43" i="12"/>
  <c r="G42" i="12"/>
  <c r="I41" i="12"/>
  <c r="G40" i="12"/>
  <c r="I39" i="12"/>
  <c r="G38" i="12"/>
  <c r="I37" i="12"/>
  <c r="G36" i="12"/>
  <c r="I35" i="12"/>
  <c r="G34" i="12"/>
  <c r="I33" i="12"/>
  <c r="G32" i="12"/>
  <c r="I31" i="12"/>
  <c r="G30" i="12"/>
  <c r="I29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F28" i="12"/>
  <c r="I27" i="12"/>
  <c r="H26" i="12"/>
  <c r="F25" i="12"/>
  <c r="F24" i="12"/>
  <c r="I23" i="12"/>
  <c r="F22" i="12"/>
  <c r="H21" i="12"/>
  <c r="F20" i="12"/>
  <c r="H19" i="12"/>
  <c r="F18" i="12"/>
  <c r="H17" i="12"/>
  <c r="S51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H27" i="12"/>
  <c r="G26" i="12"/>
  <c r="H23" i="12"/>
  <c r="I22" i="12"/>
  <c r="S22" i="12" s="1"/>
  <c r="G21" i="12"/>
  <c r="I20" i="12"/>
  <c r="G19" i="12"/>
  <c r="I18" i="12"/>
  <c r="G17" i="12"/>
  <c r="I16" i="12"/>
  <c r="G15" i="12"/>
  <c r="I14" i="12"/>
  <c r="G13" i="12"/>
  <c r="I12" i="12"/>
  <c r="G11" i="12"/>
  <c r="H28" i="12"/>
  <c r="F27" i="12"/>
  <c r="F26" i="12"/>
  <c r="I25" i="12"/>
  <c r="H24" i="12"/>
  <c r="F23" i="12"/>
  <c r="H22" i="12"/>
  <c r="F21" i="12"/>
  <c r="H20" i="12"/>
  <c r="F19" i="12"/>
  <c r="H18" i="12"/>
  <c r="F17" i="12"/>
  <c r="H16" i="12"/>
  <c r="F15" i="12"/>
  <c r="H14" i="12"/>
  <c r="F13" i="12"/>
  <c r="H12" i="12"/>
  <c r="I3" i="12"/>
  <c r="G4" i="12"/>
  <c r="I5" i="12"/>
  <c r="G6" i="12"/>
  <c r="I7" i="12"/>
  <c r="G8" i="12"/>
  <c r="I9" i="12"/>
  <c r="G10" i="12"/>
  <c r="F11" i="12"/>
  <c r="G12" i="12"/>
  <c r="G14" i="12"/>
  <c r="G16" i="12"/>
  <c r="G28" i="12"/>
  <c r="I2" i="12"/>
  <c r="F3" i="12"/>
  <c r="H4" i="12"/>
  <c r="F5" i="12"/>
  <c r="H6" i="12"/>
  <c r="F7" i="12"/>
  <c r="H8" i="12"/>
  <c r="F9" i="12"/>
  <c r="H10" i="12"/>
  <c r="H11" i="12"/>
  <c r="H13" i="12"/>
  <c r="H15" i="12"/>
  <c r="I17" i="12"/>
  <c r="G18" i="12"/>
  <c r="I21" i="12"/>
  <c r="S21" i="12" s="1"/>
  <c r="G22" i="12"/>
  <c r="I15" i="12"/>
  <c r="G2" i="12"/>
  <c r="H3" i="12"/>
  <c r="F4" i="12"/>
  <c r="H5" i="12"/>
  <c r="F6" i="12"/>
  <c r="H7" i="12"/>
  <c r="F8" i="12"/>
  <c r="H9" i="12"/>
  <c r="F10" i="12"/>
  <c r="F12" i="12"/>
  <c r="F14" i="12"/>
  <c r="F16" i="12"/>
  <c r="I19" i="12"/>
  <c r="G20" i="12"/>
  <c r="Q20" i="12" s="1"/>
  <c r="G24" i="12"/>
  <c r="H25" i="12"/>
  <c r="I4" i="6"/>
  <c r="G44" i="6"/>
  <c r="Q43" i="6" s="1"/>
  <c r="O29" i="6"/>
  <c r="O36" i="6"/>
  <c r="F18" i="6"/>
  <c r="F22" i="6"/>
  <c r="F30" i="6"/>
  <c r="P29" i="6" s="1"/>
  <c r="I46" i="6"/>
  <c r="H39" i="6"/>
  <c r="I35" i="6"/>
  <c r="S34" i="6" s="1"/>
  <c r="H31" i="6"/>
  <c r="I26" i="6"/>
  <c r="I15" i="6"/>
  <c r="F11" i="6"/>
  <c r="P11" i="6" s="1"/>
  <c r="G10" i="6"/>
  <c r="F23" i="6"/>
  <c r="G39" i="6"/>
  <c r="I19" i="6"/>
  <c r="S19" i="6" s="1"/>
  <c r="O45" i="6"/>
  <c r="O25" i="6"/>
  <c r="H46" i="6"/>
  <c r="I18" i="6"/>
  <c r="I10" i="6"/>
  <c r="I6" i="6"/>
  <c r="O42" i="6"/>
  <c r="O28" i="6"/>
  <c r="O11" i="6"/>
  <c r="O9" i="6"/>
  <c r="G38" i="6"/>
  <c r="H34" i="6"/>
  <c r="R32" i="6" s="1"/>
  <c r="H30" i="6"/>
  <c r="R28" i="6" s="1"/>
  <c r="H26" i="6"/>
  <c r="R24" i="6" s="1"/>
  <c r="O37" i="6"/>
  <c r="O21" i="6"/>
  <c r="O5" i="6"/>
  <c r="G47" i="6"/>
  <c r="G46" i="6"/>
  <c r="H43" i="6"/>
  <c r="R41" i="6" s="1"/>
  <c r="G42" i="6"/>
  <c r="Q42" i="6" s="1"/>
  <c r="F39" i="6"/>
  <c r="P37" i="6" s="1"/>
  <c r="F38" i="6"/>
  <c r="G35" i="6"/>
  <c r="G34" i="6"/>
  <c r="G31" i="6"/>
  <c r="G30" i="6"/>
  <c r="G27" i="6"/>
  <c r="G26" i="6"/>
  <c r="G23" i="6"/>
  <c r="G22" i="6"/>
  <c r="H19" i="6"/>
  <c r="H18" i="6"/>
  <c r="H15" i="6"/>
  <c r="R15" i="6" s="1"/>
  <c r="H14" i="6"/>
  <c r="H11" i="6"/>
  <c r="R11" i="6" s="1"/>
  <c r="H10" i="6"/>
  <c r="R8" i="6" s="1"/>
  <c r="H7" i="6"/>
  <c r="R6" i="6" s="1"/>
  <c r="H6" i="6"/>
  <c r="I3" i="6"/>
  <c r="S3" i="6" s="1"/>
  <c r="F43" i="6"/>
  <c r="F42" i="6"/>
  <c r="H42" i="6"/>
  <c r="H22" i="6"/>
  <c r="I14" i="6"/>
  <c r="S13" i="6" s="1"/>
  <c r="O33" i="6"/>
  <c r="O17" i="6"/>
  <c r="H3" i="6"/>
  <c r="R3" i="6" s="1"/>
  <c r="I28" i="6"/>
  <c r="I12" i="6"/>
  <c r="H4" i="6"/>
  <c r="H20" i="6"/>
  <c r="R20" i="6" s="1"/>
  <c r="H36" i="6"/>
  <c r="R36" i="6" s="1"/>
  <c r="O40" i="6"/>
  <c r="O32" i="6"/>
  <c r="O24" i="6"/>
  <c r="O16" i="6"/>
  <c r="O7" i="6"/>
  <c r="G48" i="6"/>
  <c r="I40" i="6"/>
  <c r="S38" i="6" s="1"/>
  <c r="I24" i="6"/>
  <c r="S22" i="6" s="1"/>
  <c r="I8" i="6"/>
  <c r="O46" i="6"/>
  <c r="I32" i="6"/>
  <c r="I16" i="6"/>
  <c r="O38" i="6"/>
  <c r="O34" i="6"/>
  <c r="O30" i="6"/>
  <c r="O26" i="6"/>
  <c r="O22" i="6"/>
  <c r="O18" i="6"/>
  <c r="O14" i="6"/>
  <c r="I48" i="6"/>
  <c r="S49" i="6" s="1"/>
  <c r="I44" i="6"/>
  <c r="S43" i="6" s="1"/>
  <c r="G40" i="6"/>
  <c r="G36" i="6"/>
  <c r="G32" i="6"/>
  <c r="G28" i="6"/>
  <c r="G24" i="6"/>
  <c r="G20" i="6"/>
  <c r="Q19" i="6" s="1"/>
  <c r="G16" i="6"/>
  <c r="G12" i="6"/>
  <c r="Q11" i="6" s="1"/>
  <c r="G8" i="6"/>
  <c r="G4" i="6"/>
  <c r="Q4" i="6" s="1"/>
  <c r="O48" i="6"/>
  <c r="O44" i="6"/>
  <c r="O2" i="6"/>
  <c r="O8" i="6"/>
  <c r="O4" i="6"/>
  <c r="H48" i="6"/>
  <c r="H44" i="6"/>
  <c r="F40" i="6"/>
  <c r="F36" i="6"/>
  <c r="P34" i="6" s="1"/>
  <c r="F32" i="6"/>
  <c r="P31" i="6" s="1"/>
  <c r="F28" i="6"/>
  <c r="F24" i="6"/>
  <c r="P24" i="6" s="1"/>
  <c r="F20" i="6"/>
  <c r="F16" i="6"/>
  <c r="P16" i="6" s="1"/>
  <c r="F12" i="6"/>
  <c r="F8" i="6"/>
  <c r="P8" i="6" s="1"/>
  <c r="F4" i="6"/>
  <c r="P4" i="6" s="1"/>
  <c r="O47" i="6"/>
  <c r="O43" i="6"/>
  <c r="O12" i="6"/>
  <c r="O39" i="6"/>
  <c r="O35" i="6"/>
  <c r="O31" i="6"/>
  <c r="O27" i="6"/>
  <c r="O23" i="6"/>
  <c r="O19" i="6"/>
  <c r="O15" i="6"/>
  <c r="O10" i="6"/>
  <c r="O6" i="6"/>
  <c r="P47" i="6"/>
  <c r="P26" i="6"/>
  <c r="P25" i="6"/>
  <c r="P13" i="6"/>
  <c r="P10" i="6"/>
  <c r="P5" i="6"/>
  <c r="P49" i="6"/>
  <c r="P48" i="6"/>
  <c r="P43" i="6"/>
  <c r="P46" i="6"/>
  <c r="F48" i="7"/>
  <c r="F46" i="7"/>
  <c r="F47" i="7"/>
  <c r="F45" i="7"/>
  <c r="F5" i="7"/>
  <c r="G3" i="7"/>
  <c r="G5" i="7"/>
  <c r="F3" i="7"/>
  <c r="F7" i="7"/>
  <c r="G7" i="7"/>
  <c r="H2" i="7"/>
  <c r="H4" i="7"/>
  <c r="H6" i="7"/>
  <c r="H49" i="7"/>
  <c r="R49" i="7" s="1"/>
  <c r="I48" i="7"/>
  <c r="G46" i="7"/>
  <c r="G49" i="7"/>
  <c r="Q49" i="7" s="1"/>
  <c r="H48" i="7"/>
  <c r="I47" i="7"/>
  <c r="P49" i="7"/>
  <c r="G48" i="7"/>
  <c r="H47" i="7"/>
  <c r="I46" i="7"/>
  <c r="G44" i="7"/>
  <c r="I43" i="7"/>
  <c r="G42" i="7"/>
  <c r="I41" i="7"/>
  <c r="G40" i="7"/>
  <c r="I39" i="7"/>
  <c r="G38" i="7"/>
  <c r="I37" i="7"/>
  <c r="G36" i="7"/>
  <c r="I35" i="7"/>
  <c r="G34" i="7"/>
  <c r="I33" i="7"/>
  <c r="G32" i="7"/>
  <c r="I31" i="7"/>
  <c r="G30" i="7"/>
  <c r="I29" i="7"/>
  <c r="G28" i="7"/>
  <c r="I27" i="7"/>
  <c r="G26" i="7"/>
  <c r="I25" i="7"/>
  <c r="G24" i="7"/>
  <c r="I23" i="7"/>
  <c r="G22" i="7"/>
  <c r="I21" i="7"/>
  <c r="I49" i="7"/>
  <c r="S49" i="7" s="1"/>
  <c r="G47" i="7"/>
  <c r="H46" i="7"/>
  <c r="I45" i="7"/>
  <c r="H43" i="7"/>
  <c r="F42" i="7"/>
  <c r="H41" i="7"/>
  <c r="F40" i="7"/>
  <c r="H39" i="7"/>
  <c r="F38" i="7"/>
  <c r="H37" i="7"/>
  <c r="F36" i="7"/>
  <c r="H35" i="7"/>
  <c r="F34" i="7"/>
  <c r="H33" i="7"/>
  <c r="F32" i="7"/>
  <c r="H31" i="7"/>
  <c r="F30" i="7"/>
  <c r="H29" i="7"/>
  <c r="F28" i="7"/>
  <c r="H27" i="7"/>
  <c r="F26" i="7"/>
  <c r="H25" i="7"/>
  <c r="F24" i="7"/>
  <c r="H23" i="7"/>
  <c r="F22" i="7"/>
  <c r="H21" i="7"/>
  <c r="H45" i="7"/>
  <c r="F43" i="7"/>
  <c r="F41" i="7"/>
  <c r="F39" i="7"/>
  <c r="F37" i="7"/>
  <c r="F35" i="7"/>
  <c r="F33" i="7"/>
  <c r="F31" i="7"/>
  <c r="F29" i="7"/>
  <c r="F27" i="7"/>
  <c r="F25" i="7"/>
  <c r="F23" i="7"/>
  <c r="F21" i="7"/>
  <c r="F20" i="7"/>
  <c r="H19" i="7"/>
  <c r="F18" i="7"/>
  <c r="H17" i="7"/>
  <c r="F16" i="7"/>
  <c r="H15" i="7"/>
  <c r="F14" i="7"/>
  <c r="H13" i="7"/>
  <c r="F12" i="7"/>
  <c r="H11" i="7"/>
  <c r="F10" i="7"/>
  <c r="H9" i="7"/>
  <c r="F8" i="7"/>
  <c r="H7" i="7"/>
  <c r="F6" i="7"/>
  <c r="H5" i="7"/>
  <c r="F4" i="7"/>
  <c r="H3" i="7"/>
  <c r="F2" i="7"/>
  <c r="G45" i="7"/>
  <c r="I44" i="7"/>
  <c r="I42" i="7"/>
  <c r="I40" i="7"/>
  <c r="I38" i="7"/>
  <c r="I36" i="7"/>
  <c r="S36" i="7" s="1"/>
  <c r="I34" i="7"/>
  <c r="I32" i="7"/>
  <c r="I30" i="7"/>
  <c r="I28" i="7"/>
  <c r="S28" i="7" s="1"/>
  <c r="I26" i="7"/>
  <c r="I24" i="7"/>
  <c r="I22" i="7"/>
  <c r="I20" i="7"/>
  <c r="S20" i="7" s="1"/>
  <c r="G19" i="7"/>
  <c r="I18" i="7"/>
  <c r="G17" i="7"/>
  <c r="I16" i="7"/>
  <c r="G15" i="7"/>
  <c r="I14" i="7"/>
  <c r="G13" i="7"/>
  <c r="I12" i="7"/>
  <c r="G11" i="7"/>
  <c r="I10" i="7"/>
  <c r="H44" i="7"/>
  <c r="H42" i="7"/>
  <c r="H40" i="7"/>
  <c r="H38" i="7"/>
  <c r="H36" i="7"/>
  <c r="H34" i="7"/>
  <c r="H32" i="7"/>
  <c r="H30" i="7"/>
  <c r="H28" i="7"/>
  <c r="H26" i="7"/>
  <c r="H24" i="7"/>
  <c r="H22" i="7"/>
  <c r="H20" i="7"/>
  <c r="F19" i="7"/>
  <c r="H18" i="7"/>
  <c r="F17" i="7"/>
  <c r="H16" i="7"/>
  <c r="F15" i="7"/>
  <c r="H14" i="7"/>
  <c r="F13" i="7"/>
  <c r="H12" i="7"/>
  <c r="F11" i="7"/>
  <c r="H10" i="7"/>
  <c r="F9" i="7"/>
  <c r="G43" i="7"/>
  <c r="G41" i="7"/>
  <c r="G39" i="7"/>
  <c r="G37" i="7"/>
  <c r="G35" i="7"/>
  <c r="G33" i="7"/>
  <c r="G31" i="7"/>
  <c r="G29" i="7"/>
  <c r="G27" i="7"/>
  <c r="G25" i="7"/>
  <c r="G23" i="7"/>
  <c r="G21" i="7"/>
  <c r="G20" i="7"/>
  <c r="I19" i="7"/>
  <c r="S19" i="7" s="1"/>
  <c r="G18" i="7"/>
  <c r="I17" i="7"/>
  <c r="G16" i="7"/>
  <c r="I15" i="7"/>
  <c r="G14" i="7"/>
  <c r="I13" i="7"/>
  <c r="G12" i="7"/>
  <c r="I11" i="7"/>
  <c r="G10" i="7"/>
  <c r="I9" i="7"/>
  <c r="G8" i="7"/>
  <c r="I7" i="7"/>
  <c r="G6" i="7"/>
  <c r="I5" i="7"/>
  <c r="G4" i="7"/>
  <c r="I3" i="7"/>
  <c r="G2" i="7"/>
  <c r="I2" i="7"/>
  <c r="I4" i="7"/>
  <c r="I6" i="7"/>
  <c r="I8" i="7"/>
  <c r="G9" i="7"/>
  <c r="P45" i="6"/>
  <c r="T40" i="5"/>
  <c r="T37" i="5"/>
  <c r="T33" i="5"/>
  <c r="T31" i="5"/>
  <c r="T27" i="5"/>
  <c r="T23" i="5"/>
  <c r="T19" i="5"/>
  <c r="T15" i="5"/>
  <c r="T41" i="5"/>
  <c r="T39" i="5"/>
  <c r="T32" i="5"/>
  <c r="T29" i="5"/>
  <c r="T25" i="5"/>
  <c r="T21" i="5"/>
  <c r="T17" i="5"/>
  <c r="T16" i="5"/>
  <c r="R13" i="5"/>
  <c r="Q12" i="5"/>
  <c r="R9" i="5"/>
  <c r="Q8" i="5"/>
  <c r="R5" i="5"/>
  <c r="Q4" i="5"/>
  <c r="S2" i="5"/>
  <c r="R50" i="5"/>
  <c r="R49" i="5"/>
  <c r="R48" i="5"/>
  <c r="R47" i="5"/>
  <c r="R46" i="5"/>
  <c r="R45" i="5"/>
  <c r="K45" i="5"/>
  <c r="R44" i="5"/>
  <c r="K44" i="5"/>
  <c r="R43" i="5"/>
  <c r="K43" i="5"/>
  <c r="R42" i="5"/>
  <c r="K42" i="5"/>
  <c r="R41" i="5"/>
  <c r="K41" i="5"/>
  <c r="R40" i="5"/>
  <c r="K40" i="5"/>
  <c r="R39" i="5"/>
  <c r="K39" i="5"/>
  <c r="R38" i="5"/>
  <c r="K38" i="5"/>
  <c r="R37" i="5"/>
  <c r="K37" i="5"/>
  <c r="R36" i="5"/>
  <c r="K36" i="5"/>
  <c r="R35" i="5"/>
  <c r="K35" i="5"/>
  <c r="R34" i="5"/>
  <c r="K34" i="5"/>
  <c r="R33" i="5"/>
  <c r="K33" i="5"/>
  <c r="R32" i="5"/>
  <c r="K32" i="5"/>
  <c r="R31" i="5"/>
  <c r="K31" i="5"/>
  <c r="K58" i="5" s="1"/>
  <c r="R30" i="5"/>
  <c r="K30" i="5"/>
  <c r="R29" i="5"/>
  <c r="K29" i="5"/>
  <c r="R28" i="5"/>
  <c r="K28" i="5"/>
  <c r="R27" i="5"/>
  <c r="K27" i="5"/>
  <c r="R26" i="5"/>
  <c r="K26" i="5"/>
  <c r="R25" i="5"/>
  <c r="K25" i="5"/>
  <c r="R24" i="5"/>
  <c r="K24" i="5"/>
  <c r="R23" i="5"/>
  <c r="K23" i="5"/>
  <c r="R22" i="5"/>
  <c r="K22" i="5"/>
  <c r="R21" i="5"/>
  <c r="K21" i="5"/>
  <c r="R20" i="5"/>
  <c r="K20" i="5"/>
  <c r="R19" i="5"/>
  <c r="K19" i="5"/>
  <c r="R18" i="5"/>
  <c r="K18" i="5"/>
  <c r="R17" i="5"/>
  <c r="K17" i="5"/>
  <c r="R16" i="5"/>
  <c r="K16" i="5"/>
  <c r="R15" i="5"/>
  <c r="K15" i="5"/>
  <c r="R14" i="5"/>
  <c r="K14" i="5"/>
  <c r="S9" i="5"/>
  <c r="S10" i="5"/>
  <c r="S11" i="5"/>
  <c r="R10" i="5"/>
  <c r="K10" i="5"/>
  <c r="S5" i="5"/>
  <c r="S6" i="5"/>
  <c r="S7" i="5"/>
  <c r="R6" i="5"/>
  <c r="J45" i="5"/>
  <c r="J43" i="5"/>
  <c r="J41" i="5"/>
  <c r="J39" i="5"/>
  <c r="J37" i="5"/>
  <c r="J35" i="5"/>
  <c r="J33" i="5"/>
  <c r="J31" i="5"/>
  <c r="J29" i="5"/>
  <c r="J27" i="5"/>
  <c r="J25" i="5"/>
  <c r="J23" i="5"/>
  <c r="J21" i="5"/>
  <c r="J19" i="5"/>
  <c r="J17" i="5"/>
  <c r="J15" i="5"/>
  <c r="K12" i="5"/>
  <c r="K8" i="5"/>
  <c r="K13" i="5"/>
  <c r="K11" i="5"/>
  <c r="K9" i="5"/>
  <c r="Q8" i="6"/>
  <c r="Q13" i="6"/>
  <c r="Q38" i="6"/>
  <c r="R19" i="6"/>
  <c r="R16" i="6"/>
  <c r="R12" i="6"/>
  <c r="G2" i="6"/>
  <c r="H2" i="6"/>
  <c r="I2" i="6"/>
  <c r="S2" i="6" s="1"/>
  <c r="Q7" i="6"/>
  <c r="S9" i="6"/>
  <c r="R23" i="6"/>
  <c r="R27" i="6"/>
  <c r="R31" i="6"/>
  <c r="R35" i="6"/>
  <c r="R39" i="6"/>
  <c r="R40" i="6"/>
  <c r="R42" i="6"/>
  <c r="S17" i="6"/>
  <c r="F2" i="6"/>
  <c r="S4" i="6"/>
  <c r="Q6" i="6"/>
  <c r="F14" i="5"/>
  <c r="F13" i="5"/>
  <c r="F12" i="5"/>
  <c r="F11" i="5"/>
  <c r="F10" i="5"/>
  <c r="F9" i="5"/>
  <c r="F8" i="5"/>
  <c r="F7" i="5"/>
  <c r="F6" i="5"/>
  <c r="F5" i="5"/>
  <c r="F4" i="5"/>
  <c r="F3" i="5"/>
  <c r="L16" i="15" l="1"/>
  <c r="J36" i="15"/>
  <c r="K5" i="15"/>
  <c r="T41" i="8"/>
  <c r="T45" i="8"/>
  <c r="T10" i="8"/>
  <c r="R2" i="12"/>
  <c r="L42" i="17"/>
  <c r="K38" i="17"/>
  <c r="R2" i="6"/>
  <c r="P24" i="17"/>
  <c r="P23" i="17"/>
  <c r="P8" i="17"/>
  <c r="T35" i="8"/>
  <c r="S11" i="12"/>
  <c r="S15" i="13"/>
  <c r="Q5" i="13"/>
  <c r="M20" i="17"/>
  <c r="L4" i="17"/>
  <c r="P40" i="17"/>
  <c r="P41" i="17"/>
  <c r="P39" i="17"/>
  <c r="R44" i="7"/>
  <c r="P20" i="6"/>
  <c r="Q9" i="13"/>
  <c r="M44" i="15"/>
  <c r="K23" i="15"/>
  <c r="M17" i="15"/>
  <c r="K12" i="15"/>
  <c r="K8" i="15"/>
  <c r="K3" i="15"/>
  <c r="L10" i="15"/>
  <c r="L4" i="15"/>
  <c r="K48" i="17"/>
  <c r="K43" i="17"/>
  <c r="L46" i="17"/>
  <c r="P9" i="6"/>
  <c r="S30" i="6"/>
  <c r="S8" i="7"/>
  <c r="Q2" i="7"/>
  <c r="Q6" i="7"/>
  <c r="Q10" i="7"/>
  <c r="Q14" i="7"/>
  <c r="Q18" i="7"/>
  <c r="P12" i="6"/>
  <c r="P28" i="6"/>
  <c r="S9" i="12"/>
  <c r="S10" i="12"/>
  <c r="S34" i="13"/>
  <c r="S35" i="13"/>
  <c r="Q38" i="13"/>
  <c r="S14" i="13"/>
  <c r="Q32" i="13"/>
  <c r="S11" i="13"/>
  <c r="M25" i="15"/>
  <c r="P5" i="17"/>
  <c r="J9" i="8"/>
  <c r="L17" i="8"/>
  <c r="M22" i="8"/>
  <c r="J28" i="8"/>
  <c r="M34" i="8"/>
  <c r="T34" i="8" s="1"/>
  <c r="M38" i="8"/>
  <c r="M44" i="8"/>
  <c r="T44" i="8" s="1"/>
  <c r="J2" i="8"/>
  <c r="L6" i="8"/>
  <c r="K8" i="8"/>
  <c r="K12" i="8"/>
  <c r="K18" i="8"/>
  <c r="K30" i="8"/>
  <c r="M17" i="8"/>
  <c r="L24" i="8"/>
  <c r="J31" i="8"/>
  <c r="Q31" i="8" s="1"/>
  <c r="J37" i="8"/>
  <c r="J43" i="8"/>
  <c r="Q43" i="8" s="1"/>
  <c r="J47" i="8"/>
  <c r="Q47" i="8" s="1"/>
  <c r="L15" i="8"/>
  <c r="L23" i="8"/>
  <c r="S23" i="8" s="1"/>
  <c r="K31" i="8"/>
  <c r="K35" i="8"/>
  <c r="K39" i="8"/>
  <c r="K43" i="8"/>
  <c r="K48" i="8"/>
  <c r="M3" i="8"/>
  <c r="M5" i="8"/>
  <c r="M7" i="8"/>
  <c r="T7" i="8" s="1"/>
  <c r="L9" i="8"/>
  <c r="S8" i="8" s="1"/>
  <c r="U8" i="8" s="1"/>
  <c r="L11" i="8"/>
  <c r="L13" i="8"/>
  <c r="K21" i="8"/>
  <c r="L18" i="8"/>
  <c r="L31" i="8"/>
  <c r="L38" i="8"/>
  <c r="L44" i="8"/>
  <c r="L49" i="8"/>
  <c r="J6" i="8"/>
  <c r="L16" i="8"/>
  <c r="J26" i="8"/>
  <c r="Q26" i="8" s="1"/>
  <c r="J34" i="8"/>
  <c r="Q32" i="8" s="1"/>
  <c r="J42" i="8"/>
  <c r="K46" i="8"/>
  <c r="T26" i="5"/>
  <c r="T38" i="5"/>
  <c r="M23" i="8"/>
  <c r="M31" i="8"/>
  <c r="M39" i="8"/>
  <c r="T22" i="5"/>
  <c r="T12" i="8"/>
  <c r="Q39" i="8"/>
  <c r="Q44" i="8"/>
  <c r="J3" i="8"/>
  <c r="M16" i="8"/>
  <c r="M24" i="8"/>
  <c r="T24" i="8" s="1"/>
  <c r="K32" i="8"/>
  <c r="K36" i="8"/>
  <c r="K40" i="8"/>
  <c r="K44" i="8"/>
  <c r="K49" i="8"/>
  <c r="R47" i="8" s="1"/>
  <c r="L3" i="8"/>
  <c r="L7" i="8"/>
  <c r="K9" i="8"/>
  <c r="K13" i="8"/>
  <c r="K23" i="8"/>
  <c r="R22" i="8" s="1"/>
  <c r="K27" i="8"/>
  <c r="R27" i="8" s="1"/>
  <c r="J8" i="8"/>
  <c r="Q8" i="8" s="1"/>
  <c r="L22" i="8"/>
  <c r="S22" i="8" s="1"/>
  <c r="L32" i="8"/>
  <c r="L39" i="8"/>
  <c r="L45" i="8"/>
  <c r="K2" i="8"/>
  <c r="R2" i="8" s="1"/>
  <c r="J10" i="8"/>
  <c r="J18" i="8"/>
  <c r="Q18" i="8" s="1"/>
  <c r="L28" i="8"/>
  <c r="S28" i="8" s="1"/>
  <c r="U28" i="8" s="1"/>
  <c r="J36" i="8"/>
  <c r="M49" i="8"/>
  <c r="T36" i="5"/>
  <c r="J17" i="8"/>
  <c r="Q17" i="8" s="1"/>
  <c r="J25" i="8"/>
  <c r="Q25" i="8" s="1"/>
  <c r="L33" i="8"/>
  <c r="L41" i="8"/>
  <c r="T34" i="5"/>
  <c r="T58" i="5" s="1"/>
  <c r="T14" i="8"/>
  <c r="T42" i="8"/>
  <c r="T4" i="8"/>
  <c r="T6" i="8"/>
  <c r="T8" i="8"/>
  <c r="S10" i="8"/>
  <c r="U10" i="8" s="1"/>
  <c r="R28" i="8"/>
  <c r="T13" i="8"/>
  <c r="T21" i="8"/>
  <c r="Q40" i="8"/>
  <c r="Q45" i="8"/>
  <c r="J7" i="8"/>
  <c r="L19" i="8"/>
  <c r="L27" i="8"/>
  <c r="S27" i="8" s="1"/>
  <c r="K33" i="8"/>
  <c r="R33" i="8" s="1"/>
  <c r="K37" i="8"/>
  <c r="R37" i="8" s="1"/>
  <c r="K41" i="8"/>
  <c r="K45" i="8"/>
  <c r="R45" i="8" s="1"/>
  <c r="L2" i="8"/>
  <c r="S2" i="8" s="1"/>
  <c r="L5" i="8"/>
  <c r="S5" i="8" s="1"/>
  <c r="K7" i="8"/>
  <c r="K11" i="8"/>
  <c r="R11" i="8" s="1"/>
  <c r="K15" i="8"/>
  <c r="R15" i="8" s="1"/>
  <c r="K19" i="8"/>
  <c r="K25" i="8"/>
  <c r="R25" i="8" s="1"/>
  <c r="L14" i="8"/>
  <c r="S14" i="8" s="1"/>
  <c r="U14" i="8" s="1"/>
  <c r="L26" i="8"/>
  <c r="S26" i="8" s="1"/>
  <c r="L34" i="8"/>
  <c r="L40" i="8"/>
  <c r="S40" i="8" s="1"/>
  <c r="L46" i="8"/>
  <c r="J12" i="8"/>
  <c r="L20" i="8"/>
  <c r="J30" i="8"/>
  <c r="Q30" i="8" s="1"/>
  <c r="J38" i="8"/>
  <c r="Q38" i="8" s="1"/>
  <c r="T42" i="5"/>
  <c r="T20" i="5"/>
  <c r="T44" i="5"/>
  <c r="M19" i="8"/>
  <c r="T19" i="8" s="1"/>
  <c r="M27" i="8"/>
  <c r="T27" i="8" s="1"/>
  <c r="L35" i="8"/>
  <c r="L43" i="8"/>
  <c r="T18" i="5"/>
  <c r="Q15" i="8"/>
  <c r="T29" i="8"/>
  <c r="Q35" i="8"/>
  <c r="Q41" i="8"/>
  <c r="Q46" i="8"/>
  <c r="T2" i="8"/>
  <c r="Q11" i="8"/>
  <c r="T20" i="8"/>
  <c r="T28" i="8"/>
  <c r="R34" i="8"/>
  <c r="R38" i="8"/>
  <c r="R42" i="8"/>
  <c r="R3" i="8"/>
  <c r="R5" i="8"/>
  <c r="T9" i="8"/>
  <c r="T11" i="8"/>
  <c r="R17" i="8"/>
  <c r="R29" i="8"/>
  <c r="T15" i="8"/>
  <c r="S30" i="8"/>
  <c r="S42" i="8"/>
  <c r="U42" i="8" s="1"/>
  <c r="Q5" i="8"/>
  <c r="J4" i="8"/>
  <c r="Q4" i="8" s="1"/>
  <c r="J14" i="8"/>
  <c r="Q14" i="8" s="1"/>
  <c r="J22" i="8"/>
  <c r="Q22" i="8" s="1"/>
  <c r="M32" i="8"/>
  <c r="T32" i="8" s="1"/>
  <c r="M40" i="8"/>
  <c r="T40" i="8" s="1"/>
  <c r="J21" i="8"/>
  <c r="J29" i="8"/>
  <c r="Q29" i="8" s="1"/>
  <c r="L37" i="8"/>
  <c r="S37" i="8" s="1"/>
  <c r="L47" i="8"/>
  <c r="S47" i="8" s="1"/>
  <c r="M48" i="8"/>
  <c r="T47" i="8" s="1"/>
  <c r="P15" i="17"/>
  <c r="J13" i="17"/>
  <c r="P33" i="17"/>
  <c r="P44" i="17"/>
  <c r="P32" i="17"/>
  <c r="P16" i="17"/>
  <c r="P11" i="17"/>
  <c r="P28" i="17"/>
  <c r="P43" i="17"/>
  <c r="P27" i="17"/>
  <c r="P13" i="17"/>
  <c r="M25" i="17"/>
  <c r="K35" i="17"/>
  <c r="J46" i="17"/>
  <c r="L38" i="17"/>
  <c r="J30" i="17"/>
  <c r="L22" i="17"/>
  <c r="M12" i="17"/>
  <c r="M8" i="17"/>
  <c r="M37" i="17"/>
  <c r="L12" i="17"/>
  <c r="J5" i="17"/>
  <c r="M16" i="17"/>
  <c r="J47" i="17"/>
  <c r="J23" i="17"/>
  <c r="K27" i="17"/>
  <c r="J17" i="17"/>
  <c r="J15" i="17"/>
  <c r="L9" i="17"/>
  <c r="J7" i="17"/>
  <c r="K9" i="17"/>
  <c r="J27" i="17"/>
  <c r="J20" i="17"/>
  <c r="M4" i="17"/>
  <c r="M49" i="17"/>
  <c r="K21" i="17"/>
  <c r="K26" i="17"/>
  <c r="K8" i="17"/>
  <c r="L41" i="17"/>
  <c r="K6" i="17"/>
  <c r="L2" i="17"/>
  <c r="M42" i="17"/>
  <c r="K37" i="17"/>
  <c r="L29" i="17"/>
  <c r="M21" i="17"/>
  <c r="L16" i="17"/>
  <c r="K42" i="17"/>
  <c r="J34" i="17"/>
  <c r="L26" i="17"/>
  <c r="J19" i="17"/>
  <c r="M33" i="17"/>
  <c r="K40" i="17"/>
  <c r="K32" i="17"/>
  <c r="K24" i="17"/>
  <c r="K47" i="17"/>
  <c r="K39" i="17"/>
  <c r="R38" i="17" s="1"/>
  <c r="K31" i="17"/>
  <c r="K23" i="17"/>
  <c r="M19" i="17"/>
  <c r="J29" i="17"/>
  <c r="K45" i="17"/>
  <c r="L37" i="17"/>
  <c r="M34" i="17"/>
  <c r="M26" i="17"/>
  <c r="K13" i="17"/>
  <c r="J10" i="17"/>
  <c r="J6" i="17"/>
  <c r="J42" i="17"/>
  <c r="J41" i="17"/>
  <c r="J33" i="17"/>
  <c r="M41" i="17"/>
  <c r="J8" i="17"/>
  <c r="J43" i="17"/>
  <c r="K36" i="17"/>
  <c r="J31" i="17"/>
  <c r="M17" i="17"/>
  <c r="J45" i="17"/>
  <c r="K22" i="17"/>
  <c r="R22" i="17" s="1"/>
  <c r="K14" i="17"/>
  <c r="K10" i="17"/>
  <c r="L45" i="17"/>
  <c r="K29" i="17"/>
  <c r="L21" i="17"/>
  <c r="J18" i="17"/>
  <c r="J14" i="17"/>
  <c r="K34" i="17"/>
  <c r="J26" i="17"/>
  <c r="J25" i="17"/>
  <c r="Q25" i="17" s="1"/>
  <c r="K16" i="17"/>
  <c r="J9" i="17"/>
  <c r="K4" i="17"/>
  <c r="L25" i="17"/>
  <c r="J16" i="17"/>
  <c r="L33" i="17"/>
  <c r="L49" i="17"/>
  <c r="K49" i="17"/>
  <c r="M48" i="17"/>
  <c r="M44" i="17"/>
  <c r="M40" i="17"/>
  <c r="M36" i="17"/>
  <c r="M32" i="17"/>
  <c r="M28" i="17"/>
  <c r="M24" i="17"/>
  <c r="J49" i="17"/>
  <c r="J48" i="17"/>
  <c r="L43" i="17"/>
  <c r="J40" i="17"/>
  <c r="L35" i="17"/>
  <c r="J32" i="17"/>
  <c r="L27" i="17"/>
  <c r="J24" i="17"/>
  <c r="L19" i="17"/>
  <c r="K18" i="17"/>
  <c r="M47" i="17"/>
  <c r="L44" i="17"/>
  <c r="M39" i="17"/>
  <c r="L36" i="17"/>
  <c r="M31" i="17"/>
  <c r="L28" i="17"/>
  <c r="M23" i="17"/>
  <c r="L20" i="17"/>
  <c r="K19" i="17"/>
  <c r="M15" i="17"/>
  <c r="M11" i="17"/>
  <c r="M7" i="17"/>
  <c r="M3" i="17"/>
  <c r="L47" i="17"/>
  <c r="J44" i="17"/>
  <c r="L39" i="17"/>
  <c r="J36" i="17"/>
  <c r="L31" i="17"/>
  <c r="J28" i="17"/>
  <c r="L23" i="17"/>
  <c r="K20" i="17"/>
  <c r="L17" i="17"/>
  <c r="L15" i="17"/>
  <c r="M14" i="17"/>
  <c r="L11" i="17"/>
  <c r="M10" i="17"/>
  <c r="L7" i="17"/>
  <c r="M6" i="17"/>
  <c r="L3" i="17"/>
  <c r="L48" i="17"/>
  <c r="M46" i="17"/>
  <c r="M43" i="17"/>
  <c r="L40" i="17"/>
  <c r="M38" i="17"/>
  <c r="M35" i="17"/>
  <c r="L32" i="17"/>
  <c r="M30" i="17"/>
  <c r="M27" i="17"/>
  <c r="L24" i="17"/>
  <c r="M22" i="17"/>
  <c r="L18" i="17"/>
  <c r="K17" i="17"/>
  <c r="K15" i="17"/>
  <c r="L14" i="17"/>
  <c r="M13" i="17"/>
  <c r="K11" i="17"/>
  <c r="L10" i="17"/>
  <c r="M9" i="17"/>
  <c r="K7" i="17"/>
  <c r="L6" i="17"/>
  <c r="M5" i="17"/>
  <c r="K3" i="17"/>
  <c r="M2" i="17"/>
  <c r="K41" i="17"/>
  <c r="R41" i="17" s="1"/>
  <c r="K33" i="17"/>
  <c r="K25" i="17"/>
  <c r="K44" i="17"/>
  <c r="J35" i="17"/>
  <c r="K28" i="17"/>
  <c r="M18" i="17"/>
  <c r="K46" i="17"/>
  <c r="R46" i="17" s="1"/>
  <c r="J38" i="17"/>
  <c r="Q38" i="17" s="1"/>
  <c r="J37" i="17"/>
  <c r="K30" i="17"/>
  <c r="J22" i="17"/>
  <c r="J21" i="17"/>
  <c r="L13" i="17"/>
  <c r="J11" i="17"/>
  <c r="L5" i="17"/>
  <c r="J3" i="17"/>
  <c r="M45" i="17"/>
  <c r="M29" i="17"/>
  <c r="L8" i="17"/>
  <c r="K5" i="17"/>
  <c r="J2" i="17"/>
  <c r="L34" i="17"/>
  <c r="K12" i="17"/>
  <c r="K2" i="17"/>
  <c r="J12" i="17"/>
  <c r="J4" i="17"/>
  <c r="K48" i="15"/>
  <c r="M48" i="15"/>
  <c r="K46" i="15"/>
  <c r="K9" i="15"/>
  <c r="L5" i="15"/>
  <c r="M28" i="15"/>
  <c r="M22" i="15"/>
  <c r="M43" i="15"/>
  <c r="J9" i="15"/>
  <c r="K4" i="15"/>
  <c r="J48" i="15"/>
  <c r="K33" i="15"/>
  <c r="K30" i="15"/>
  <c r="K35" i="15"/>
  <c r="K13" i="15"/>
  <c r="L47" i="15"/>
  <c r="K29" i="15"/>
  <c r="L6" i="15"/>
  <c r="M39" i="15"/>
  <c r="M49" i="15"/>
  <c r="M19" i="15"/>
  <c r="M37" i="15"/>
  <c r="K47" i="15"/>
  <c r="K40" i="15"/>
  <c r="K16" i="15"/>
  <c r="K26" i="15"/>
  <c r="K7" i="15"/>
  <c r="M18" i="15"/>
  <c r="L14" i="15"/>
  <c r="L39" i="15"/>
  <c r="L41" i="15"/>
  <c r="J41" i="15"/>
  <c r="J27" i="15"/>
  <c r="J22" i="15"/>
  <c r="J32" i="15"/>
  <c r="M31" i="15"/>
  <c r="L32" i="15"/>
  <c r="L27" i="15"/>
  <c r="J19" i="15"/>
  <c r="L13" i="15"/>
  <c r="M10" i="15"/>
  <c r="J7" i="15"/>
  <c r="L22" i="15"/>
  <c r="M15" i="15"/>
  <c r="J8" i="15"/>
  <c r="L45" i="15"/>
  <c r="M42" i="15"/>
  <c r="J34" i="15"/>
  <c r="K22" i="15"/>
  <c r="M16" i="15"/>
  <c r="M12" i="15"/>
  <c r="M8" i="15"/>
  <c r="M4" i="15"/>
  <c r="M36" i="15"/>
  <c r="M47" i="15"/>
  <c r="J45" i="15"/>
  <c r="M41" i="15"/>
  <c r="J35" i="15"/>
  <c r="L48" i="15"/>
  <c r="L46" i="15"/>
  <c r="J39" i="15"/>
  <c r="J33" i="15"/>
  <c r="J23" i="15"/>
  <c r="K21" i="15"/>
  <c r="L19" i="15"/>
  <c r="J14" i="15"/>
  <c r="J6" i="15"/>
  <c r="L34" i="15"/>
  <c r="K39" i="15"/>
  <c r="L21" i="15"/>
  <c r="K32" i="15"/>
  <c r="J43" i="15"/>
  <c r="L40" i="15"/>
  <c r="J40" i="15"/>
  <c r="L50" i="15"/>
  <c r="K50" i="15"/>
  <c r="M30" i="15"/>
  <c r="K27" i="15"/>
  <c r="K24" i="15"/>
  <c r="J21" i="15"/>
  <c r="L9" i="15"/>
  <c r="M6" i="15"/>
  <c r="L29" i="15"/>
  <c r="M26" i="15"/>
  <c r="K17" i="15"/>
  <c r="J12" i="15"/>
  <c r="J3" i="15"/>
  <c r="K44" i="15"/>
  <c r="K42" i="15"/>
  <c r="J26" i="15"/>
  <c r="J25" i="15"/>
  <c r="L20" i="15"/>
  <c r="L15" i="15"/>
  <c r="L11" i="15"/>
  <c r="L7" i="15"/>
  <c r="M3" i="15"/>
  <c r="K14" i="15"/>
  <c r="K15" i="15"/>
  <c r="K11" i="15"/>
  <c r="L12" i="15"/>
  <c r="L43" i="15"/>
  <c r="M32" i="15"/>
  <c r="K45" i="15"/>
  <c r="J37" i="15"/>
  <c r="K34" i="15"/>
  <c r="K38" i="15"/>
  <c r="L35" i="15"/>
  <c r="M38" i="15"/>
  <c r="L33" i="15"/>
  <c r="J31" i="15"/>
  <c r="M13" i="15"/>
  <c r="M5" i="15"/>
  <c r="M35" i="15"/>
  <c r="L44" i="15"/>
  <c r="L25" i="15"/>
  <c r="M34" i="15"/>
  <c r="K43" i="15"/>
  <c r="J44" i="15"/>
  <c r="M50" i="15"/>
  <c r="J30" i="15"/>
  <c r="M27" i="15"/>
  <c r="L24" i="15"/>
  <c r="K20" i="15"/>
  <c r="J18" i="15"/>
  <c r="J15" i="15"/>
  <c r="K49" i="15"/>
  <c r="K25" i="15"/>
  <c r="J20" i="15"/>
  <c r="J16" i="15"/>
  <c r="M7" i="15"/>
  <c r="J47" i="15"/>
  <c r="J42" i="15"/>
  <c r="L42" i="15"/>
  <c r="L26" i="15"/>
  <c r="M24" i="15"/>
  <c r="J13" i="15"/>
  <c r="J5" i="15"/>
  <c r="J38" i="15"/>
  <c r="L49" i="15"/>
  <c r="M40" i="15"/>
  <c r="J46" i="15"/>
  <c r="K37" i="15"/>
  <c r="L31" i="15"/>
  <c r="M21" i="15"/>
  <c r="L38" i="15"/>
  <c r="L37" i="15"/>
  <c r="L28" i="15"/>
  <c r="J24" i="15"/>
  <c r="M20" i="15"/>
  <c r="K18" i="15"/>
  <c r="J10" i="15"/>
  <c r="K31" i="15"/>
  <c r="K36" i="15"/>
  <c r="M45" i="15"/>
  <c r="J28" i="15"/>
  <c r="L36" i="15"/>
  <c r="K28" i="15"/>
  <c r="J49" i="15"/>
  <c r="L3" i="15"/>
  <c r="J50" i="15"/>
  <c r="L30" i="15"/>
  <c r="M29" i="15"/>
  <c r="L17" i="15"/>
  <c r="M14" i="15"/>
  <c r="J11" i="15"/>
  <c r="J29" i="15"/>
  <c r="M23" i="15"/>
  <c r="K19" i="15"/>
  <c r="M11" i="15"/>
  <c r="J4" i="15"/>
  <c r="M46" i="15"/>
  <c r="L23" i="15"/>
  <c r="L18" i="15"/>
  <c r="L8" i="15"/>
  <c r="K10" i="15"/>
  <c r="K6" i="15"/>
  <c r="J17" i="15"/>
  <c r="Q10" i="13"/>
  <c r="S23" i="13"/>
  <c r="J3" i="13"/>
  <c r="S46" i="13"/>
  <c r="R48" i="13"/>
  <c r="Q48" i="13"/>
  <c r="S38" i="13"/>
  <c r="P49" i="13"/>
  <c r="S43" i="13"/>
  <c r="S31" i="13"/>
  <c r="S40" i="13"/>
  <c r="Q17" i="13"/>
  <c r="Q13" i="13"/>
  <c r="S7" i="13"/>
  <c r="Q6" i="13"/>
  <c r="S17" i="13"/>
  <c r="S39" i="13"/>
  <c r="S27" i="13"/>
  <c r="R49" i="13"/>
  <c r="S8" i="13"/>
  <c r="S33" i="13"/>
  <c r="Q37" i="13"/>
  <c r="P3" i="13"/>
  <c r="S22" i="13"/>
  <c r="Q21" i="13"/>
  <c r="S24" i="13"/>
  <c r="Q14" i="13"/>
  <c r="S3" i="13"/>
  <c r="S30" i="13"/>
  <c r="P47" i="13"/>
  <c r="R34" i="13"/>
  <c r="K34" i="13"/>
  <c r="S47" i="13"/>
  <c r="S44" i="13"/>
  <c r="S36" i="13"/>
  <c r="S32" i="13"/>
  <c r="K44" i="13"/>
  <c r="R44" i="13"/>
  <c r="S41" i="13"/>
  <c r="P34" i="13"/>
  <c r="T34" i="13" s="1"/>
  <c r="J34" i="13"/>
  <c r="P26" i="13"/>
  <c r="J26" i="13"/>
  <c r="S6" i="13"/>
  <c r="P40" i="13"/>
  <c r="J40" i="13"/>
  <c r="R22" i="13"/>
  <c r="K22" i="13"/>
  <c r="S16" i="13"/>
  <c r="Q45" i="13"/>
  <c r="S9" i="13"/>
  <c r="P19" i="13"/>
  <c r="J19" i="13"/>
  <c r="R5" i="13"/>
  <c r="K5" i="13"/>
  <c r="Q24" i="13"/>
  <c r="S4" i="13"/>
  <c r="Q11" i="13"/>
  <c r="P18" i="13"/>
  <c r="T18" i="13" s="1"/>
  <c r="J18" i="13"/>
  <c r="Q23" i="13"/>
  <c r="R15" i="13"/>
  <c r="K15" i="13"/>
  <c r="K25" i="13"/>
  <c r="R25" i="13"/>
  <c r="P29" i="13"/>
  <c r="J29" i="13"/>
  <c r="Q12" i="13"/>
  <c r="Q31" i="13"/>
  <c r="R31" i="13"/>
  <c r="K31" i="13"/>
  <c r="R39" i="13"/>
  <c r="K39" i="13"/>
  <c r="P31" i="13"/>
  <c r="J31" i="13"/>
  <c r="P39" i="13"/>
  <c r="J39" i="13"/>
  <c r="Q44" i="13"/>
  <c r="R4" i="13"/>
  <c r="S42" i="13"/>
  <c r="R46" i="13"/>
  <c r="R38" i="13"/>
  <c r="K38" i="13"/>
  <c r="P32" i="13"/>
  <c r="T32" i="13" s="1"/>
  <c r="J32" i="13"/>
  <c r="Q46" i="13"/>
  <c r="Q30" i="13"/>
  <c r="P46" i="13"/>
  <c r="K40" i="13"/>
  <c r="R40" i="13"/>
  <c r="S37" i="13"/>
  <c r="P30" i="13"/>
  <c r="T30" i="13" s="1"/>
  <c r="J30" i="13"/>
  <c r="S25" i="13"/>
  <c r="R26" i="13"/>
  <c r="K26" i="13"/>
  <c r="S18" i="13"/>
  <c r="Q36" i="13"/>
  <c r="P24" i="13"/>
  <c r="J24" i="13"/>
  <c r="S19" i="13"/>
  <c r="P16" i="13"/>
  <c r="J16" i="13"/>
  <c r="Q28" i="13"/>
  <c r="P21" i="13"/>
  <c r="T21" i="13" s="1"/>
  <c r="J21" i="13"/>
  <c r="S12" i="13"/>
  <c r="P9" i="13"/>
  <c r="T9" i="13" s="1"/>
  <c r="J9" i="13"/>
  <c r="Q41" i="13"/>
  <c r="R28" i="13"/>
  <c r="K28" i="13"/>
  <c r="P14" i="13"/>
  <c r="T14" i="13" s="1"/>
  <c r="J14" i="13"/>
  <c r="Q7" i="13"/>
  <c r="S5" i="13"/>
  <c r="R17" i="13"/>
  <c r="K17" i="13"/>
  <c r="J2" i="13"/>
  <c r="P2" i="13"/>
  <c r="S2" i="13"/>
  <c r="Q20" i="13"/>
  <c r="K12" i="13"/>
  <c r="R12" i="13"/>
  <c r="Q19" i="13"/>
  <c r="K24" i="13"/>
  <c r="R24" i="13"/>
  <c r="R19" i="13"/>
  <c r="K19" i="13"/>
  <c r="J27" i="13"/>
  <c r="P27" i="13"/>
  <c r="P7" i="13"/>
  <c r="T7" i="13" s="1"/>
  <c r="J7" i="13"/>
  <c r="P15" i="13"/>
  <c r="J15" i="13"/>
  <c r="Q35" i="13"/>
  <c r="P33" i="13"/>
  <c r="J33" i="13"/>
  <c r="P41" i="13"/>
  <c r="T41" i="13" s="1"/>
  <c r="J41" i="13"/>
  <c r="R33" i="13"/>
  <c r="K33" i="13"/>
  <c r="Q40" i="13"/>
  <c r="R45" i="13"/>
  <c r="K45" i="13"/>
  <c r="K4" i="13"/>
  <c r="P36" i="13"/>
  <c r="T36" i="13" s="1"/>
  <c r="J36" i="13"/>
  <c r="P48" i="13"/>
  <c r="P42" i="13"/>
  <c r="T42" i="13" s="1"/>
  <c r="J42" i="13"/>
  <c r="K36" i="13"/>
  <c r="R36" i="13"/>
  <c r="R18" i="13"/>
  <c r="K18" i="13"/>
  <c r="P17" i="13"/>
  <c r="T17" i="13" s="1"/>
  <c r="J17" i="13"/>
  <c r="R11" i="13"/>
  <c r="K11" i="13"/>
  <c r="P5" i="13"/>
  <c r="T5" i="13" s="1"/>
  <c r="J5" i="13"/>
  <c r="P28" i="13"/>
  <c r="J28" i="13"/>
  <c r="P10" i="13"/>
  <c r="T10" i="13" s="1"/>
  <c r="J10" i="13"/>
  <c r="P23" i="13"/>
  <c r="J23" i="13"/>
  <c r="R13" i="13"/>
  <c r="K13" i="13"/>
  <c r="P4" i="13"/>
  <c r="J4" i="13"/>
  <c r="Q16" i="13"/>
  <c r="R3" i="13"/>
  <c r="K3" i="13"/>
  <c r="Q15" i="13"/>
  <c r="K20" i="13"/>
  <c r="R20" i="13"/>
  <c r="J25" i="13"/>
  <c r="P25" i="13"/>
  <c r="T25" i="13" s="1"/>
  <c r="Q22" i="13"/>
  <c r="P8" i="13"/>
  <c r="J8" i="13"/>
  <c r="Q8" i="13"/>
  <c r="R29" i="13"/>
  <c r="K29" i="13"/>
  <c r="Q39" i="13"/>
  <c r="R35" i="13"/>
  <c r="K35" i="13"/>
  <c r="R43" i="13"/>
  <c r="K43" i="13"/>
  <c r="P35" i="13"/>
  <c r="J35" i="13"/>
  <c r="R41" i="13"/>
  <c r="K41" i="13"/>
  <c r="Q47" i="13"/>
  <c r="Q3" i="13"/>
  <c r="T3" i="13" s="1"/>
  <c r="Q2" i="13"/>
  <c r="R42" i="13"/>
  <c r="K42" i="13"/>
  <c r="R30" i="13"/>
  <c r="K30" i="13"/>
  <c r="R47" i="13"/>
  <c r="S45" i="13"/>
  <c r="P38" i="13"/>
  <c r="T38" i="13" s="1"/>
  <c r="J38" i="13"/>
  <c r="K32" i="13"/>
  <c r="R32" i="13"/>
  <c r="S29" i="13"/>
  <c r="S10" i="13"/>
  <c r="P44" i="13"/>
  <c r="T44" i="13" s="1"/>
  <c r="J44" i="13"/>
  <c r="S28" i="13"/>
  <c r="P20" i="13"/>
  <c r="T20" i="13" s="1"/>
  <c r="J20" i="13"/>
  <c r="R14" i="13"/>
  <c r="K14" i="13"/>
  <c r="R10" i="13"/>
  <c r="K10" i="13"/>
  <c r="R6" i="13"/>
  <c r="K6" i="13"/>
  <c r="Q29" i="13"/>
  <c r="S20" i="13"/>
  <c r="P13" i="13"/>
  <c r="T13" i="13" s="1"/>
  <c r="J13" i="13"/>
  <c r="R7" i="13"/>
  <c r="K7" i="13"/>
  <c r="S48" i="13"/>
  <c r="Q33" i="13"/>
  <c r="S21" i="13"/>
  <c r="S13" i="13"/>
  <c r="P6" i="13"/>
  <c r="T6" i="13" s="1"/>
  <c r="J6" i="13"/>
  <c r="R21" i="13"/>
  <c r="K21" i="13"/>
  <c r="R9" i="13"/>
  <c r="K9" i="13"/>
  <c r="Q4" i="13"/>
  <c r="S26" i="13"/>
  <c r="P12" i="13"/>
  <c r="J12" i="13"/>
  <c r="K8" i="13"/>
  <c r="R8" i="13"/>
  <c r="K16" i="13"/>
  <c r="R16" i="13"/>
  <c r="P22" i="13"/>
  <c r="T22" i="13" s="1"/>
  <c r="J22" i="13"/>
  <c r="Q26" i="13"/>
  <c r="R23" i="13"/>
  <c r="K23" i="13"/>
  <c r="K27" i="13"/>
  <c r="R27" i="13"/>
  <c r="P11" i="13"/>
  <c r="T11" i="13" s="1"/>
  <c r="J11" i="13"/>
  <c r="Q27" i="13"/>
  <c r="Q43" i="13"/>
  <c r="P37" i="13"/>
  <c r="T37" i="13" s="1"/>
  <c r="J37" i="13"/>
  <c r="P45" i="13"/>
  <c r="T45" i="13" s="1"/>
  <c r="J45" i="13"/>
  <c r="R37" i="13"/>
  <c r="K37" i="13"/>
  <c r="P43" i="13"/>
  <c r="J43" i="13"/>
  <c r="Q49" i="13"/>
  <c r="K2" i="13"/>
  <c r="R2" i="13"/>
  <c r="Q24" i="12"/>
  <c r="Q28" i="12"/>
  <c r="S6" i="12"/>
  <c r="S31" i="12"/>
  <c r="S5" i="12"/>
  <c r="S25" i="12"/>
  <c r="S35" i="12"/>
  <c r="S39" i="12"/>
  <c r="Q2" i="12"/>
  <c r="S2" i="12"/>
  <c r="S27" i="12"/>
  <c r="S15" i="12"/>
  <c r="Q30" i="12"/>
  <c r="Q34" i="12"/>
  <c r="Q38" i="12"/>
  <c r="Q42" i="12"/>
  <c r="S19" i="12"/>
  <c r="Q49" i="12"/>
  <c r="S43" i="12"/>
  <c r="S47" i="12"/>
  <c r="Q46" i="12"/>
  <c r="Q50" i="12"/>
  <c r="R48" i="12"/>
  <c r="P46" i="12"/>
  <c r="P47" i="12"/>
  <c r="J2" i="12"/>
  <c r="Q12" i="12"/>
  <c r="Q8" i="12"/>
  <c r="Q4" i="12"/>
  <c r="P50" i="12"/>
  <c r="Q32" i="12"/>
  <c r="Q36" i="12"/>
  <c r="S48" i="12"/>
  <c r="R50" i="12"/>
  <c r="P12" i="12"/>
  <c r="T12" i="12" s="1"/>
  <c r="J12" i="12"/>
  <c r="R9" i="12"/>
  <c r="K9" i="12"/>
  <c r="R5" i="12"/>
  <c r="K5" i="12"/>
  <c r="Q22" i="12"/>
  <c r="K15" i="12"/>
  <c r="R15" i="12"/>
  <c r="P9" i="12"/>
  <c r="J9" i="12"/>
  <c r="P5" i="12"/>
  <c r="J5" i="12"/>
  <c r="Q16" i="12"/>
  <c r="Q10" i="12"/>
  <c r="Q6" i="12"/>
  <c r="R12" i="12"/>
  <c r="K12" i="12"/>
  <c r="R16" i="12"/>
  <c r="K16" i="12"/>
  <c r="R20" i="12"/>
  <c r="K20" i="12"/>
  <c r="K24" i="12"/>
  <c r="R24" i="12"/>
  <c r="K28" i="12"/>
  <c r="R28" i="12"/>
  <c r="Q13" i="12"/>
  <c r="Q17" i="12"/>
  <c r="Q21" i="12"/>
  <c r="K27" i="12"/>
  <c r="R27" i="12"/>
  <c r="P32" i="12"/>
  <c r="J32" i="12"/>
  <c r="P36" i="12"/>
  <c r="T36" i="12" s="1"/>
  <c r="J36" i="12"/>
  <c r="P40" i="12"/>
  <c r="J40" i="12"/>
  <c r="P44" i="12"/>
  <c r="J44" i="12"/>
  <c r="R17" i="12"/>
  <c r="K17" i="12"/>
  <c r="R21" i="12"/>
  <c r="K21" i="12"/>
  <c r="J25" i="12"/>
  <c r="P25" i="12"/>
  <c r="K29" i="12"/>
  <c r="R29" i="12"/>
  <c r="K33" i="12"/>
  <c r="R33" i="12"/>
  <c r="K37" i="12"/>
  <c r="R37" i="12"/>
  <c r="K41" i="12"/>
  <c r="R41" i="12"/>
  <c r="K45" i="12"/>
  <c r="R45" i="12"/>
  <c r="P48" i="12"/>
  <c r="Q23" i="12"/>
  <c r="Q27" i="12"/>
  <c r="Q31" i="12"/>
  <c r="Q35" i="12"/>
  <c r="Q39" i="12"/>
  <c r="Q43" i="12"/>
  <c r="R47" i="12"/>
  <c r="K2" i="12"/>
  <c r="P14" i="12"/>
  <c r="J14" i="12"/>
  <c r="P8" i="12"/>
  <c r="J8" i="12"/>
  <c r="P4" i="12"/>
  <c r="J4" i="12"/>
  <c r="K13" i="12"/>
  <c r="R13" i="12"/>
  <c r="R8" i="12"/>
  <c r="K8" i="12"/>
  <c r="Q14" i="12"/>
  <c r="P13" i="12"/>
  <c r="J13" i="12"/>
  <c r="P17" i="12"/>
  <c r="J17" i="12"/>
  <c r="P21" i="12"/>
  <c r="J21" i="12"/>
  <c r="S14" i="12"/>
  <c r="S18" i="12"/>
  <c r="P29" i="12"/>
  <c r="J29" i="12"/>
  <c r="P33" i="12"/>
  <c r="J33" i="12"/>
  <c r="P37" i="12"/>
  <c r="J37" i="12"/>
  <c r="P41" i="12"/>
  <c r="J41" i="12"/>
  <c r="P45" i="12"/>
  <c r="J45" i="12"/>
  <c r="P18" i="12"/>
  <c r="J18" i="12"/>
  <c r="P22" i="12"/>
  <c r="J22" i="12"/>
  <c r="R26" i="12"/>
  <c r="K26" i="12"/>
  <c r="K30" i="12"/>
  <c r="R30" i="12"/>
  <c r="K34" i="12"/>
  <c r="R34" i="12"/>
  <c r="K38" i="12"/>
  <c r="R38" i="12"/>
  <c r="K42" i="12"/>
  <c r="R42" i="12"/>
  <c r="S49" i="12"/>
  <c r="S24" i="12"/>
  <c r="S28" i="12"/>
  <c r="S32" i="12"/>
  <c r="S36" i="12"/>
  <c r="S40" i="12"/>
  <c r="S44" i="12"/>
  <c r="Q48" i="12"/>
  <c r="Q9" i="12"/>
  <c r="S4" i="12"/>
  <c r="S8" i="12"/>
  <c r="K25" i="12"/>
  <c r="R25" i="12"/>
  <c r="P16" i="12"/>
  <c r="T16" i="12" s="1"/>
  <c r="J16" i="12"/>
  <c r="R7" i="12"/>
  <c r="K7" i="12"/>
  <c r="R3" i="12"/>
  <c r="K3" i="12"/>
  <c r="Q18" i="12"/>
  <c r="K11" i="12"/>
  <c r="R11" i="12"/>
  <c r="P7" i="12"/>
  <c r="J7" i="12"/>
  <c r="R4" i="12"/>
  <c r="K4" i="12"/>
  <c r="R14" i="12"/>
  <c r="K14" i="12"/>
  <c r="R18" i="12"/>
  <c r="K18" i="12"/>
  <c r="R22" i="12"/>
  <c r="K22" i="12"/>
  <c r="J26" i="12"/>
  <c r="P26" i="12"/>
  <c r="Q11" i="12"/>
  <c r="Q15" i="12"/>
  <c r="Q19" i="12"/>
  <c r="K23" i="12"/>
  <c r="R23" i="12"/>
  <c r="P30" i="12"/>
  <c r="T30" i="12" s="1"/>
  <c r="J30" i="12"/>
  <c r="P34" i="12"/>
  <c r="J34" i="12"/>
  <c r="P38" i="12"/>
  <c r="T38" i="12" s="1"/>
  <c r="J38" i="12"/>
  <c r="P42" i="12"/>
  <c r="T42" i="12" s="1"/>
  <c r="J42" i="12"/>
  <c r="R19" i="12"/>
  <c r="K19" i="12"/>
  <c r="S23" i="12"/>
  <c r="K31" i="12"/>
  <c r="R31" i="12"/>
  <c r="K35" i="12"/>
  <c r="R35" i="12"/>
  <c r="K39" i="12"/>
  <c r="R39" i="12"/>
  <c r="K43" i="12"/>
  <c r="R43" i="12"/>
  <c r="Q40" i="12"/>
  <c r="Q44" i="12"/>
  <c r="R46" i="12"/>
  <c r="Q25" i="12"/>
  <c r="Q29" i="12"/>
  <c r="Q33" i="12"/>
  <c r="Q37" i="12"/>
  <c r="Q41" i="12"/>
  <c r="Q45" i="12"/>
  <c r="P49" i="12"/>
  <c r="Q5" i="12"/>
  <c r="S13" i="12"/>
  <c r="Q7" i="12"/>
  <c r="P10" i="12"/>
  <c r="T10" i="12" s="1"/>
  <c r="J10" i="12"/>
  <c r="P6" i="12"/>
  <c r="T6" i="12" s="1"/>
  <c r="J6" i="12"/>
  <c r="S17" i="12"/>
  <c r="R10" i="12"/>
  <c r="K10" i="12"/>
  <c r="R6" i="12"/>
  <c r="K6" i="12"/>
  <c r="P3" i="12"/>
  <c r="J3" i="12"/>
  <c r="P11" i="12"/>
  <c r="T11" i="12" s="1"/>
  <c r="J11" i="12"/>
  <c r="S7" i="12"/>
  <c r="S3" i="12"/>
  <c r="P15" i="12"/>
  <c r="J15" i="12"/>
  <c r="P19" i="12"/>
  <c r="T19" i="12" s="1"/>
  <c r="J19" i="12"/>
  <c r="P23" i="12"/>
  <c r="T23" i="12" s="1"/>
  <c r="J23" i="12"/>
  <c r="P27" i="12"/>
  <c r="T27" i="12" s="1"/>
  <c r="J27" i="12"/>
  <c r="S12" i="12"/>
  <c r="S16" i="12"/>
  <c r="S20" i="12"/>
  <c r="Q26" i="12"/>
  <c r="P31" i="12"/>
  <c r="J31" i="12"/>
  <c r="P35" i="12"/>
  <c r="T35" i="12" s="1"/>
  <c r="J35" i="12"/>
  <c r="P39" i="12"/>
  <c r="T39" i="12" s="1"/>
  <c r="J39" i="12"/>
  <c r="P43" i="12"/>
  <c r="J43" i="12"/>
  <c r="P20" i="12"/>
  <c r="T20" i="12" s="1"/>
  <c r="J20" i="12"/>
  <c r="P24" i="12"/>
  <c r="T24" i="12" s="1"/>
  <c r="J24" i="12"/>
  <c r="P28" i="12"/>
  <c r="J28" i="12"/>
  <c r="K32" i="12"/>
  <c r="R32" i="12"/>
  <c r="K36" i="12"/>
  <c r="R36" i="12"/>
  <c r="K40" i="12"/>
  <c r="R40" i="12"/>
  <c r="K44" i="12"/>
  <c r="R44" i="12"/>
  <c r="S29" i="12"/>
  <c r="S33" i="12"/>
  <c r="S37" i="12"/>
  <c r="S41" i="12"/>
  <c r="S45" i="12"/>
  <c r="R49" i="12"/>
  <c r="Q47" i="12"/>
  <c r="S26" i="12"/>
  <c r="S30" i="12"/>
  <c r="S34" i="12"/>
  <c r="S38" i="12"/>
  <c r="S42" i="12"/>
  <c r="S46" i="12"/>
  <c r="S50" i="12"/>
  <c r="Q3" i="12"/>
  <c r="P2" i="12"/>
  <c r="T2" i="12" s="1"/>
  <c r="P27" i="6"/>
  <c r="R43" i="6"/>
  <c r="Q26" i="6"/>
  <c r="Q22" i="6"/>
  <c r="P21" i="6"/>
  <c r="Q12" i="6"/>
  <c r="P22" i="6"/>
  <c r="P39" i="6"/>
  <c r="R7" i="6"/>
  <c r="S42" i="6"/>
  <c r="Q30" i="6"/>
  <c r="S26" i="6"/>
  <c r="P41" i="6"/>
  <c r="Q34" i="6"/>
  <c r="S10" i="6"/>
  <c r="P14" i="6"/>
  <c r="P15" i="6"/>
  <c r="P2" i="6"/>
  <c r="P44" i="6"/>
  <c r="S14" i="6"/>
  <c r="P42" i="6"/>
  <c r="T42" i="6" s="1"/>
  <c r="Q3" i="6"/>
  <c r="Q2" i="6"/>
  <c r="P38" i="6"/>
  <c r="P40" i="6"/>
  <c r="P6" i="6"/>
  <c r="P36" i="6"/>
  <c r="P35" i="6"/>
  <c r="P3" i="6"/>
  <c r="P7" i="6"/>
  <c r="T7" i="6" s="1"/>
  <c r="P18" i="6"/>
  <c r="P23" i="6"/>
  <c r="P19" i="6"/>
  <c r="T19" i="6" s="1"/>
  <c r="P32" i="6"/>
  <c r="P30" i="6"/>
  <c r="Q25" i="7"/>
  <c r="Q33" i="7"/>
  <c r="Q41" i="7"/>
  <c r="P3" i="7"/>
  <c r="Q9" i="7"/>
  <c r="J5" i="7"/>
  <c r="Q43" i="7"/>
  <c r="J7" i="7"/>
  <c r="S11" i="7"/>
  <c r="S15" i="7"/>
  <c r="J3" i="7"/>
  <c r="S4" i="7"/>
  <c r="P7" i="7"/>
  <c r="R46" i="7"/>
  <c r="S44" i="7"/>
  <c r="Q47" i="7"/>
  <c r="S46" i="7"/>
  <c r="Q4" i="7"/>
  <c r="Q12" i="7"/>
  <c r="Q16" i="7"/>
  <c r="Q45" i="7"/>
  <c r="R45" i="7"/>
  <c r="P44" i="7"/>
  <c r="P48" i="7"/>
  <c r="S5" i="7"/>
  <c r="S9" i="7"/>
  <c r="S13" i="7"/>
  <c r="S17" i="7"/>
  <c r="Q21" i="7"/>
  <c r="Q29" i="7"/>
  <c r="Q37" i="7"/>
  <c r="S24" i="7"/>
  <c r="S32" i="7"/>
  <c r="S40" i="7"/>
  <c r="S45" i="7"/>
  <c r="Q48" i="7"/>
  <c r="R48" i="7"/>
  <c r="S6" i="7"/>
  <c r="Q8" i="7"/>
  <c r="Q20" i="7"/>
  <c r="Q27" i="7"/>
  <c r="Q35" i="7"/>
  <c r="R12" i="7"/>
  <c r="K12" i="7"/>
  <c r="R16" i="7"/>
  <c r="K16" i="7"/>
  <c r="K20" i="7"/>
  <c r="R20" i="7"/>
  <c r="K28" i="7"/>
  <c r="R28" i="7"/>
  <c r="K36" i="7"/>
  <c r="R36" i="7"/>
  <c r="Q13" i="7"/>
  <c r="Q17" i="7"/>
  <c r="S22" i="7"/>
  <c r="S30" i="7"/>
  <c r="S38" i="7"/>
  <c r="R5" i="7"/>
  <c r="K5" i="7"/>
  <c r="R9" i="7"/>
  <c r="K9" i="7"/>
  <c r="R13" i="7"/>
  <c r="K13" i="7"/>
  <c r="R17" i="7"/>
  <c r="K17" i="7"/>
  <c r="P21" i="7"/>
  <c r="J21" i="7"/>
  <c r="P29" i="7"/>
  <c r="J29" i="7"/>
  <c r="P37" i="7"/>
  <c r="J37" i="7"/>
  <c r="P24" i="7"/>
  <c r="J24" i="7"/>
  <c r="P28" i="7"/>
  <c r="J28" i="7"/>
  <c r="P32" i="7"/>
  <c r="J32" i="7"/>
  <c r="P36" i="7"/>
  <c r="J36" i="7"/>
  <c r="P40" i="7"/>
  <c r="J40" i="7"/>
  <c r="S23" i="7"/>
  <c r="S27" i="7"/>
  <c r="S31" i="7"/>
  <c r="S35" i="7"/>
  <c r="S39" i="7"/>
  <c r="S43" i="7"/>
  <c r="R47" i="7"/>
  <c r="S47" i="7"/>
  <c r="P47" i="7"/>
  <c r="P9" i="7"/>
  <c r="T9" i="7" s="1"/>
  <c r="J9" i="7"/>
  <c r="P13" i="7"/>
  <c r="J13" i="7"/>
  <c r="P17" i="7"/>
  <c r="J17" i="7"/>
  <c r="K22" i="7"/>
  <c r="R22" i="7"/>
  <c r="K30" i="7"/>
  <c r="R30" i="7"/>
  <c r="K38" i="7"/>
  <c r="R38" i="7"/>
  <c r="S10" i="7"/>
  <c r="S14" i="7"/>
  <c r="S18" i="7"/>
  <c r="P2" i="7"/>
  <c r="T2" i="7" s="1"/>
  <c r="J2" i="7"/>
  <c r="P6" i="7"/>
  <c r="T6" i="7" s="1"/>
  <c r="J6" i="7"/>
  <c r="P10" i="7"/>
  <c r="T10" i="7" s="1"/>
  <c r="J10" i="7"/>
  <c r="P14" i="7"/>
  <c r="T14" i="7" s="1"/>
  <c r="J14" i="7"/>
  <c r="P18" i="7"/>
  <c r="T18" i="7" s="1"/>
  <c r="J18" i="7"/>
  <c r="P23" i="7"/>
  <c r="J23" i="7"/>
  <c r="P31" i="7"/>
  <c r="J31" i="7"/>
  <c r="P39" i="7"/>
  <c r="J39" i="7"/>
  <c r="R21" i="7"/>
  <c r="K21" i="7"/>
  <c r="R25" i="7"/>
  <c r="K25" i="7"/>
  <c r="R29" i="7"/>
  <c r="K29" i="7"/>
  <c r="R33" i="7"/>
  <c r="K33" i="7"/>
  <c r="R37" i="7"/>
  <c r="K37" i="7"/>
  <c r="R41" i="7"/>
  <c r="K41" i="7"/>
  <c r="Q24" i="7"/>
  <c r="Q28" i="7"/>
  <c r="Q32" i="7"/>
  <c r="Q36" i="7"/>
  <c r="Q40" i="7"/>
  <c r="Q44" i="7"/>
  <c r="S48" i="7"/>
  <c r="K6" i="7"/>
  <c r="R6" i="7"/>
  <c r="R2" i="7"/>
  <c r="Q7" i="7"/>
  <c r="T7" i="7" s="1"/>
  <c r="Q5" i="7"/>
  <c r="S2" i="7"/>
  <c r="Q23" i="7"/>
  <c r="Q31" i="7"/>
  <c r="Q39" i="7"/>
  <c r="R10" i="7"/>
  <c r="K10" i="7"/>
  <c r="R14" i="7"/>
  <c r="K14" i="7"/>
  <c r="R18" i="7"/>
  <c r="K18" i="7"/>
  <c r="K24" i="7"/>
  <c r="R24" i="7"/>
  <c r="K32" i="7"/>
  <c r="R32" i="7"/>
  <c r="K40" i="7"/>
  <c r="R40" i="7"/>
  <c r="Q11" i="7"/>
  <c r="Q15" i="7"/>
  <c r="Q19" i="7"/>
  <c r="S26" i="7"/>
  <c r="S34" i="7"/>
  <c r="S42" i="7"/>
  <c r="R3" i="7"/>
  <c r="K3" i="7"/>
  <c r="R7" i="7"/>
  <c r="K7" i="7"/>
  <c r="R11" i="7"/>
  <c r="K11" i="7"/>
  <c r="R15" i="7"/>
  <c r="K15" i="7"/>
  <c r="R19" i="7"/>
  <c r="K19" i="7"/>
  <c r="P25" i="7"/>
  <c r="T25" i="7" s="1"/>
  <c r="J25" i="7"/>
  <c r="P33" i="7"/>
  <c r="J33" i="7"/>
  <c r="P41" i="7"/>
  <c r="T41" i="7" s="1"/>
  <c r="J41" i="7"/>
  <c r="P22" i="7"/>
  <c r="J22" i="7"/>
  <c r="P26" i="7"/>
  <c r="J26" i="7"/>
  <c r="P30" i="7"/>
  <c r="J30" i="7"/>
  <c r="P34" i="7"/>
  <c r="J34" i="7"/>
  <c r="P38" i="7"/>
  <c r="J38" i="7"/>
  <c r="P42" i="7"/>
  <c r="J42" i="7"/>
  <c r="S21" i="7"/>
  <c r="S25" i="7"/>
  <c r="S29" i="7"/>
  <c r="S33" i="7"/>
  <c r="S37" i="7"/>
  <c r="S41" i="7"/>
  <c r="P45" i="7"/>
  <c r="P5" i="7"/>
  <c r="Q3" i="7"/>
  <c r="T3" i="7" s="1"/>
  <c r="K8" i="7"/>
  <c r="S3" i="7"/>
  <c r="S7" i="7"/>
  <c r="P11" i="7"/>
  <c r="J11" i="7"/>
  <c r="P15" i="7"/>
  <c r="J15" i="7"/>
  <c r="P19" i="7"/>
  <c r="T19" i="7" s="1"/>
  <c r="J19" i="7"/>
  <c r="K26" i="7"/>
  <c r="R26" i="7"/>
  <c r="K34" i="7"/>
  <c r="R34" i="7"/>
  <c r="K42" i="7"/>
  <c r="R42" i="7"/>
  <c r="S12" i="7"/>
  <c r="S16" i="7"/>
  <c r="P4" i="7"/>
  <c r="J4" i="7"/>
  <c r="P8" i="7"/>
  <c r="T8" i="7" s="1"/>
  <c r="J8" i="7"/>
  <c r="P12" i="7"/>
  <c r="T12" i="7" s="1"/>
  <c r="J12" i="7"/>
  <c r="P16" i="7"/>
  <c r="T16" i="7" s="1"/>
  <c r="J16" i="7"/>
  <c r="P20" i="7"/>
  <c r="T20" i="7" s="1"/>
  <c r="J20" i="7"/>
  <c r="P27" i="7"/>
  <c r="T27" i="7" s="1"/>
  <c r="J27" i="7"/>
  <c r="P35" i="7"/>
  <c r="J35" i="7"/>
  <c r="P43" i="7"/>
  <c r="J43" i="7"/>
  <c r="R23" i="7"/>
  <c r="K23" i="7"/>
  <c r="R27" i="7"/>
  <c r="K27" i="7"/>
  <c r="R31" i="7"/>
  <c r="K31" i="7"/>
  <c r="R35" i="7"/>
  <c r="K35" i="7"/>
  <c r="R39" i="7"/>
  <c r="K39" i="7"/>
  <c r="R43" i="7"/>
  <c r="K43" i="7"/>
  <c r="Q22" i="7"/>
  <c r="Q26" i="7"/>
  <c r="Q30" i="7"/>
  <c r="Q34" i="7"/>
  <c r="Q38" i="7"/>
  <c r="Q42" i="7"/>
  <c r="P46" i="7"/>
  <c r="Q46" i="7"/>
  <c r="K4" i="7"/>
  <c r="R4" i="7"/>
  <c r="R8" i="7"/>
  <c r="P5" i="5"/>
  <c r="T5" i="5" s="1"/>
  <c r="J5" i="5"/>
  <c r="P9" i="5"/>
  <c r="T9" i="5" s="1"/>
  <c r="J9" i="5"/>
  <c r="P13" i="5"/>
  <c r="T13" i="5" s="1"/>
  <c r="J13" i="5"/>
  <c r="P6" i="5"/>
  <c r="T6" i="5" s="1"/>
  <c r="J6" i="5"/>
  <c r="P10" i="5"/>
  <c r="T10" i="5" s="1"/>
  <c r="J10" i="5"/>
  <c r="P14" i="5"/>
  <c r="T14" i="5" s="1"/>
  <c r="J14" i="5"/>
  <c r="J58" i="5"/>
  <c r="P3" i="5"/>
  <c r="T3" i="5" s="1"/>
  <c r="P2" i="5"/>
  <c r="T2" i="5" s="1"/>
  <c r="J3" i="5"/>
  <c r="P7" i="5"/>
  <c r="T7" i="5" s="1"/>
  <c r="J7" i="5"/>
  <c r="P11" i="5"/>
  <c r="T11" i="5" s="1"/>
  <c r="J11" i="5"/>
  <c r="P4" i="5"/>
  <c r="T4" i="5" s="1"/>
  <c r="J4" i="5"/>
  <c r="P8" i="5"/>
  <c r="T8" i="5" s="1"/>
  <c r="J8" i="5"/>
  <c r="P12" i="5"/>
  <c r="T12" i="5" s="1"/>
  <c r="J12" i="5"/>
  <c r="R38" i="6"/>
  <c r="R34" i="6"/>
  <c r="R30" i="6"/>
  <c r="R26" i="6"/>
  <c r="Q16" i="6"/>
  <c r="S12" i="6"/>
  <c r="S8" i="6"/>
  <c r="Q5" i="6"/>
  <c r="T5" i="6" s="1"/>
  <c r="R10" i="6"/>
  <c r="R14" i="6"/>
  <c r="R18" i="6"/>
  <c r="S16" i="6"/>
  <c r="S20" i="6"/>
  <c r="S23" i="6"/>
  <c r="S27" i="6"/>
  <c r="S31" i="6"/>
  <c r="S35" i="6"/>
  <c r="S39" i="6"/>
  <c r="Q23" i="6"/>
  <c r="T23" i="6" s="1"/>
  <c r="Q27" i="6"/>
  <c r="T27" i="6" s="1"/>
  <c r="Q31" i="6"/>
  <c r="T31" i="6" s="1"/>
  <c r="Q35" i="6"/>
  <c r="T35" i="6" s="1"/>
  <c r="Q39" i="6"/>
  <c r="T39" i="6" s="1"/>
  <c r="Q14" i="6"/>
  <c r="T14" i="6" s="1"/>
  <c r="Q10" i="6"/>
  <c r="T10" i="6" s="1"/>
  <c r="S6" i="6"/>
  <c r="S7" i="6"/>
  <c r="R37" i="6"/>
  <c r="R33" i="6"/>
  <c r="R29" i="6"/>
  <c r="R25" i="6"/>
  <c r="R21" i="6"/>
  <c r="S15" i="6"/>
  <c r="S11" i="6"/>
  <c r="Q17" i="6"/>
  <c r="R5" i="6"/>
  <c r="R9" i="6"/>
  <c r="R13" i="6"/>
  <c r="R17" i="6"/>
  <c r="Q21" i="6"/>
  <c r="Q24" i="6"/>
  <c r="Q28" i="6"/>
  <c r="Q32" i="6"/>
  <c r="Q36" i="6"/>
  <c r="T36" i="6" s="1"/>
  <c r="Q40" i="6"/>
  <c r="S24" i="6"/>
  <c r="S28" i="6"/>
  <c r="S32" i="6"/>
  <c r="S36" i="6"/>
  <c r="S40" i="6"/>
  <c r="Q9" i="6"/>
  <c r="T9" i="6" s="1"/>
  <c r="S5" i="6"/>
  <c r="Q20" i="6"/>
  <c r="T20" i="6" s="1"/>
  <c r="R4" i="6"/>
  <c r="Q18" i="6"/>
  <c r="T18" i="6" s="1"/>
  <c r="S18" i="6"/>
  <c r="T6" i="6"/>
  <c r="R22" i="6"/>
  <c r="T34" i="6"/>
  <c r="T38" i="6"/>
  <c r="S21" i="6"/>
  <c r="S25" i="6"/>
  <c r="S29" i="6"/>
  <c r="S33" i="6"/>
  <c r="S37" i="6"/>
  <c r="S41" i="6"/>
  <c r="Q25" i="6"/>
  <c r="Q29" i="6"/>
  <c r="T29" i="6" s="1"/>
  <c r="Q33" i="6"/>
  <c r="Q37" i="6"/>
  <c r="Q41" i="6"/>
  <c r="Q15" i="6"/>
  <c r="T11" i="6"/>
  <c r="T26" i="6"/>
  <c r="T13" i="6"/>
  <c r="R46" i="6"/>
  <c r="U58" i="5"/>
  <c r="Q44" i="6"/>
  <c r="S48" i="6"/>
  <c r="Q45" i="6"/>
  <c r="Q47" i="6"/>
  <c r="K32" i="6"/>
  <c r="K14" i="6"/>
  <c r="J4" i="6"/>
  <c r="J5" i="6"/>
  <c r="J2" i="6"/>
  <c r="R44" i="6"/>
  <c r="K42" i="6"/>
  <c r="K38" i="6"/>
  <c r="K34" i="6"/>
  <c r="K30" i="6"/>
  <c r="K26" i="6"/>
  <c r="K4" i="6"/>
  <c r="K8" i="6"/>
  <c r="K12" i="6"/>
  <c r="K16" i="6"/>
  <c r="K20" i="6"/>
  <c r="Q49" i="6"/>
  <c r="J6" i="6"/>
  <c r="J10" i="6"/>
  <c r="J14" i="6"/>
  <c r="J18" i="6"/>
  <c r="K22" i="6"/>
  <c r="J26" i="6"/>
  <c r="J30" i="6"/>
  <c r="J34" i="6"/>
  <c r="J38" i="6"/>
  <c r="J42" i="6"/>
  <c r="Q46" i="6"/>
  <c r="R47" i="6"/>
  <c r="J7" i="6"/>
  <c r="K28" i="6"/>
  <c r="K18" i="6"/>
  <c r="J22" i="6"/>
  <c r="J12" i="6"/>
  <c r="J20" i="6"/>
  <c r="J28" i="6"/>
  <c r="J36" i="6"/>
  <c r="J40" i="6"/>
  <c r="K41" i="6"/>
  <c r="K37" i="6"/>
  <c r="K33" i="6"/>
  <c r="K29" i="6"/>
  <c r="K25" i="6"/>
  <c r="K21" i="6"/>
  <c r="K6" i="6"/>
  <c r="J9" i="6"/>
  <c r="J13" i="6"/>
  <c r="J17" i="6"/>
  <c r="S47" i="6"/>
  <c r="J21" i="6"/>
  <c r="K3" i="6"/>
  <c r="K7" i="6"/>
  <c r="K11" i="6"/>
  <c r="K15" i="6"/>
  <c r="K19" i="6"/>
  <c r="J23" i="6"/>
  <c r="J27" i="6"/>
  <c r="J31" i="6"/>
  <c r="J35" i="6"/>
  <c r="J39" i="6"/>
  <c r="J43" i="6"/>
  <c r="S44" i="6"/>
  <c r="Q48" i="6"/>
  <c r="J3" i="6"/>
  <c r="K36" i="6"/>
  <c r="K24" i="6"/>
  <c r="K40" i="6"/>
  <c r="K10" i="6"/>
  <c r="J8" i="6"/>
  <c r="J16" i="6"/>
  <c r="J24" i="6"/>
  <c r="J32" i="6"/>
  <c r="K43" i="6"/>
  <c r="R45" i="6"/>
  <c r="K39" i="6"/>
  <c r="K35" i="6"/>
  <c r="K31" i="6"/>
  <c r="K27" i="6"/>
  <c r="K23" i="6"/>
  <c r="J11" i="6"/>
  <c r="J15" i="6"/>
  <c r="J19" i="6"/>
  <c r="R48" i="6"/>
  <c r="K5" i="6"/>
  <c r="K9" i="6"/>
  <c r="K13" i="6"/>
  <c r="K17" i="6"/>
  <c r="J25" i="6"/>
  <c r="J29" i="6"/>
  <c r="J33" i="6"/>
  <c r="J37" i="6"/>
  <c r="J41" i="6"/>
  <c r="S45" i="6"/>
  <c r="R49" i="6"/>
  <c r="S46" i="6"/>
  <c r="T37" i="8" l="1"/>
  <c r="U37" i="8" s="1"/>
  <c r="U27" i="8"/>
  <c r="Q21" i="8"/>
  <c r="S36" i="8"/>
  <c r="S43" i="8"/>
  <c r="U40" i="8"/>
  <c r="R7" i="8"/>
  <c r="R41" i="8"/>
  <c r="Q33" i="8"/>
  <c r="S7" i="8"/>
  <c r="U7" i="8" s="1"/>
  <c r="T16" i="8"/>
  <c r="R46" i="8"/>
  <c r="S16" i="8"/>
  <c r="U16" i="8" s="1"/>
  <c r="T5" i="8"/>
  <c r="U47" i="8"/>
  <c r="Q23" i="8"/>
  <c r="S20" i="8"/>
  <c r="U20" i="8" s="1"/>
  <c r="R19" i="8"/>
  <c r="U5" i="8"/>
  <c r="Q7" i="8"/>
  <c r="T36" i="8"/>
  <c r="Q42" i="8"/>
  <c r="R34" i="17"/>
  <c r="T45" i="17"/>
  <c r="Q12" i="8"/>
  <c r="R14" i="8"/>
  <c r="Q36" i="8"/>
  <c r="R13" i="8"/>
  <c r="R32" i="8"/>
  <c r="Q19" i="8"/>
  <c r="T39" i="8"/>
  <c r="S44" i="8"/>
  <c r="U44" i="8" s="1"/>
  <c r="R21" i="8"/>
  <c r="R43" i="8"/>
  <c r="Q37" i="8"/>
  <c r="R30" i="8"/>
  <c r="S6" i="8"/>
  <c r="U6" i="8" s="1"/>
  <c r="Q9" i="8"/>
  <c r="Q16" i="8"/>
  <c r="S21" i="8"/>
  <c r="U21" i="8" s="1"/>
  <c r="R20" i="8"/>
  <c r="S46" i="8"/>
  <c r="S12" i="8"/>
  <c r="U12" i="8" s="1"/>
  <c r="T30" i="8"/>
  <c r="U30" i="8" s="1"/>
  <c r="S45" i="8"/>
  <c r="U45" i="8" s="1"/>
  <c r="R9" i="8"/>
  <c r="R44" i="8"/>
  <c r="T31" i="8"/>
  <c r="S38" i="8"/>
  <c r="S13" i="8"/>
  <c r="U13" i="8" s="1"/>
  <c r="R39" i="8"/>
  <c r="S15" i="8"/>
  <c r="U15" i="8" s="1"/>
  <c r="R18" i="8"/>
  <c r="Q2" i="8"/>
  <c r="Q28" i="8"/>
  <c r="R10" i="8"/>
  <c r="R16" i="8"/>
  <c r="T26" i="8"/>
  <c r="U26" i="8" s="1"/>
  <c r="S4" i="8"/>
  <c r="U4" i="8" s="1"/>
  <c r="T17" i="12"/>
  <c r="S19" i="8"/>
  <c r="U19" i="8" s="1"/>
  <c r="T46" i="8"/>
  <c r="S25" i="8"/>
  <c r="S41" i="8"/>
  <c r="U41" i="8" s="1"/>
  <c r="S39" i="8"/>
  <c r="U39" i="8" s="1"/>
  <c r="R40" i="8"/>
  <c r="T23" i="8"/>
  <c r="U23" i="8" s="1"/>
  <c r="Q6" i="8"/>
  <c r="S31" i="8"/>
  <c r="U31" i="8" s="1"/>
  <c r="S11" i="8"/>
  <c r="U11" i="8" s="1"/>
  <c r="T3" i="8"/>
  <c r="R35" i="8"/>
  <c r="S24" i="8"/>
  <c r="U24" i="8" s="1"/>
  <c r="R12" i="8"/>
  <c r="T22" i="8"/>
  <c r="U22" i="8" s="1"/>
  <c r="T43" i="8"/>
  <c r="R6" i="8"/>
  <c r="Q13" i="8"/>
  <c r="T33" i="8"/>
  <c r="S35" i="8"/>
  <c r="U35" i="8" s="1"/>
  <c r="S34" i="8"/>
  <c r="U34" i="8" s="1"/>
  <c r="Q27" i="8"/>
  <c r="R24" i="8"/>
  <c r="Q20" i="8"/>
  <c r="S33" i="8"/>
  <c r="Q10" i="8"/>
  <c r="S32" i="8"/>
  <c r="U32" i="8" s="1"/>
  <c r="R23" i="8"/>
  <c r="S3" i="8"/>
  <c r="U3" i="8" s="1"/>
  <c r="R36" i="8"/>
  <c r="Q3" i="8"/>
  <c r="T25" i="8"/>
  <c r="Q34" i="8"/>
  <c r="S18" i="8"/>
  <c r="U18" i="8" s="1"/>
  <c r="S9" i="8"/>
  <c r="U9" i="8" s="1"/>
  <c r="R31" i="8"/>
  <c r="T17" i="8"/>
  <c r="R8" i="8"/>
  <c r="T38" i="8"/>
  <c r="S17" i="8"/>
  <c r="U17" i="8" s="1"/>
  <c r="Q24" i="8"/>
  <c r="S29" i="8"/>
  <c r="U29" i="8" s="1"/>
  <c r="R26" i="8"/>
  <c r="T18" i="8"/>
  <c r="Q29" i="17"/>
  <c r="Q12" i="17"/>
  <c r="R26" i="17"/>
  <c r="R33" i="17"/>
  <c r="Q44" i="17"/>
  <c r="Q18" i="17"/>
  <c r="R8" i="17"/>
  <c r="T17" i="17"/>
  <c r="Q8" i="17"/>
  <c r="R21" i="17"/>
  <c r="Q21" i="17"/>
  <c r="T40" i="17"/>
  <c r="Q5" i="17"/>
  <c r="T6" i="17"/>
  <c r="S37" i="17"/>
  <c r="S36" i="17"/>
  <c r="S10" i="17"/>
  <c r="R13" i="17"/>
  <c r="T35" i="17"/>
  <c r="Q28" i="17"/>
  <c r="R47" i="17"/>
  <c r="R5" i="17"/>
  <c r="S28" i="17"/>
  <c r="T24" i="17"/>
  <c r="R35" i="17"/>
  <c r="R20" i="17"/>
  <c r="R37" i="17"/>
  <c r="Q15" i="17"/>
  <c r="Q13" i="17"/>
  <c r="Q45" i="17"/>
  <c r="Q41" i="17"/>
  <c r="T19" i="17"/>
  <c r="S45" i="17"/>
  <c r="U45" i="17" s="1"/>
  <c r="S44" i="17"/>
  <c r="Q40" i="17"/>
  <c r="T2" i="17"/>
  <c r="R7" i="17"/>
  <c r="S40" i="17"/>
  <c r="U40" i="17" s="1"/>
  <c r="Q7" i="17"/>
  <c r="R14" i="17"/>
  <c r="Q4" i="17"/>
  <c r="S34" i="17"/>
  <c r="T29" i="17"/>
  <c r="R30" i="17"/>
  <c r="T18" i="17"/>
  <c r="R25" i="17"/>
  <c r="S14" i="17"/>
  <c r="T20" i="17"/>
  <c r="T42" i="17"/>
  <c r="S22" i="17"/>
  <c r="S20" i="17"/>
  <c r="U20" i="17" s="1"/>
  <c r="Q32" i="17"/>
  <c r="Q47" i="17"/>
  <c r="T32" i="17"/>
  <c r="Q6" i="17"/>
  <c r="R36" i="17"/>
  <c r="R23" i="17"/>
  <c r="S21" i="17"/>
  <c r="T46" i="17"/>
  <c r="R24" i="17"/>
  <c r="S9" i="17"/>
  <c r="R2" i="17"/>
  <c r="Q3" i="17"/>
  <c r="Q35" i="17"/>
  <c r="S6" i="17"/>
  <c r="U6" i="17" s="1"/>
  <c r="R11" i="17"/>
  <c r="R17" i="17"/>
  <c r="T27" i="17"/>
  <c r="T38" i="17"/>
  <c r="T10" i="17"/>
  <c r="S17" i="17"/>
  <c r="U17" i="17" s="1"/>
  <c r="S31" i="17"/>
  <c r="T15" i="17"/>
  <c r="Q24" i="17"/>
  <c r="R29" i="17"/>
  <c r="T41" i="17"/>
  <c r="S13" i="17"/>
  <c r="R28" i="17"/>
  <c r="T5" i="17"/>
  <c r="S24" i="17"/>
  <c r="U24" i="17" s="1"/>
  <c r="Q30" i="17"/>
  <c r="R12" i="17"/>
  <c r="S18" i="17"/>
  <c r="U18" i="17" s="1"/>
  <c r="T30" i="17"/>
  <c r="T31" i="17"/>
  <c r="T47" i="17"/>
  <c r="Q16" i="17"/>
  <c r="Q17" i="17"/>
  <c r="Q27" i="17"/>
  <c r="R27" i="17"/>
  <c r="Q14" i="17"/>
  <c r="S8" i="17"/>
  <c r="S5" i="17"/>
  <c r="U5" i="17" s="1"/>
  <c r="Q22" i="17"/>
  <c r="R44" i="17"/>
  <c r="T13" i="17"/>
  <c r="S3" i="17"/>
  <c r="U3" i="17" s="1"/>
  <c r="S11" i="17"/>
  <c r="Q36" i="17"/>
  <c r="T3" i="17"/>
  <c r="R19" i="17"/>
  <c r="S27" i="17"/>
  <c r="U27" i="17" s="1"/>
  <c r="S43" i="17"/>
  <c r="T28" i="17"/>
  <c r="T44" i="17"/>
  <c r="Q33" i="17"/>
  <c r="R9" i="17"/>
  <c r="T26" i="17"/>
  <c r="S30" i="17"/>
  <c r="U30" i="17" s="1"/>
  <c r="R31" i="17"/>
  <c r="Q31" i="17"/>
  <c r="R4" i="17"/>
  <c r="Q43" i="17"/>
  <c r="R45" i="17"/>
  <c r="Q23" i="17"/>
  <c r="Q39" i="17"/>
  <c r="Q42" i="17"/>
  <c r="S47" i="17"/>
  <c r="U47" i="17" s="1"/>
  <c r="S42" i="17"/>
  <c r="U42" i="17" s="1"/>
  <c r="R16" i="17"/>
  <c r="Q11" i="17"/>
  <c r="R3" i="17"/>
  <c r="T9" i="17"/>
  <c r="T22" i="17"/>
  <c r="S32" i="17"/>
  <c r="U32" i="17" s="1"/>
  <c r="T43" i="17"/>
  <c r="T14" i="17"/>
  <c r="S23" i="17"/>
  <c r="S39" i="17"/>
  <c r="T7" i="17"/>
  <c r="R18" i="17"/>
  <c r="Q34" i="17"/>
  <c r="S12" i="17"/>
  <c r="S29" i="17"/>
  <c r="U29" i="17" s="1"/>
  <c r="R6" i="17"/>
  <c r="S46" i="17"/>
  <c r="U46" i="17" s="1"/>
  <c r="R39" i="17"/>
  <c r="R40" i="17"/>
  <c r="T25" i="17"/>
  <c r="Q9" i="17"/>
  <c r="T21" i="17"/>
  <c r="Q46" i="17"/>
  <c r="S33" i="17"/>
  <c r="Q26" i="17"/>
  <c r="R10" i="17"/>
  <c r="T16" i="17"/>
  <c r="T4" i="17"/>
  <c r="Q10" i="17"/>
  <c r="T34" i="17"/>
  <c r="R43" i="17"/>
  <c r="Q2" i="17"/>
  <c r="Q37" i="17"/>
  <c r="R15" i="17"/>
  <c r="S7" i="17"/>
  <c r="U7" i="17" s="1"/>
  <c r="S15" i="17"/>
  <c r="U15" i="17" s="1"/>
  <c r="T11" i="17"/>
  <c r="T23" i="17"/>
  <c r="T39" i="17"/>
  <c r="S19" i="17"/>
  <c r="U19" i="17" s="1"/>
  <c r="S35" i="17"/>
  <c r="U35" i="17" s="1"/>
  <c r="T36" i="17"/>
  <c r="Q19" i="17"/>
  <c r="R42" i="17"/>
  <c r="S16" i="17"/>
  <c r="U16" i="17" s="1"/>
  <c r="T8" i="17"/>
  <c r="T33" i="17"/>
  <c r="S26" i="17"/>
  <c r="U26" i="17" s="1"/>
  <c r="T37" i="17"/>
  <c r="Q20" i="17"/>
  <c r="S41" i="17"/>
  <c r="U41" i="17" s="1"/>
  <c r="S38" i="17"/>
  <c r="U38" i="17" s="1"/>
  <c r="S4" i="17"/>
  <c r="U4" i="17" s="1"/>
  <c r="T12" i="17"/>
  <c r="S25" i="17"/>
  <c r="U25" i="17" s="1"/>
  <c r="S2" i="17"/>
  <c r="U2" i="17" s="1"/>
  <c r="R32" i="17"/>
  <c r="T8" i="13"/>
  <c r="U58" i="13"/>
  <c r="T12" i="13"/>
  <c r="T23" i="13"/>
  <c r="T31" i="13"/>
  <c r="T35" i="13"/>
  <c r="T27" i="13"/>
  <c r="J57" i="13"/>
  <c r="T24" i="13"/>
  <c r="J58" i="13"/>
  <c r="K58" i="13"/>
  <c r="T43" i="13"/>
  <c r="T4" i="13"/>
  <c r="T28" i="13"/>
  <c r="T15" i="13"/>
  <c r="T16" i="13"/>
  <c r="T29" i="13"/>
  <c r="T26" i="13"/>
  <c r="T33" i="13"/>
  <c r="T40" i="13"/>
  <c r="T2" i="13"/>
  <c r="T39" i="13"/>
  <c r="T19" i="13"/>
  <c r="T43" i="12"/>
  <c r="T22" i="12"/>
  <c r="T13" i="12"/>
  <c r="T28" i="12"/>
  <c r="T31" i="12"/>
  <c r="T15" i="12"/>
  <c r="T34" i="12"/>
  <c r="T4" i="12"/>
  <c r="T21" i="12"/>
  <c r="T32" i="12"/>
  <c r="T8" i="12"/>
  <c r="J57" i="12"/>
  <c r="K58" i="12"/>
  <c r="T7" i="12"/>
  <c r="T18" i="12"/>
  <c r="T41" i="12"/>
  <c r="T33" i="12"/>
  <c r="T26" i="12"/>
  <c r="T44" i="12"/>
  <c r="T9" i="12"/>
  <c r="T3" i="12"/>
  <c r="T45" i="12"/>
  <c r="T37" i="12"/>
  <c r="T29" i="12"/>
  <c r="T14" i="12"/>
  <c r="T25" i="12"/>
  <c r="J58" i="12"/>
  <c r="T40" i="12"/>
  <c r="T5" i="12"/>
  <c r="T2" i="6"/>
  <c r="T30" i="6"/>
  <c r="T22" i="6"/>
  <c r="T3" i="6"/>
  <c r="T5" i="7"/>
  <c r="T29" i="7"/>
  <c r="T35" i="7"/>
  <c r="T4" i="7"/>
  <c r="T15" i="7"/>
  <c r="T17" i="7"/>
  <c r="T33" i="7"/>
  <c r="T43" i="7"/>
  <c r="T21" i="7"/>
  <c r="T32" i="7"/>
  <c r="T31" i="7"/>
  <c r="T13" i="7"/>
  <c r="J55" i="7"/>
  <c r="T42" i="7"/>
  <c r="T26" i="7"/>
  <c r="T37" i="7"/>
  <c r="T40" i="7"/>
  <c r="T24" i="7"/>
  <c r="T34" i="7"/>
  <c r="T11" i="7"/>
  <c r="T39" i="7"/>
  <c r="T23" i="7"/>
  <c r="T36" i="7"/>
  <c r="T28" i="7"/>
  <c r="T38" i="7"/>
  <c r="T30" i="7"/>
  <c r="T22" i="7"/>
  <c r="K56" i="7"/>
  <c r="J56" i="7"/>
  <c r="T21" i="6"/>
  <c r="T32" i="6"/>
  <c r="T40" i="6"/>
  <c r="T24" i="6"/>
  <c r="T28" i="6"/>
  <c r="T17" i="6"/>
  <c r="T57" i="5"/>
  <c r="J57" i="5"/>
  <c r="T33" i="6"/>
  <c r="T4" i="6"/>
  <c r="T15" i="6"/>
  <c r="T16" i="6"/>
  <c r="T8" i="6"/>
  <c r="T41" i="6"/>
  <c r="T25" i="6"/>
  <c r="T12" i="6"/>
  <c r="T37" i="6"/>
  <c r="T43" i="6"/>
  <c r="J56" i="6"/>
  <c r="K56" i="6"/>
  <c r="J55" i="6"/>
  <c r="P52" i="8" l="1"/>
  <c r="U33" i="8"/>
  <c r="U38" i="8"/>
  <c r="U25" i="8"/>
  <c r="U43" i="8"/>
  <c r="U46" i="8"/>
  <c r="U36" i="8"/>
  <c r="U12" i="17"/>
  <c r="U39" i="17"/>
  <c r="U13" i="17"/>
  <c r="U9" i="17"/>
  <c r="P52" i="17" s="1"/>
  <c r="U10" i="17"/>
  <c r="U23" i="17"/>
  <c r="U8" i="17"/>
  <c r="U31" i="17"/>
  <c r="U36" i="17"/>
  <c r="U33" i="17"/>
  <c r="U43" i="17"/>
  <c r="U14" i="17"/>
  <c r="U28" i="17"/>
  <c r="U37" i="17"/>
  <c r="U11" i="17"/>
  <c r="U21" i="17"/>
  <c r="U22" i="17"/>
  <c r="U34" i="17"/>
  <c r="U44" i="17"/>
  <c r="T58" i="13"/>
  <c r="T57" i="12"/>
  <c r="U58" i="12"/>
  <c r="T58" i="12"/>
  <c r="T56" i="7"/>
  <c r="T55" i="7"/>
  <c r="U56" i="7"/>
  <c r="U56" i="6"/>
  <c r="T55" i="6"/>
  <c r="T56" i="6"/>
</calcChain>
</file>

<file path=xl/sharedStrings.xml><?xml version="1.0" encoding="utf-8"?>
<sst xmlns="http://schemas.openxmlformats.org/spreadsheetml/2006/main" count="143" uniqueCount="21">
  <si>
    <t>venta_predicted</t>
  </si>
  <si>
    <t>Venta_zona_1</t>
  </si>
  <si>
    <t>codmes</t>
  </si>
  <si>
    <t>NaN</t>
  </si>
  <si>
    <t>sept-18</t>
  </si>
  <si>
    <t>sept-19</t>
  </si>
  <si>
    <t>sept-20</t>
  </si>
  <si>
    <t>sept-21</t>
  </si>
  <si>
    <t>venta_predicted_final</t>
  </si>
  <si>
    <t>macro_pred</t>
  </si>
  <si>
    <t>li</t>
  </si>
  <si>
    <t>ls</t>
  </si>
  <si>
    <t>li2</t>
  </si>
  <si>
    <t>ls2</t>
  </si>
  <si>
    <t>Venta_zona_3</t>
  </si>
  <si>
    <t>Venta_zona_2</t>
  </si>
  <si>
    <t>Venta</t>
  </si>
  <si>
    <t>Predicho</t>
  </si>
  <si>
    <t>Mensual</t>
  </si>
  <si>
    <t>Trimestral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</si>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</sst>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1" applyFont="1"/>
    <xf numFmtId="49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2" borderId="0" xfId="0" applyNumberFormat="1" applyFill="1"/>
    <xf numFmtId="164" fontId="0" fillId="0" borderId="0" xfId="1" applyNumberFormat="1" applyFont="1"/>
    <xf numFmtId="1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" fontId="3" fillId="2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EF3CC"/>
      <color rgb="FFD6E2AE"/>
      <color rgb="FFEEA9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'JM-1'!$I$1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'JM-1'!$I$2:$I$51</c:f>
              <c:numCache>
                <c:formatCode>0</c:formatCode>
                <c:ptCount val="50"/>
                <c:pt idx="0">
                  <c:v>37.694435283785594</c:v>
                </c:pt>
                <c:pt idx="1">
                  <c:v>47.984778283785587</c:v>
                </c:pt>
                <c:pt idx="2">
                  <c:v>69.618429283785588</c:v>
                </c:pt>
                <c:pt idx="3">
                  <c:v>69.774640283785587</c:v>
                </c:pt>
                <c:pt idx="4">
                  <c:v>110.57136628378559</c:v>
                </c:pt>
                <c:pt idx="5">
                  <c:v>98.507061283785589</c:v>
                </c:pt>
                <c:pt idx="6">
                  <c:v>62.831430283785593</c:v>
                </c:pt>
                <c:pt idx="7">
                  <c:v>81.355839283785599</c:v>
                </c:pt>
                <c:pt idx="8">
                  <c:v>79.357853283785602</c:v>
                </c:pt>
                <c:pt idx="9">
                  <c:v>60.073922283785592</c:v>
                </c:pt>
                <c:pt idx="10">
                  <c:v>57.346250283785594</c:v>
                </c:pt>
                <c:pt idx="11">
                  <c:v>65.963956283785592</c:v>
                </c:pt>
                <c:pt idx="12">
                  <c:v>70.877095283785593</c:v>
                </c:pt>
                <c:pt idx="13">
                  <c:v>70.854574283785595</c:v>
                </c:pt>
                <c:pt idx="14">
                  <c:v>71.306756283785589</c:v>
                </c:pt>
                <c:pt idx="15">
                  <c:v>65.243630283785592</c:v>
                </c:pt>
                <c:pt idx="16">
                  <c:v>55.181479283785592</c:v>
                </c:pt>
                <c:pt idx="17">
                  <c:v>60.504348283785589</c:v>
                </c:pt>
                <c:pt idx="18">
                  <c:v>43.506548283785591</c:v>
                </c:pt>
                <c:pt idx="19">
                  <c:v>15.654436283785591</c:v>
                </c:pt>
                <c:pt idx="20">
                  <c:v>20.484337283785592</c:v>
                </c:pt>
                <c:pt idx="21">
                  <c:v>45.73760828378559</c:v>
                </c:pt>
                <c:pt idx="22">
                  <c:v>69.706913283785596</c:v>
                </c:pt>
                <c:pt idx="23">
                  <c:v>84.603843283785594</c:v>
                </c:pt>
                <c:pt idx="24">
                  <c:v>74.045181283785595</c:v>
                </c:pt>
                <c:pt idx="25">
                  <c:v>73.125277283785593</c:v>
                </c:pt>
                <c:pt idx="26">
                  <c:v>69.09375828378559</c:v>
                </c:pt>
                <c:pt idx="27">
                  <c:v>75.149446283785593</c:v>
                </c:pt>
                <c:pt idx="28">
                  <c:v>79.772071283785593</c:v>
                </c:pt>
                <c:pt idx="29">
                  <c:v>72.846784283785595</c:v>
                </c:pt>
                <c:pt idx="30">
                  <c:v>81.490139283785595</c:v>
                </c:pt>
                <c:pt idx="31">
                  <c:v>72.27937828378559</c:v>
                </c:pt>
                <c:pt idx="32">
                  <c:v>67.152386283785589</c:v>
                </c:pt>
                <c:pt idx="33">
                  <c:v>56.979844283785596</c:v>
                </c:pt>
                <c:pt idx="34">
                  <c:v>56.695345283785585</c:v>
                </c:pt>
                <c:pt idx="35">
                  <c:v>69.412854283785592</c:v>
                </c:pt>
                <c:pt idx="36">
                  <c:v>82.744343283785597</c:v>
                </c:pt>
                <c:pt idx="37">
                  <c:v>79.020301283785599</c:v>
                </c:pt>
                <c:pt idx="38">
                  <c:v>78.58979028378559</c:v>
                </c:pt>
                <c:pt idx="39">
                  <c:v>73.284609283785585</c:v>
                </c:pt>
                <c:pt idx="40">
                  <c:v>75.491701283785588</c:v>
                </c:pt>
                <c:pt idx="41">
                  <c:v>67.336865283785585</c:v>
                </c:pt>
                <c:pt idx="42">
                  <c:v>71.479055283785598</c:v>
                </c:pt>
                <c:pt idx="43">
                  <c:v>76.588778283785601</c:v>
                </c:pt>
                <c:pt idx="44">
                  <c:v>71.765180583785593</c:v>
                </c:pt>
                <c:pt idx="45">
                  <c:v>77.152025833785601</c:v>
                </c:pt>
                <c:pt idx="46">
                  <c:v>79.101625213785596</c:v>
                </c:pt>
                <c:pt idx="47">
                  <c:v>83.3055421237856</c:v>
                </c:pt>
                <c:pt idx="48">
                  <c:v>87.5513306737856</c:v>
                </c:pt>
                <c:pt idx="49">
                  <c:v>92.74876170378559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10-B945-BB60-01A27F25B04B}"/>
            </c:ext>
          </c:extLst>
        </c:ser>
        <c:ser>
          <c:idx val="2"/>
          <c:order val="2"/>
          <c:tx>
            <c:strRef>
              <c:f>'JM-1'!$G$1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'JM-1'!$G$2:$G$51</c:f>
              <c:numCache>
                <c:formatCode>0</c:formatCode>
                <c:ptCount val="50"/>
                <c:pt idx="0">
                  <c:v>33.225636894956665</c:v>
                </c:pt>
                <c:pt idx="1">
                  <c:v>43.515979894956665</c:v>
                </c:pt>
                <c:pt idx="2">
                  <c:v>65.149630894956658</c:v>
                </c:pt>
                <c:pt idx="3">
                  <c:v>65.305841894956671</c:v>
                </c:pt>
                <c:pt idx="4">
                  <c:v>106.10256789495666</c:v>
                </c:pt>
                <c:pt idx="5">
                  <c:v>94.038262894956659</c:v>
                </c:pt>
                <c:pt idx="6">
                  <c:v>58.362631894956664</c:v>
                </c:pt>
                <c:pt idx="7">
                  <c:v>76.887040894956669</c:v>
                </c:pt>
                <c:pt idx="8">
                  <c:v>74.889054894956672</c:v>
                </c:pt>
                <c:pt idx="9">
                  <c:v>55.605123894956662</c:v>
                </c:pt>
                <c:pt idx="10">
                  <c:v>52.877451894956664</c:v>
                </c:pt>
                <c:pt idx="11">
                  <c:v>61.495157894956662</c:v>
                </c:pt>
                <c:pt idx="12">
                  <c:v>66.408296894956663</c:v>
                </c:pt>
                <c:pt idx="13">
                  <c:v>66.385775894956666</c:v>
                </c:pt>
                <c:pt idx="14">
                  <c:v>66.837957894956673</c:v>
                </c:pt>
                <c:pt idx="15">
                  <c:v>60.774831894956662</c:v>
                </c:pt>
                <c:pt idx="16">
                  <c:v>50.712680894956662</c:v>
                </c:pt>
                <c:pt idx="17">
                  <c:v>56.035549894956667</c:v>
                </c:pt>
                <c:pt idx="18">
                  <c:v>39.037749894956661</c:v>
                </c:pt>
                <c:pt idx="19">
                  <c:v>11.185637894956665</c:v>
                </c:pt>
                <c:pt idx="20">
                  <c:v>16.015538894956666</c:v>
                </c:pt>
                <c:pt idx="21">
                  <c:v>41.268809894956668</c:v>
                </c:pt>
                <c:pt idx="22">
                  <c:v>65.238114894956666</c:v>
                </c:pt>
                <c:pt idx="23">
                  <c:v>80.135044894956664</c:v>
                </c:pt>
                <c:pt idx="24">
                  <c:v>69.576382894956666</c:v>
                </c:pt>
                <c:pt idx="25">
                  <c:v>68.656478894956663</c:v>
                </c:pt>
                <c:pt idx="26">
                  <c:v>64.624959894956675</c:v>
                </c:pt>
                <c:pt idx="27">
                  <c:v>70.680647894956664</c:v>
                </c:pt>
                <c:pt idx="28">
                  <c:v>75.303272894956663</c:v>
                </c:pt>
                <c:pt idx="29">
                  <c:v>68.377985894956666</c:v>
                </c:pt>
                <c:pt idx="30">
                  <c:v>77.021340894956666</c:v>
                </c:pt>
                <c:pt idx="31">
                  <c:v>67.810579894956675</c:v>
                </c:pt>
                <c:pt idx="32">
                  <c:v>62.683587894956666</c:v>
                </c:pt>
                <c:pt idx="33">
                  <c:v>52.511045894956666</c:v>
                </c:pt>
                <c:pt idx="34">
                  <c:v>52.226546894956662</c:v>
                </c:pt>
                <c:pt idx="35">
                  <c:v>64.944055894956662</c:v>
                </c:pt>
                <c:pt idx="36">
                  <c:v>78.275544894956667</c:v>
                </c:pt>
                <c:pt idx="37">
                  <c:v>74.55150289495667</c:v>
                </c:pt>
                <c:pt idx="38">
                  <c:v>74.12099189495666</c:v>
                </c:pt>
                <c:pt idx="39">
                  <c:v>68.815810894956655</c:v>
                </c:pt>
                <c:pt idx="40">
                  <c:v>71.022902894956673</c:v>
                </c:pt>
                <c:pt idx="41">
                  <c:v>62.868066894956662</c:v>
                </c:pt>
                <c:pt idx="42">
                  <c:v>67.010256894956669</c:v>
                </c:pt>
                <c:pt idx="43">
                  <c:v>72.119979894956671</c:v>
                </c:pt>
                <c:pt idx="44">
                  <c:v>67.296382194956664</c:v>
                </c:pt>
                <c:pt idx="45">
                  <c:v>72.683227444956671</c:v>
                </c:pt>
                <c:pt idx="46">
                  <c:v>74.632826824956666</c:v>
                </c:pt>
                <c:pt idx="47">
                  <c:v>78.83674373495667</c:v>
                </c:pt>
                <c:pt idx="48">
                  <c:v>83.08253228495667</c:v>
                </c:pt>
                <c:pt idx="49">
                  <c:v>88.27996331495666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0-B945-BB60-01A27F25B04B}"/>
            </c:ext>
          </c:extLst>
        </c:ser>
        <c:ser>
          <c:idx val="1"/>
          <c:order val="3"/>
          <c:tx>
            <c:strRef>
              <c:f>'JM-1'!$F$1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'JM-1'!$F$2:$F$51</c:f>
              <c:numCache>
                <c:formatCode>0</c:formatCode>
                <c:ptCount val="50"/>
                <c:pt idx="0">
                  <c:v>17.565745105043334</c:v>
                </c:pt>
                <c:pt idx="1">
                  <c:v>27.856088105043334</c:v>
                </c:pt>
                <c:pt idx="2">
                  <c:v>49.489739105043334</c:v>
                </c:pt>
                <c:pt idx="3">
                  <c:v>49.645950105043333</c:v>
                </c:pt>
                <c:pt idx="4">
                  <c:v>90.442676105043333</c:v>
                </c:pt>
                <c:pt idx="5">
                  <c:v>78.378371105043328</c:v>
                </c:pt>
                <c:pt idx="6">
                  <c:v>42.702740105043333</c:v>
                </c:pt>
                <c:pt idx="7">
                  <c:v>61.227149105043338</c:v>
                </c:pt>
                <c:pt idx="8">
                  <c:v>59.229163105043341</c:v>
                </c:pt>
                <c:pt idx="9">
                  <c:v>39.945232105043331</c:v>
                </c:pt>
                <c:pt idx="10">
                  <c:v>37.217560105043333</c:v>
                </c:pt>
                <c:pt idx="11">
                  <c:v>45.835266105043331</c:v>
                </c:pt>
                <c:pt idx="12">
                  <c:v>50.748405105043332</c:v>
                </c:pt>
                <c:pt idx="13">
                  <c:v>50.725884105043335</c:v>
                </c:pt>
                <c:pt idx="14">
                  <c:v>51.178066105043335</c:v>
                </c:pt>
                <c:pt idx="15">
                  <c:v>45.114940105043331</c:v>
                </c:pt>
                <c:pt idx="16">
                  <c:v>35.052789105043331</c:v>
                </c:pt>
                <c:pt idx="17">
                  <c:v>40.375658105043335</c:v>
                </c:pt>
                <c:pt idx="18">
                  <c:v>23.377858105043334</c:v>
                </c:pt>
                <c:pt idx="19">
                  <c:v>-4.4742538949566661</c:v>
                </c:pt>
                <c:pt idx="20">
                  <c:v>0.35564710504333519</c:v>
                </c:pt>
                <c:pt idx="21">
                  <c:v>25.608918105043337</c:v>
                </c:pt>
                <c:pt idx="22">
                  <c:v>49.578223105043335</c:v>
                </c:pt>
                <c:pt idx="23">
                  <c:v>64.475153105043333</c:v>
                </c:pt>
                <c:pt idx="24">
                  <c:v>53.916491105043335</c:v>
                </c:pt>
                <c:pt idx="25">
                  <c:v>52.996587105043332</c:v>
                </c:pt>
                <c:pt idx="26">
                  <c:v>48.965068105043336</c:v>
                </c:pt>
                <c:pt idx="27">
                  <c:v>55.020756105043333</c:v>
                </c:pt>
                <c:pt idx="28">
                  <c:v>59.643381105043332</c:v>
                </c:pt>
                <c:pt idx="29">
                  <c:v>52.718094105043335</c:v>
                </c:pt>
                <c:pt idx="30">
                  <c:v>61.361449105043334</c:v>
                </c:pt>
                <c:pt idx="31">
                  <c:v>52.150688105043336</c:v>
                </c:pt>
                <c:pt idx="32">
                  <c:v>47.023696105043335</c:v>
                </c:pt>
                <c:pt idx="33">
                  <c:v>36.851154105043335</c:v>
                </c:pt>
                <c:pt idx="34">
                  <c:v>36.566655105043331</c:v>
                </c:pt>
                <c:pt idx="35">
                  <c:v>49.284164105043331</c:v>
                </c:pt>
                <c:pt idx="36">
                  <c:v>62.615653105043336</c:v>
                </c:pt>
                <c:pt idx="37">
                  <c:v>58.891611105043339</c:v>
                </c:pt>
                <c:pt idx="38">
                  <c:v>58.461100105043329</c:v>
                </c:pt>
                <c:pt idx="39">
                  <c:v>53.155919105043331</c:v>
                </c:pt>
                <c:pt idx="40">
                  <c:v>55.363011105043334</c:v>
                </c:pt>
                <c:pt idx="41">
                  <c:v>47.208175105043331</c:v>
                </c:pt>
                <c:pt idx="42">
                  <c:v>51.350365105043338</c:v>
                </c:pt>
                <c:pt idx="43">
                  <c:v>56.46008810504334</c:v>
                </c:pt>
                <c:pt idx="44">
                  <c:v>51.636490405043332</c:v>
                </c:pt>
                <c:pt idx="45">
                  <c:v>57.02333565504334</c:v>
                </c:pt>
                <c:pt idx="46">
                  <c:v>58.972935035043335</c:v>
                </c:pt>
                <c:pt idx="47">
                  <c:v>63.176851945043339</c:v>
                </c:pt>
                <c:pt idx="48">
                  <c:v>67.422640495043339</c:v>
                </c:pt>
                <c:pt idx="49">
                  <c:v>72.620071525043329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0-B945-BB60-01A27F25B04B}"/>
            </c:ext>
          </c:extLst>
        </c:ser>
        <c:ser>
          <c:idx val="3"/>
          <c:order val="4"/>
          <c:tx>
            <c:strRef>
              <c:f>'JM-1'!$H$1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'JM-1'!$H$2:$H$51</c:f>
              <c:numCache>
                <c:formatCode>0</c:formatCode>
                <c:ptCount val="50"/>
                <c:pt idx="0">
                  <c:v>13.096946716214408</c:v>
                </c:pt>
                <c:pt idx="1">
                  <c:v>23.387289716214408</c:v>
                </c:pt>
                <c:pt idx="2">
                  <c:v>45.020940716214412</c:v>
                </c:pt>
                <c:pt idx="3">
                  <c:v>45.177151716214411</c:v>
                </c:pt>
                <c:pt idx="4">
                  <c:v>85.973877716214403</c:v>
                </c:pt>
                <c:pt idx="5">
                  <c:v>73.909572716214399</c:v>
                </c:pt>
                <c:pt idx="6">
                  <c:v>38.233941716214403</c:v>
                </c:pt>
                <c:pt idx="7">
                  <c:v>56.758350716214409</c:v>
                </c:pt>
                <c:pt idx="8">
                  <c:v>54.760364716214411</c:v>
                </c:pt>
                <c:pt idx="9">
                  <c:v>35.476433716214402</c:v>
                </c:pt>
                <c:pt idx="10">
                  <c:v>32.748761716214403</c:v>
                </c:pt>
                <c:pt idx="11">
                  <c:v>41.366467716214402</c:v>
                </c:pt>
                <c:pt idx="12">
                  <c:v>46.279606716214403</c:v>
                </c:pt>
                <c:pt idx="13">
                  <c:v>46.257085716214405</c:v>
                </c:pt>
                <c:pt idx="14">
                  <c:v>46.709267716214413</c:v>
                </c:pt>
                <c:pt idx="15">
                  <c:v>40.646141716214402</c:v>
                </c:pt>
                <c:pt idx="16">
                  <c:v>30.583990716214405</c:v>
                </c:pt>
                <c:pt idx="17">
                  <c:v>35.906859716214413</c:v>
                </c:pt>
                <c:pt idx="18">
                  <c:v>18.909059716214408</c:v>
                </c:pt>
                <c:pt idx="19">
                  <c:v>-8.9430522837855921</c:v>
                </c:pt>
                <c:pt idx="20">
                  <c:v>-4.1131512837855908</c:v>
                </c:pt>
                <c:pt idx="21">
                  <c:v>21.140119716214411</c:v>
                </c:pt>
                <c:pt idx="22">
                  <c:v>45.109424716214406</c:v>
                </c:pt>
                <c:pt idx="23">
                  <c:v>60.006354716214403</c:v>
                </c:pt>
                <c:pt idx="24">
                  <c:v>49.447692716214405</c:v>
                </c:pt>
                <c:pt idx="25">
                  <c:v>48.527788716214403</c:v>
                </c:pt>
                <c:pt idx="26">
                  <c:v>44.496269716214414</c:v>
                </c:pt>
                <c:pt idx="27">
                  <c:v>50.551957716214403</c:v>
                </c:pt>
                <c:pt idx="28">
                  <c:v>55.174582716214402</c:v>
                </c:pt>
                <c:pt idx="29">
                  <c:v>48.249295716214405</c:v>
                </c:pt>
                <c:pt idx="30">
                  <c:v>56.892650716214405</c:v>
                </c:pt>
                <c:pt idx="31">
                  <c:v>47.681889716214414</c:v>
                </c:pt>
                <c:pt idx="32">
                  <c:v>42.554897716214413</c:v>
                </c:pt>
                <c:pt idx="33">
                  <c:v>32.382355716214406</c:v>
                </c:pt>
                <c:pt idx="34">
                  <c:v>32.097856716214409</c:v>
                </c:pt>
                <c:pt idx="35">
                  <c:v>44.815365716214401</c:v>
                </c:pt>
                <c:pt idx="36">
                  <c:v>58.146854716214406</c:v>
                </c:pt>
                <c:pt idx="37">
                  <c:v>54.422812716214409</c:v>
                </c:pt>
                <c:pt idx="38">
                  <c:v>53.992301716214399</c:v>
                </c:pt>
                <c:pt idx="39">
                  <c:v>48.687120716214409</c:v>
                </c:pt>
                <c:pt idx="40">
                  <c:v>50.894212716214412</c:v>
                </c:pt>
                <c:pt idx="41">
                  <c:v>42.739376716214409</c:v>
                </c:pt>
                <c:pt idx="42">
                  <c:v>46.881566716214408</c:v>
                </c:pt>
                <c:pt idx="43">
                  <c:v>51.991289716214411</c:v>
                </c:pt>
                <c:pt idx="44">
                  <c:v>47.167692016214403</c:v>
                </c:pt>
                <c:pt idx="45">
                  <c:v>52.55453726621441</c:v>
                </c:pt>
                <c:pt idx="46">
                  <c:v>54.504136646214405</c:v>
                </c:pt>
                <c:pt idx="47">
                  <c:v>58.708053556214409</c:v>
                </c:pt>
                <c:pt idx="48">
                  <c:v>62.95384210621441</c:v>
                </c:pt>
                <c:pt idx="49">
                  <c:v>68.1512731362144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0-B945-BB60-01A27F25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'JM-1'!$E$1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'JM-1'!$E$2:$E$51</c:f>
              <c:numCache>
                <c:formatCode>0</c:formatCode>
                <c:ptCount val="50"/>
                <c:pt idx="0">
                  <c:v>25.395690999999999</c:v>
                </c:pt>
                <c:pt idx="1">
                  <c:v>35.686033999999999</c:v>
                </c:pt>
                <c:pt idx="2">
                  <c:v>57.319685</c:v>
                </c:pt>
                <c:pt idx="3">
                  <c:v>57.475895999999999</c:v>
                </c:pt>
                <c:pt idx="4">
                  <c:v>98.272621999999998</c:v>
                </c:pt>
                <c:pt idx="5">
                  <c:v>86.208316999999994</c:v>
                </c:pt>
                <c:pt idx="6">
                  <c:v>50.532685999999998</c:v>
                </c:pt>
                <c:pt idx="7">
                  <c:v>69.057095000000004</c:v>
                </c:pt>
                <c:pt idx="8">
                  <c:v>67.059109000000007</c:v>
                </c:pt>
                <c:pt idx="9">
                  <c:v>47.775177999999997</c:v>
                </c:pt>
                <c:pt idx="10">
                  <c:v>45.047505999999998</c:v>
                </c:pt>
                <c:pt idx="11">
                  <c:v>53.665211999999997</c:v>
                </c:pt>
                <c:pt idx="12">
                  <c:v>58.578350999999998</c:v>
                </c:pt>
                <c:pt idx="13">
                  <c:v>58.55583</c:v>
                </c:pt>
                <c:pt idx="14">
                  <c:v>59.008012000000001</c:v>
                </c:pt>
                <c:pt idx="15">
                  <c:v>52.944885999999997</c:v>
                </c:pt>
                <c:pt idx="16">
                  <c:v>42.882734999999997</c:v>
                </c:pt>
                <c:pt idx="17">
                  <c:v>48.205604000000001</c:v>
                </c:pt>
                <c:pt idx="18">
                  <c:v>31.207803999999999</c:v>
                </c:pt>
                <c:pt idx="19">
                  <c:v>3.3556919999999999</c:v>
                </c:pt>
                <c:pt idx="20">
                  <c:v>8.1855930000000008</c:v>
                </c:pt>
                <c:pt idx="21">
                  <c:v>33.438864000000002</c:v>
                </c:pt>
                <c:pt idx="22">
                  <c:v>57.408169000000001</c:v>
                </c:pt>
                <c:pt idx="23">
                  <c:v>72.305098999999998</c:v>
                </c:pt>
                <c:pt idx="24">
                  <c:v>61.746437</c:v>
                </c:pt>
                <c:pt idx="25">
                  <c:v>60.826532999999998</c:v>
                </c:pt>
                <c:pt idx="26">
                  <c:v>56.795014000000002</c:v>
                </c:pt>
                <c:pt idx="27">
                  <c:v>62.850701999999998</c:v>
                </c:pt>
                <c:pt idx="28">
                  <c:v>67.473326999999998</c:v>
                </c:pt>
                <c:pt idx="29">
                  <c:v>60.54804</c:v>
                </c:pt>
                <c:pt idx="30">
                  <c:v>69.191395</c:v>
                </c:pt>
                <c:pt idx="31">
                  <c:v>59.980634000000002</c:v>
                </c:pt>
                <c:pt idx="32">
                  <c:v>54.853642000000001</c:v>
                </c:pt>
                <c:pt idx="33">
                  <c:v>44.681100000000001</c:v>
                </c:pt>
                <c:pt idx="34">
                  <c:v>44.396600999999997</c:v>
                </c:pt>
                <c:pt idx="35">
                  <c:v>57.114109999999997</c:v>
                </c:pt>
                <c:pt idx="36">
                  <c:v>70.445599000000001</c:v>
                </c:pt>
                <c:pt idx="37">
                  <c:v>66.721557000000004</c:v>
                </c:pt>
                <c:pt idx="38">
                  <c:v>66.291045999999994</c:v>
                </c:pt>
                <c:pt idx="39">
                  <c:v>60.985864999999997</c:v>
                </c:pt>
                <c:pt idx="40">
                  <c:v>63.192957</c:v>
                </c:pt>
                <c:pt idx="41">
                  <c:v>55.038120999999997</c:v>
                </c:pt>
                <c:pt idx="42">
                  <c:v>59.180311000000003</c:v>
                </c:pt>
                <c:pt idx="43">
                  <c:v>64.290034000000006</c:v>
                </c:pt>
                <c:pt idx="44">
                  <c:v>59.466436299999998</c:v>
                </c:pt>
                <c:pt idx="45">
                  <c:v>64.853281550000005</c:v>
                </c:pt>
                <c:pt idx="46">
                  <c:v>66.802880930000001</c:v>
                </c:pt>
                <c:pt idx="47">
                  <c:v>71.006797840000004</c:v>
                </c:pt>
                <c:pt idx="48">
                  <c:v>75.252586390000005</c:v>
                </c:pt>
                <c:pt idx="49">
                  <c:v>80.450017419999995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0-B945-BB60-01A27F25B04B}"/>
            </c:ext>
          </c:extLst>
        </c:ser>
        <c:ser>
          <c:idx val="5"/>
          <c:order val="5"/>
          <c:tx>
            <c:strRef>
              <c:f>'JM-1'!$B$1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'JM-1'!$B$2:$B$51</c:f>
              <c:numCache>
                <c:formatCode>0</c:formatCode>
                <c:ptCount val="50"/>
                <c:pt idx="0">
                  <c:v>53</c:v>
                </c:pt>
                <c:pt idx="1">
                  <c:v>66</c:v>
                </c:pt>
                <c:pt idx="2">
                  <c:v>57</c:v>
                </c:pt>
                <c:pt idx="3">
                  <c:v>114</c:v>
                </c:pt>
                <c:pt idx="4">
                  <c:v>72</c:v>
                </c:pt>
                <c:pt idx="5">
                  <c:v>52</c:v>
                </c:pt>
                <c:pt idx="6">
                  <c:v>90</c:v>
                </c:pt>
                <c:pt idx="7">
                  <c:v>66</c:v>
                </c:pt>
                <c:pt idx="8">
                  <c:v>53</c:v>
                </c:pt>
                <c:pt idx="9">
                  <c:v>55</c:v>
                </c:pt>
                <c:pt idx="10">
                  <c:v>65</c:v>
                </c:pt>
                <c:pt idx="11">
                  <c:v>66</c:v>
                </c:pt>
                <c:pt idx="12">
                  <c:v>66</c:v>
                </c:pt>
                <c:pt idx="13">
                  <c:v>68</c:v>
                </c:pt>
                <c:pt idx="14">
                  <c:v>59</c:v>
                </c:pt>
                <c:pt idx="15">
                  <c:v>50</c:v>
                </c:pt>
                <c:pt idx="16">
                  <c:v>65</c:v>
                </c:pt>
                <c:pt idx="17">
                  <c:v>29</c:v>
                </c:pt>
                <c:pt idx="18">
                  <c:v>3</c:v>
                </c:pt>
                <c:pt idx="19">
                  <c:v>18</c:v>
                </c:pt>
                <c:pt idx="20">
                  <c:v>41</c:v>
                </c:pt>
                <c:pt idx="21">
                  <c:v>61</c:v>
                </c:pt>
                <c:pt idx="22">
                  <c:v>72</c:v>
                </c:pt>
                <c:pt idx="23">
                  <c:v>49</c:v>
                </c:pt>
                <c:pt idx="24">
                  <c:v>62</c:v>
                </c:pt>
                <c:pt idx="25">
                  <c:v>47</c:v>
                </c:pt>
                <c:pt idx="26">
                  <c:v>66</c:v>
                </c:pt>
                <c:pt idx="27">
                  <c:v>62</c:v>
                </c:pt>
                <c:pt idx="28">
                  <c:v>54</c:v>
                </c:pt>
                <c:pt idx="29">
                  <c:v>74</c:v>
                </c:pt>
                <c:pt idx="30">
                  <c:v>48</c:v>
                </c:pt>
                <c:pt idx="31">
                  <c:v>57</c:v>
                </c:pt>
                <c:pt idx="32">
                  <c:v>34</c:v>
                </c:pt>
                <c:pt idx="33">
                  <c:v>46</c:v>
                </c:pt>
                <c:pt idx="34">
                  <c:v>57</c:v>
                </c:pt>
                <c:pt idx="35">
                  <c:v>72</c:v>
                </c:pt>
                <c:pt idx="36">
                  <c:v>58</c:v>
                </c:pt>
                <c:pt idx="37">
                  <c:v>68</c:v>
                </c:pt>
                <c:pt idx="38">
                  <c:v>54</c:v>
                </c:pt>
                <c:pt idx="39">
                  <c:v>67</c:v>
                </c:pt>
                <c:pt idx="40">
                  <c:v>45</c:v>
                </c:pt>
                <c:pt idx="41">
                  <c:v>65</c:v>
                </c:pt>
                <c:pt idx="42">
                  <c:v>49</c:v>
                </c:pt>
                <c:pt idx="4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0-B945-BB60-01A27F25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'M-1'!$I$1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'M-1'!$A$2:$A$51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'M-1'!$S$2:$S$48</c:f>
              <c:numCache>
                <c:formatCode>0</c:formatCode>
                <c:ptCount val="47"/>
                <c:pt idx="0">
                  <c:v>63.855464447423344</c:v>
                </c:pt>
                <c:pt idx="1">
                  <c:v>52.491607947423347</c:v>
                </c:pt>
                <c:pt idx="2">
                  <c:v>46.68106944742334</c:v>
                </c:pt>
                <c:pt idx="3">
                  <c:v>43.937757947423343</c:v>
                </c:pt>
                <c:pt idx="4">
                  <c:v>41.355691947423345</c:v>
                </c:pt>
                <c:pt idx="5">
                  <c:v>45.09674744742334</c:v>
                </c:pt>
                <c:pt idx="6">
                  <c:v>50.407210447423338</c:v>
                </c:pt>
                <c:pt idx="7">
                  <c:v>57.199214447423344</c:v>
                </c:pt>
                <c:pt idx="8">
                  <c:v>59.951719947423342</c:v>
                </c:pt>
                <c:pt idx="9">
                  <c:v>58.640794947423345</c:v>
                </c:pt>
                <c:pt idx="10">
                  <c:v>54.111285447423349</c:v>
                </c:pt>
                <c:pt idx="11">
                  <c:v>44.739508447423347</c:v>
                </c:pt>
                <c:pt idx="12">
                  <c:v>44.558465947423343</c:v>
                </c:pt>
                <c:pt idx="13">
                  <c:v>50.710705447423344</c:v>
                </c:pt>
                <c:pt idx="14">
                  <c:v>60.339780447423344</c:v>
                </c:pt>
                <c:pt idx="15">
                  <c:v>61.166615447423347</c:v>
                </c:pt>
                <c:pt idx="16">
                  <c:v>53.095609447423342</c:v>
                </c:pt>
                <c:pt idx="17">
                  <c:v>42.454785447423347</c:v>
                </c:pt>
                <c:pt idx="18">
                  <c:v>33.962933947423345</c:v>
                </c:pt>
                <c:pt idx="19">
                  <c:v>35.996347447423339</c:v>
                </c:pt>
                <c:pt idx="20">
                  <c:v>42.821859447423343</c:v>
                </c:pt>
                <c:pt idx="21">
                  <c:v>56.209002947423343</c:v>
                </c:pt>
                <c:pt idx="22">
                  <c:v>63.850944947423343</c:v>
                </c:pt>
                <c:pt idx="23">
                  <c:v>67.759375447423352</c:v>
                </c:pt>
                <c:pt idx="24">
                  <c:v>64.395826447423346</c:v>
                </c:pt>
                <c:pt idx="25">
                  <c:v>63.598572447423351</c:v>
                </c:pt>
                <c:pt idx="26">
                  <c:v>64.171338947423351</c:v>
                </c:pt>
                <c:pt idx="27">
                  <c:v>65.141314447423341</c:v>
                </c:pt>
                <c:pt idx="28">
                  <c:v>65.057153947423345</c:v>
                </c:pt>
                <c:pt idx="29">
                  <c:v>63.293996947423338</c:v>
                </c:pt>
                <c:pt idx="30">
                  <c:v>53.964369447423351</c:v>
                </c:pt>
                <c:pt idx="31">
                  <c:v>43.276425947423348</c:v>
                </c:pt>
                <c:pt idx="32">
                  <c:v>33.501457947423347</c:v>
                </c:pt>
                <c:pt idx="33">
                  <c:v>37.465026447423341</c:v>
                </c:pt>
                <c:pt idx="34">
                  <c:v>40.312367447423341</c:v>
                </c:pt>
                <c:pt idx="35">
                  <c:v>46.628146447423347</c:v>
                </c:pt>
                <c:pt idx="36">
                  <c:v>49.291039447423344</c:v>
                </c:pt>
                <c:pt idx="37">
                  <c:v>53.37973094742334</c:v>
                </c:pt>
                <c:pt idx="38">
                  <c:v>56.536226447423346</c:v>
                </c:pt>
                <c:pt idx="39">
                  <c:v>62.875662947423351</c:v>
                </c:pt>
                <c:pt idx="40">
                  <c:v>71.117022447423352</c:v>
                </c:pt>
                <c:pt idx="41">
                  <c:v>76.325607347423343</c:v>
                </c:pt>
                <c:pt idx="42">
                  <c:v>77.604395652423349</c:v>
                </c:pt>
                <c:pt idx="43">
                  <c:v>77.139995132423351</c:v>
                </c:pt>
                <c:pt idx="44">
                  <c:v>77.479111742423342</c:v>
                </c:pt>
                <c:pt idx="45">
                  <c:v>76.861855667423342</c:v>
                </c:pt>
                <c:pt idx="46">
                  <c:v>75.799152267423352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C-584D-B8EF-EF6711D98341}"/>
            </c:ext>
          </c:extLst>
        </c:ser>
        <c:ser>
          <c:idx val="2"/>
          <c:order val="2"/>
          <c:tx>
            <c:strRef>
              <c:f>'M-1'!$G$1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'M-1'!$A$2:$A$51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'M-1'!$Q$2:$Q$48</c:f>
              <c:numCache>
                <c:formatCode>0</c:formatCode>
                <c:ptCount val="47"/>
                <c:pt idx="0">
                  <c:v>58.669737235160824</c:v>
                </c:pt>
                <c:pt idx="1">
                  <c:v>47.305880735160827</c:v>
                </c:pt>
                <c:pt idx="2">
                  <c:v>41.49534223516082</c:v>
                </c:pt>
                <c:pt idx="3">
                  <c:v>38.752030735160822</c:v>
                </c:pt>
                <c:pt idx="4">
                  <c:v>36.169964735160825</c:v>
                </c:pt>
                <c:pt idx="5">
                  <c:v>39.911020235160819</c:v>
                </c:pt>
                <c:pt idx="6">
                  <c:v>45.221483235160818</c:v>
                </c:pt>
                <c:pt idx="7">
                  <c:v>52.013487235160824</c:v>
                </c:pt>
                <c:pt idx="8">
                  <c:v>54.765992735160822</c:v>
                </c:pt>
                <c:pt idx="9">
                  <c:v>53.455067735160824</c:v>
                </c:pt>
                <c:pt idx="10">
                  <c:v>48.925558235160828</c:v>
                </c:pt>
                <c:pt idx="11">
                  <c:v>39.553781235160827</c:v>
                </c:pt>
                <c:pt idx="12">
                  <c:v>39.372738735160823</c:v>
                </c:pt>
                <c:pt idx="13">
                  <c:v>45.524978235160823</c:v>
                </c:pt>
                <c:pt idx="14">
                  <c:v>55.154053235160823</c:v>
                </c:pt>
                <c:pt idx="15">
                  <c:v>55.980888235160826</c:v>
                </c:pt>
                <c:pt idx="16">
                  <c:v>47.909882235160822</c:v>
                </c:pt>
                <c:pt idx="17">
                  <c:v>37.269058235160827</c:v>
                </c:pt>
                <c:pt idx="18">
                  <c:v>28.777206735160824</c:v>
                </c:pt>
                <c:pt idx="19">
                  <c:v>30.810620235160819</c:v>
                </c:pt>
                <c:pt idx="20">
                  <c:v>37.636132235160822</c:v>
                </c:pt>
                <c:pt idx="21">
                  <c:v>51.023275735160823</c:v>
                </c:pt>
                <c:pt idx="22">
                  <c:v>58.665217735160823</c:v>
                </c:pt>
                <c:pt idx="23">
                  <c:v>62.573648235160832</c:v>
                </c:pt>
                <c:pt idx="24">
                  <c:v>59.210099235160826</c:v>
                </c:pt>
                <c:pt idx="25">
                  <c:v>58.41284523516083</c:v>
                </c:pt>
                <c:pt idx="26">
                  <c:v>58.98561173516083</c:v>
                </c:pt>
                <c:pt idx="27">
                  <c:v>59.95558723516082</c:v>
                </c:pt>
                <c:pt idx="28">
                  <c:v>59.871426735160824</c:v>
                </c:pt>
                <c:pt idx="29">
                  <c:v>58.108269735160818</c:v>
                </c:pt>
                <c:pt idx="30">
                  <c:v>48.778642235160831</c:v>
                </c:pt>
                <c:pt idx="31">
                  <c:v>38.090698735160828</c:v>
                </c:pt>
                <c:pt idx="32">
                  <c:v>28.315730735160823</c:v>
                </c:pt>
                <c:pt idx="33">
                  <c:v>32.279299235160821</c:v>
                </c:pt>
                <c:pt idx="34">
                  <c:v>35.126640235160821</c:v>
                </c:pt>
                <c:pt idx="35">
                  <c:v>41.442419235160827</c:v>
                </c:pt>
                <c:pt idx="36">
                  <c:v>44.105312235160824</c:v>
                </c:pt>
                <c:pt idx="37">
                  <c:v>48.19400373516082</c:v>
                </c:pt>
                <c:pt idx="38">
                  <c:v>51.350499235160825</c:v>
                </c:pt>
                <c:pt idx="39">
                  <c:v>57.68993573516083</c:v>
                </c:pt>
                <c:pt idx="40">
                  <c:v>65.931295235160832</c:v>
                </c:pt>
                <c:pt idx="41">
                  <c:v>71.139880135160823</c:v>
                </c:pt>
                <c:pt idx="42">
                  <c:v>72.418668440160829</c:v>
                </c:pt>
                <c:pt idx="43">
                  <c:v>71.954267920160831</c:v>
                </c:pt>
                <c:pt idx="44">
                  <c:v>72.293384530160822</c:v>
                </c:pt>
                <c:pt idx="45">
                  <c:v>71.676128455160821</c:v>
                </c:pt>
                <c:pt idx="46">
                  <c:v>70.613425055160832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C-584D-B8EF-EF6711D98341}"/>
            </c:ext>
          </c:extLst>
        </c:ser>
        <c:ser>
          <c:idx val="1"/>
          <c:order val="3"/>
          <c:tx>
            <c:strRef>
              <c:f>'M-1'!$F$1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'M-1'!$A$2:$A$51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'M-1'!$P$2:$P$48</c:f>
              <c:numCache>
                <c:formatCode>0</c:formatCode>
                <c:ptCount val="47"/>
                <c:pt idx="0">
                  <c:v>40.497530764839176</c:v>
                </c:pt>
                <c:pt idx="1">
                  <c:v>29.133674264839176</c:v>
                </c:pt>
                <c:pt idx="2">
                  <c:v>23.323135764839176</c:v>
                </c:pt>
                <c:pt idx="3">
                  <c:v>20.579824264839175</c:v>
                </c:pt>
                <c:pt idx="4">
                  <c:v>17.997758264839177</c:v>
                </c:pt>
                <c:pt idx="5">
                  <c:v>21.738813764839179</c:v>
                </c:pt>
                <c:pt idx="6">
                  <c:v>27.049276764839174</c:v>
                </c:pt>
                <c:pt idx="7">
                  <c:v>33.841280764839169</c:v>
                </c:pt>
                <c:pt idx="8">
                  <c:v>36.593786264839174</c:v>
                </c:pt>
                <c:pt idx="9">
                  <c:v>35.282861264839177</c:v>
                </c:pt>
                <c:pt idx="10">
                  <c:v>30.753351764839174</c:v>
                </c:pt>
                <c:pt idx="11">
                  <c:v>21.381574764839179</c:v>
                </c:pt>
                <c:pt idx="12">
                  <c:v>21.200532264839175</c:v>
                </c:pt>
                <c:pt idx="13">
                  <c:v>27.352771764839176</c:v>
                </c:pt>
                <c:pt idx="14">
                  <c:v>36.981846764839176</c:v>
                </c:pt>
                <c:pt idx="15">
                  <c:v>37.808681764839179</c:v>
                </c:pt>
                <c:pt idx="16">
                  <c:v>29.737675764839178</c:v>
                </c:pt>
                <c:pt idx="17">
                  <c:v>19.096851764839176</c:v>
                </c:pt>
                <c:pt idx="18">
                  <c:v>10.605000264839175</c:v>
                </c:pt>
                <c:pt idx="19">
                  <c:v>12.638413764839175</c:v>
                </c:pt>
                <c:pt idx="20">
                  <c:v>19.463925764839175</c:v>
                </c:pt>
                <c:pt idx="21">
                  <c:v>32.851069264839182</c:v>
                </c:pt>
                <c:pt idx="22">
                  <c:v>40.493011264839176</c:v>
                </c:pt>
                <c:pt idx="23">
                  <c:v>44.401441764839177</c:v>
                </c:pt>
                <c:pt idx="24">
                  <c:v>41.037892764839171</c:v>
                </c:pt>
                <c:pt idx="25">
                  <c:v>40.240638764839176</c:v>
                </c:pt>
                <c:pt idx="26">
                  <c:v>40.813405264839176</c:v>
                </c:pt>
                <c:pt idx="27">
                  <c:v>41.78338076483918</c:v>
                </c:pt>
                <c:pt idx="28">
                  <c:v>41.699220264839177</c:v>
                </c:pt>
                <c:pt idx="29">
                  <c:v>39.936063264839177</c:v>
                </c:pt>
                <c:pt idx="30">
                  <c:v>30.606435764839176</c:v>
                </c:pt>
                <c:pt idx="31">
                  <c:v>19.918492264839177</c:v>
                </c:pt>
                <c:pt idx="32">
                  <c:v>10.143524264839176</c:v>
                </c:pt>
                <c:pt idx="33">
                  <c:v>14.107092764839177</c:v>
                </c:pt>
                <c:pt idx="34">
                  <c:v>16.954433764839177</c:v>
                </c:pt>
                <c:pt idx="35">
                  <c:v>23.270212764839176</c:v>
                </c:pt>
                <c:pt idx="36">
                  <c:v>25.933105764839176</c:v>
                </c:pt>
                <c:pt idx="37">
                  <c:v>30.021797264839176</c:v>
                </c:pt>
                <c:pt idx="38">
                  <c:v>33.178292764839178</c:v>
                </c:pt>
                <c:pt idx="39">
                  <c:v>39.517729264839176</c:v>
                </c:pt>
                <c:pt idx="40">
                  <c:v>47.759088764839177</c:v>
                </c:pt>
                <c:pt idx="41">
                  <c:v>52.967673664839175</c:v>
                </c:pt>
                <c:pt idx="42">
                  <c:v>54.246461969839174</c:v>
                </c:pt>
                <c:pt idx="43">
                  <c:v>53.782061449839176</c:v>
                </c:pt>
                <c:pt idx="44">
                  <c:v>54.121178059839181</c:v>
                </c:pt>
                <c:pt idx="45">
                  <c:v>53.503921984839181</c:v>
                </c:pt>
                <c:pt idx="46">
                  <c:v>52.441218584839177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584D-B8EF-EF6711D98341}"/>
            </c:ext>
          </c:extLst>
        </c:ser>
        <c:ser>
          <c:idx val="3"/>
          <c:order val="4"/>
          <c:tx>
            <c:strRef>
              <c:f>'M-1'!$H$1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'M-1'!$A$2:$A$51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'M-1'!$R$2:$R$48</c:f>
              <c:numCache>
                <c:formatCode>0</c:formatCode>
                <c:ptCount val="47"/>
                <c:pt idx="0">
                  <c:v>35.311803552576656</c:v>
                </c:pt>
                <c:pt idx="1">
                  <c:v>23.947947052576655</c:v>
                </c:pt>
                <c:pt idx="2">
                  <c:v>18.137408552576655</c:v>
                </c:pt>
                <c:pt idx="3">
                  <c:v>15.394097052576655</c:v>
                </c:pt>
                <c:pt idx="4">
                  <c:v>12.812031052576657</c:v>
                </c:pt>
                <c:pt idx="5">
                  <c:v>16.553086552576655</c:v>
                </c:pt>
                <c:pt idx="6">
                  <c:v>21.863549552576654</c:v>
                </c:pt>
                <c:pt idx="7">
                  <c:v>28.655553552576652</c:v>
                </c:pt>
                <c:pt idx="8">
                  <c:v>31.408059052576654</c:v>
                </c:pt>
                <c:pt idx="9">
                  <c:v>30.097134052576656</c:v>
                </c:pt>
                <c:pt idx="10">
                  <c:v>25.567624552576653</c:v>
                </c:pt>
                <c:pt idx="11">
                  <c:v>16.195847552576655</c:v>
                </c:pt>
                <c:pt idx="12">
                  <c:v>16.014805052576655</c:v>
                </c:pt>
                <c:pt idx="13">
                  <c:v>22.167044552576655</c:v>
                </c:pt>
                <c:pt idx="14">
                  <c:v>31.796119552576656</c:v>
                </c:pt>
                <c:pt idx="15">
                  <c:v>32.622954552576658</c:v>
                </c:pt>
                <c:pt idx="16">
                  <c:v>24.551948552576658</c:v>
                </c:pt>
                <c:pt idx="17">
                  <c:v>13.911124552576656</c:v>
                </c:pt>
                <c:pt idx="18">
                  <c:v>5.4192730525766555</c:v>
                </c:pt>
                <c:pt idx="19">
                  <c:v>7.4526865525766555</c:v>
                </c:pt>
                <c:pt idx="20">
                  <c:v>14.278198552576654</c:v>
                </c:pt>
                <c:pt idx="21">
                  <c:v>27.665342052576655</c:v>
                </c:pt>
                <c:pt idx="22">
                  <c:v>35.307284052576655</c:v>
                </c:pt>
                <c:pt idx="23">
                  <c:v>39.215714552576657</c:v>
                </c:pt>
                <c:pt idx="24">
                  <c:v>35.85216555257665</c:v>
                </c:pt>
                <c:pt idx="25">
                  <c:v>35.054911552576655</c:v>
                </c:pt>
                <c:pt idx="26">
                  <c:v>35.627678052576655</c:v>
                </c:pt>
                <c:pt idx="27">
                  <c:v>36.597653552576659</c:v>
                </c:pt>
                <c:pt idx="28">
                  <c:v>36.513493052576656</c:v>
                </c:pt>
                <c:pt idx="29">
                  <c:v>34.750336052576657</c:v>
                </c:pt>
                <c:pt idx="30">
                  <c:v>25.420708552576656</c:v>
                </c:pt>
                <c:pt idx="31">
                  <c:v>14.732765052576656</c:v>
                </c:pt>
                <c:pt idx="32">
                  <c:v>4.9577970525766561</c:v>
                </c:pt>
                <c:pt idx="33">
                  <c:v>8.9213655525766562</c:v>
                </c:pt>
                <c:pt idx="34">
                  <c:v>11.768706552576656</c:v>
                </c:pt>
                <c:pt idx="35">
                  <c:v>18.084485552576655</c:v>
                </c:pt>
                <c:pt idx="36">
                  <c:v>20.747378552576656</c:v>
                </c:pt>
                <c:pt idx="37">
                  <c:v>24.836070052576655</c:v>
                </c:pt>
                <c:pt idx="38">
                  <c:v>27.992565552576657</c:v>
                </c:pt>
                <c:pt idx="39">
                  <c:v>34.332002052576655</c:v>
                </c:pt>
                <c:pt idx="40">
                  <c:v>42.573361552576657</c:v>
                </c:pt>
                <c:pt idx="41">
                  <c:v>47.781946452576655</c:v>
                </c:pt>
                <c:pt idx="42">
                  <c:v>49.060734757576654</c:v>
                </c:pt>
                <c:pt idx="43">
                  <c:v>48.596334237576656</c:v>
                </c:pt>
                <c:pt idx="44">
                  <c:v>48.935450847576661</c:v>
                </c:pt>
                <c:pt idx="45">
                  <c:v>48.318194772576661</c:v>
                </c:pt>
                <c:pt idx="46">
                  <c:v>47.255491372576657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584D-B8EF-EF6711D9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'M-1'!$E$1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'M-1'!$A$2:$A$49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'M-1'!$O$2:$O$48</c:f>
              <c:numCache>
                <c:formatCode>0</c:formatCode>
                <c:ptCount val="47"/>
                <c:pt idx="0">
                  <c:v>49.583633999999996</c:v>
                </c:pt>
                <c:pt idx="1">
                  <c:v>38.219777499999999</c:v>
                </c:pt>
                <c:pt idx="2">
                  <c:v>32.409238999999999</c:v>
                </c:pt>
                <c:pt idx="3">
                  <c:v>29.665927499999999</c:v>
                </c:pt>
                <c:pt idx="4">
                  <c:v>27.083861500000001</c:v>
                </c:pt>
                <c:pt idx="5">
                  <c:v>30.824916999999999</c:v>
                </c:pt>
                <c:pt idx="6">
                  <c:v>36.135379999999998</c:v>
                </c:pt>
                <c:pt idx="7">
                  <c:v>42.927383999999996</c:v>
                </c:pt>
                <c:pt idx="8">
                  <c:v>45.679889500000002</c:v>
                </c:pt>
                <c:pt idx="9">
                  <c:v>44.368964499999997</c:v>
                </c:pt>
                <c:pt idx="10">
                  <c:v>39.839455000000001</c:v>
                </c:pt>
                <c:pt idx="11">
                  <c:v>30.467677999999999</c:v>
                </c:pt>
                <c:pt idx="12">
                  <c:v>30.286635500000003</c:v>
                </c:pt>
                <c:pt idx="13">
                  <c:v>36.438874999999996</c:v>
                </c:pt>
                <c:pt idx="14">
                  <c:v>46.067949999999996</c:v>
                </c:pt>
                <c:pt idx="15">
                  <c:v>46.894784999999999</c:v>
                </c:pt>
                <c:pt idx="16">
                  <c:v>38.823779000000002</c:v>
                </c:pt>
                <c:pt idx="17">
                  <c:v>28.182955</c:v>
                </c:pt>
                <c:pt idx="18">
                  <c:v>19.691103499999997</c:v>
                </c:pt>
                <c:pt idx="19">
                  <c:v>21.724516999999999</c:v>
                </c:pt>
                <c:pt idx="20">
                  <c:v>28.550028999999999</c:v>
                </c:pt>
                <c:pt idx="21">
                  <c:v>41.937172500000003</c:v>
                </c:pt>
                <c:pt idx="22">
                  <c:v>49.579114500000003</c:v>
                </c:pt>
                <c:pt idx="23">
                  <c:v>53.487544999999997</c:v>
                </c:pt>
                <c:pt idx="24">
                  <c:v>50.123995999999991</c:v>
                </c:pt>
                <c:pt idx="25">
                  <c:v>49.326741999999996</c:v>
                </c:pt>
                <c:pt idx="26">
                  <c:v>49.899508499999996</c:v>
                </c:pt>
                <c:pt idx="27">
                  <c:v>50.869484</c:v>
                </c:pt>
                <c:pt idx="28">
                  <c:v>50.785323500000004</c:v>
                </c:pt>
                <c:pt idx="29">
                  <c:v>49.022166500000004</c:v>
                </c:pt>
                <c:pt idx="30">
                  <c:v>39.692538999999996</c:v>
                </c:pt>
                <c:pt idx="31">
                  <c:v>29.004595500000001</c:v>
                </c:pt>
                <c:pt idx="32">
                  <c:v>19.229627499999999</c:v>
                </c:pt>
                <c:pt idx="33">
                  <c:v>23.193196</c:v>
                </c:pt>
                <c:pt idx="34">
                  <c:v>26.040537</c:v>
                </c:pt>
                <c:pt idx="35">
                  <c:v>32.356316</c:v>
                </c:pt>
                <c:pt idx="36">
                  <c:v>35.019209000000004</c:v>
                </c:pt>
                <c:pt idx="37">
                  <c:v>39.1079005</c:v>
                </c:pt>
                <c:pt idx="38">
                  <c:v>42.264396000000005</c:v>
                </c:pt>
                <c:pt idx="39">
                  <c:v>48.603832500000003</c:v>
                </c:pt>
                <c:pt idx="40">
                  <c:v>56.845191999999997</c:v>
                </c:pt>
                <c:pt idx="41">
                  <c:v>62.053776900000003</c:v>
                </c:pt>
                <c:pt idx="42">
                  <c:v>63.332565204999995</c:v>
                </c:pt>
                <c:pt idx="43">
                  <c:v>62.868164684999996</c:v>
                </c:pt>
                <c:pt idx="44">
                  <c:v>63.207281295000001</c:v>
                </c:pt>
                <c:pt idx="45">
                  <c:v>62.590025220000001</c:v>
                </c:pt>
                <c:pt idx="46">
                  <c:v>61.527321819999997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C-584D-B8EF-EF6711D98341}"/>
            </c:ext>
          </c:extLst>
        </c:ser>
        <c:ser>
          <c:idx val="5"/>
          <c:order val="5"/>
          <c:tx>
            <c:strRef>
              <c:f>'M-1'!$B$1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'M-1'!$A$2:$A$49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'M-1'!$N$2:$N$42</c:f>
              <c:numCache>
                <c:formatCode>0</c:formatCode>
                <c:ptCount val="41"/>
                <c:pt idx="0">
                  <c:v>37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33</c:v>
                </c:pt>
                <c:pt idx="5">
                  <c:v>36</c:v>
                </c:pt>
                <c:pt idx="6">
                  <c:v>44</c:v>
                </c:pt>
                <c:pt idx="7">
                  <c:v>40</c:v>
                </c:pt>
                <c:pt idx="8">
                  <c:v>45</c:v>
                </c:pt>
                <c:pt idx="9">
                  <c:v>40</c:v>
                </c:pt>
                <c:pt idx="10">
                  <c:v>31</c:v>
                </c:pt>
                <c:pt idx="11">
                  <c:v>34</c:v>
                </c:pt>
                <c:pt idx="12">
                  <c:v>39</c:v>
                </c:pt>
                <c:pt idx="13">
                  <c:v>52</c:v>
                </c:pt>
                <c:pt idx="14">
                  <c:v>46</c:v>
                </c:pt>
                <c:pt idx="15">
                  <c:v>37</c:v>
                </c:pt>
                <c:pt idx="16">
                  <c:v>22</c:v>
                </c:pt>
                <c:pt idx="17">
                  <c:v>10</c:v>
                </c:pt>
                <c:pt idx="18">
                  <c:v>12</c:v>
                </c:pt>
                <c:pt idx="19">
                  <c:v>18</c:v>
                </c:pt>
                <c:pt idx="20">
                  <c:v>38</c:v>
                </c:pt>
                <c:pt idx="21">
                  <c:v>49</c:v>
                </c:pt>
                <c:pt idx="22">
                  <c:v>51</c:v>
                </c:pt>
                <c:pt idx="23">
                  <c:v>46</c:v>
                </c:pt>
                <c:pt idx="24">
                  <c:v>40</c:v>
                </c:pt>
                <c:pt idx="25">
                  <c:v>46</c:v>
                </c:pt>
                <c:pt idx="26">
                  <c:v>43</c:v>
                </c:pt>
                <c:pt idx="27">
                  <c:v>55</c:v>
                </c:pt>
                <c:pt idx="28">
                  <c:v>55</c:v>
                </c:pt>
                <c:pt idx="29">
                  <c:v>46</c:v>
                </c:pt>
                <c:pt idx="30">
                  <c:v>28</c:v>
                </c:pt>
                <c:pt idx="31">
                  <c:v>16</c:v>
                </c:pt>
                <c:pt idx="32">
                  <c:v>27</c:v>
                </c:pt>
                <c:pt idx="33">
                  <c:v>26</c:v>
                </c:pt>
                <c:pt idx="34">
                  <c:v>32</c:v>
                </c:pt>
                <c:pt idx="35">
                  <c:v>31</c:v>
                </c:pt>
                <c:pt idx="36">
                  <c:v>35</c:v>
                </c:pt>
                <c:pt idx="37">
                  <c:v>38</c:v>
                </c:pt>
                <c:pt idx="38">
                  <c:v>51</c:v>
                </c:pt>
                <c:pt idx="39">
                  <c:v>55</c:v>
                </c:pt>
                <c:pt idx="4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C-584D-B8EF-EF6711D9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'M-2'!$I$1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'M-2'!$I$2:$I$50</c:f>
              <c:numCache>
                <c:formatCode>0</c:formatCode>
                <c:ptCount val="49"/>
                <c:pt idx="0">
                  <c:v>43.726291962582849</c:v>
                </c:pt>
                <c:pt idx="1">
                  <c:v>48.521054262582851</c:v>
                </c:pt>
                <c:pt idx="2">
                  <c:v>45.606960262582859</c:v>
                </c:pt>
                <c:pt idx="3">
                  <c:v>41.843035262582859</c:v>
                </c:pt>
                <c:pt idx="4">
                  <c:v>42.572532262582854</c:v>
                </c:pt>
                <c:pt idx="5">
                  <c:v>39.22364076258286</c:v>
                </c:pt>
                <c:pt idx="6">
                  <c:v>41.733404262582852</c:v>
                </c:pt>
                <c:pt idx="7">
                  <c:v>41.172843762582858</c:v>
                </c:pt>
                <c:pt idx="8">
                  <c:v>46.248694262582859</c:v>
                </c:pt>
                <c:pt idx="9">
                  <c:v>52.672896762582852</c:v>
                </c:pt>
                <c:pt idx="10">
                  <c:v>58.239902262582859</c:v>
                </c:pt>
                <c:pt idx="11">
                  <c:v>57.67394426258285</c:v>
                </c:pt>
                <c:pt idx="12">
                  <c:v>57.706454262582852</c:v>
                </c:pt>
                <c:pt idx="13">
                  <c:v>53.81091226258286</c:v>
                </c:pt>
                <c:pt idx="14">
                  <c:v>48.927700762582859</c:v>
                </c:pt>
                <c:pt idx="15">
                  <c:v>53.988115762582851</c:v>
                </c:pt>
                <c:pt idx="16">
                  <c:v>50.507344762582861</c:v>
                </c:pt>
                <c:pt idx="17">
                  <c:v>55.628291762582862</c:v>
                </c:pt>
                <c:pt idx="18">
                  <c:v>41.65375076258286</c:v>
                </c:pt>
                <c:pt idx="19">
                  <c:v>36.500088762582855</c:v>
                </c:pt>
                <c:pt idx="20">
                  <c:v>42.923722762582855</c:v>
                </c:pt>
                <c:pt idx="21">
                  <c:v>53.894821262582852</c:v>
                </c:pt>
                <c:pt idx="22">
                  <c:v>68.95991676258285</c:v>
                </c:pt>
                <c:pt idx="23">
                  <c:v>72.357535762582856</c:v>
                </c:pt>
                <c:pt idx="24">
                  <c:v>67.589080762582853</c:v>
                </c:pt>
                <c:pt idx="25">
                  <c:v>78.290834762582847</c:v>
                </c:pt>
                <c:pt idx="26">
                  <c:v>74.319700262582856</c:v>
                </c:pt>
                <c:pt idx="27">
                  <c:v>78.839024262582853</c:v>
                </c:pt>
                <c:pt idx="28">
                  <c:v>76.416454262582846</c:v>
                </c:pt>
                <c:pt idx="29">
                  <c:v>82.221597262582847</c:v>
                </c:pt>
                <c:pt idx="30">
                  <c:v>85.072273762582853</c:v>
                </c:pt>
                <c:pt idx="31">
                  <c:v>74.980222762582855</c:v>
                </c:pt>
                <c:pt idx="32">
                  <c:v>66.204492762582859</c:v>
                </c:pt>
                <c:pt idx="33">
                  <c:v>61.171243762582847</c:v>
                </c:pt>
                <c:pt idx="34">
                  <c:v>64.438986262582858</c:v>
                </c:pt>
                <c:pt idx="35">
                  <c:v>73.489626762582859</c:v>
                </c:pt>
                <c:pt idx="36">
                  <c:v>84.473882262582862</c:v>
                </c:pt>
                <c:pt idx="37">
                  <c:v>93.953932262582839</c:v>
                </c:pt>
                <c:pt idx="38">
                  <c:v>93.723396262582853</c:v>
                </c:pt>
                <c:pt idx="39">
                  <c:v>103.38486076258286</c:v>
                </c:pt>
                <c:pt idx="40">
                  <c:v>96.315259762582855</c:v>
                </c:pt>
                <c:pt idx="41">
                  <c:v>102.88093676258285</c:v>
                </c:pt>
                <c:pt idx="42">
                  <c:v>106.19572376258284</c:v>
                </c:pt>
                <c:pt idx="43">
                  <c:v>104.28625724758285</c:v>
                </c:pt>
                <c:pt idx="44">
                  <c:v>106.20299372258285</c:v>
                </c:pt>
                <c:pt idx="45">
                  <c:v>107.84703472758285</c:v>
                </c:pt>
                <c:pt idx="46">
                  <c:v>109.63628921758286</c:v>
                </c:pt>
                <c:pt idx="47">
                  <c:v>111.48848739258285</c:v>
                </c:pt>
                <c:pt idx="48">
                  <c:v>113.41982493758286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B049-94C3-6B239E9A62B5}"/>
            </c:ext>
          </c:extLst>
        </c:ser>
        <c:ser>
          <c:idx val="2"/>
          <c:order val="2"/>
          <c:tx>
            <c:strRef>
              <c:f>'M-2'!$G$1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'M-2'!$G$2:$G$50</c:f>
              <c:numCache>
                <c:formatCode>0</c:formatCode>
                <c:ptCount val="49"/>
                <c:pt idx="0">
                  <c:v>37.323484853197158</c:v>
                </c:pt>
                <c:pt idx="1">
                  <c:v>42.11824715319716</c:v>
                </c:pt>
                <c:pt idx="2">
                  <c:v>39.204153153197154</c:v>
                </c:pt>
                <c:pt idx="3">
                  <c:v>35.440228153197154</c:v>
                </c:pt>
                <c:pt idx="4">
                  <c:v>36.169725153197156</c:v>
                </c:pt>
                <c:pt idx="5">
                  <c:v>32.820833653197155</c:v>
                </c:pt>
                <c:pt idx="6">
                  <c:v>35.330597153197161</c:v>
                </c:pt>
                <c:pt idx="7">
                  <c:v>34.770036653197153</c:v>
                </c:pt>
                <c:pt idx="8">
                  <c:v>39.845887153197154</c:v>
                </c:pt>
                <c:pt idx="9">
                  <c:v>46.270089653197161</c:v>
                </c:pt>
                <c:pt idx="10">
                  <c:v>51.837095153197154</c:v>
                </c:pt>
                <c:pt idx="11">
                  <c:v>51.271137153197159</c:v>
                </c:pt>
                <c:pt idx="12">
                  <c:v>51.303647153197161</c:v>
                </c:pt>
                <c:pt idx="13">
                  <c:v>47.408105153197155</c:v>
                </c:pt>
                <c:pt idx="14">
                  <c:v>42.524893653197154</c:v>
                </c:pt>
                <c:pt idx="15">
                  <c:v>47.58530865319716</c:v>
                </c:pt>
                <c:pt idx="16">
                  <c:v>44.104537653197156</c:v>
                </c:pt>
                <c:pt idx="17">
                  <c:v>49.225484653197157</c:v>
                </c:pt>
                <c:pt idx="18">
                  <c:v>35.250943653197155</c:v>
                </c:pt>
                <c:pt idx="19">
                  <c:v>30.097281653197157</c:v>
                </c:pt>
                <c:pt idx="20">
                  <c:v>36.520915653197157</c:v>
                </c:pt>
                <c:pt idx="21">
                  <c:v>47.492014153197161</c:v>
                </c:pt>
                <c:pt idx="22">
                  <c:v>62.557109653197159</c:v>
                </c:pt>
                <c:pt idx="23">
                  <c:v>65.954728653197165</c:v>
                </c:pt>
                <c:pt idx="24">
                  <c:v>61.186273653197162</c:v>
                </c:pt>
                <c:pt idx="25">
                  <c:v>71.888027653197156</c:v>
                </c:pt>
                <c:pt idx="26">
                  <c:v>67.916893153197165</c:v>
                </c:pt>
                <c:pt idx="27">
                  <c:v>72.436217153197163</c:v>
                </c:pt>
                <c:pt idx="28">
                  <c:v>70.013647153197155</c:v>
                </c:pt>
                <c:pt idx="29">
                  <c:v>75.818790153197156</c:v>
                </c:pt>
                <c:pt idx="30">
                  <c:v>78.669466653197162</c:v>
                </c:pt>
                <c:pt idx="31">
                  <c:v>68.577415653197164</c:v>
                </c:pt>
                <c:pt idx="32">
                  <c:v>59.801685653197154</c:v>
                </c:pt>
                <c:pt idx="33">
                  <c:v>54.768436653197156</c:v>
                </c:pt>
                <c:pt idx="34">
                  <c:v>58.036179153197153</c:v>
                </c:pt>
                <c:pt idx="35">
                  <c:v>67.086819653197153</c:v>
                </c:pt>
                <c:pt idx="36">
                  <c:v>78.071075153197171</c:v>
                </c:pt>
                <c:pt idx="37">
                  <c:v>87.551125153197148</c:v>
                </c:pt>
                <c:pt idx="38">
                  <c:v>87.320589153197162</c:v>
                </c:pt>
                <c:pt idx="39">
                  <c:v>96.98205365319717</c:v>
                </c:pt>
                <c:pt idx="40">
                  <c:v>89.912452653197164</c:v>
                </c:pt>
                <c:pt idx="41">
                  <c:v>96.478129653197158</c:v>
                </c:pt>
                <c:pt idx="42">
                  <c:v>99.792916653197153</c:v>
                </c:pt>
                <c:pt idx="43">
                  <c:v>97.883450138197162</c:v>
                </c:pt>
                <c:pt idx="44">
                  <c:v>99.800186613197155</c:v>
                </c:pt>
                <c:pt idx="45">
                  <c:v>101.44422761819716</c:v>
                </c:pt>
                <c:pt idx="46">
                  <c:v>103.23348210819717</c:v>
                </c:pt>
                <c:pt idx="47">
                  <c:v>105.08568028319716</c:v>
                </c:pt>
                <c:pt idx="48">
                  <c:v>107.01701782819717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B049-94C3-6B239E9A62B5}"/>
            </c:ext>
          </c:extLst>
        </c:ser>
        <c:ser>
          <c:idx val="1"/>
          <c:order val="3"/>
          <c:tx>
            <c:strRef>
              <c:f>'M-2'!$F$1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'M-2'!$F$2:$F$50</c:f>
              <c:numCache>
                <c:formatCode>0</c:formatCode>
                <c:ptCount val="49"/>
                <c:pt idx="0">
                  <c:v>14.88629754680284</c:v>
                </c:pt>
                <c:pt idx="1">
                  <c:v>19.681059846802842</c:v>
                </c:pt>
                <c:pt idx="2">
                  <c:v>16.766965846802844</c:v>
                </c:pt>
                <c:pt idx="3">
                  <c:v>13.003040846802843</c:v>
                </c:pt>
                <c:pt idx="4">
                  <c:v>13.732537846802842</c:v>
                </c:pt>
                <c:pt idx="5">
                  <c:v>10.383646346802845</c:v>
                </c:pt>
                <c:pt idx="6">
                  <c:v>12.893409846802843</c:v>
                </c:pt>
                <c:pt idx="7">
                  <c:v>12.332849346802842</c:v>
                </c:pt>
                <c:pt idx="8">
                  <c:v>17.408699846802843</c:v>
                </c:pt>
                <c:pt idx="9">
                  <c:v>23.832902346802843</c:v>
                </c:pt>
                <c:pt idx="10">
                  <c:v>29.399907846802844</c:v>
                </c:pt>
                <c:pt idx="11">
                  <c:v>28.833949846802842</c:v>
                </c:pt>
                <c:pt idx="12">
                  <c:v>28.866459846802844</c:v>
                </c:pt>
                <c:pt idx="13">
                  <c:v>24.970917846802845</c:v>
                </c:pt>
                <c:pt idx="14">
                  <c:v>20.087706346802843</c:v>
                </c:pt>
                <c:pt idx="15">
                  <c:v>25.148121346802842</c:v>
                </c:pt>
                <c:pt idx="16">
                  <c:v>21.667350346802845</c:v>
                </c:pt>
                <c:pt idx="17">
                  <c:v>26.788297346802846</c:v>
                </c:pt>
                <c:pt idx="18">
                  <c:v>12.813756346802844</c:v>
                </c:pt>
                <c:pt idx="19">
                  <c:v>7.6600943468028433</c:v>
                </c:pt>
                <c:pt idx="20">
                  <c:v>14.083728346802843</c:v>
                </c:pt>
                <c:pt idx="21">
                  <c:v>25.054826846802843</c:v>
                </c:pt>
                <c:pt idx="22">
                  <c:v>40.119922346802838</c:v>
                </c:pt>
                <c:pt idx="23">
                  <c:v>43.517541346802844</c:v>
                </c:pt>
                <c:pt idx="24">
                  <c:v>38.749086346802841</c:v>
                </c:pt>
                <c:pt idx="25">
                  <c:v>49.450840346802835</c:v>
                </c:pt>
                <c:pt idx="26">
                  <c:v>45.479705846802844</c:v>
                </c:pt>
                <c:pt idx="27">
                  <c:v>49.999029846802841</c:v>
                </c:pt>
                <c:pt idx="28">
                  <c:v>47.576459846802834</c:v>
                </c:pt>
                <c:pt idx="29">
                  <c:v>53.381602846802835</c:v>
                </c:pt>
                <c:pt idx="30">
                  <c:v>56.232279346802841</c:v>
                </c:pt>
                <c:pt idx="31">
                  <c:v>46.140228346802843</c:v>
                </c:pt>
                <c:pt idx="32">
                  <c:v>37.364498346802847</c:v>
                </c:pt>
                <c:pt idx="33">
                  <c:v>32.331249346802835</c:v>
                </c:pt>
                <c:pt idx="34">
                  <c:v>35.598991846802846</c:v>
                </c:pt>
                <c:pt idx="35">
                  <c:v>44.649632346802846</c:v>
                </c:pt>
                <c:pt idx="36">
                  <c:v>55.63388784680285</c:v>
                </c:pt>
                <c:pt idx="37">
                  <c:v>65.113937846802827</c:v>
                </c:pt>
                <c:pt idx="38">
                  <c:v>64.88340184680284</c:v>
                </c:pt>
                <c:pt idx="39">
                  <c:v>74.544866346802849</c:v>
                </c:pt>
                <c:pt idx="40">
                  <c:v>67.475265346802843</c:v>
                </c:pt>
                <c:pt idx="41">
                  <c:v>74.040942346802836</c:v>
                </c:pt>
                <c:pt idx="42">
                  <c:v>77.355729346802832</c:v>
                </c:pt>
                <c:pt idx="43">
                  <c:v>75.446262831802841</c:v>
                </c:pt>
                <c:pt idx="44">
                  <c:v>77.362999306802834</c:v>
                </c:pt>
                <c:pt idx="45">
                  <c:v>79.007040311802839</c:v>
                </c:pt>
                <c:pt idx="46">
                  <c:v>80.796294801802844</c:v>
                </c:pt>
                <c:pt idx="47">
                  <c:v>82.648492976802842</c:v>
                </c:pt>
                <c:pt idx="48">
                  <c:v>84.579830521802847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B-B049-94C3-6B239E9A62B5}"/>
            </c:ext>
          </c:extLst>
        </c:ser>
        <c:ser>
          <c:idx val="3"/>
          <c:order val="4"/>
          <c:tx>
            <c:strRef>
              <c:f>'M-2'!$H$1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'M-2'!$H$2:$H$50</c:f>
              <c:numCache>
                <c:formatCode>0</c:formatCode>
                <c:ptCount val="49"/>
                <c:pt idx="0">
                  <c:v>8.4834904374171423</c:v>
                </c:pt>
                <c:pt idx="1">
                  <c:v>13.278252737417144</c:v>
                </c:pt>
                <c:pt idx="2">
                  <c:v>10.364158737417146</c:v>
                </c:pt>
                <c:pt idx="3">
                  <c:v>6.6002337374171454</c:v>
                </c:pt>
                <c:pt idx="4">
                  <c:v>7.3297307374171439</c:v>
                </c:pt>
                <c:pt idx="5">
                  <c:v>3.9808392374171468</c:v>
                </c:pt>
                <c:pt idx="6">
                  <c:v>6.4906027374171451</c:v>
                </c:pt>
                <c:pt idx="7">
                  <c:v>5.930042237417144</c:v>
                </c:pt>
                <c:pt idx="8">
                  <c:v>11.005892737417145</c:v>
                </c:pt>
                <c:pt idx="9">
                  <c:v>17.430095237417145</c:v>
                </c:pt>
                <c:pt idx="10">
                  <c:v>22.997100737417146</c:v>
                </c:pt>
                <c:pt idx="11">
                  <c:v>22.431142737417144</c:v>
                </c:pt>
                <c:pt idx="12">
                  <c:v>22.463652737417146</c:v>
                </c:pt>
                <c:pt idx="13">
                  <c:v>18.568110737417147</c:v>
                </c:pt>
                <c:pt idx="14">
                  <c:v>13.684899237417145</c:v>
                </c:pt>
                <c:pt idx="15">
                  <c:v>18.745314237417144</c:v>
                </c:pt>
                <c:pt idx="16">
                  <c:v>15.264543237417147</c:v>
                </c:pt>
                <c:pt idx="17">
                  <c:v>20.385490237417148</c:v>
                </c:pt>
                <c:pt idx="18">
                  <c:v>6.410949237417146</c:v>
                </c:pt>
                <c:pt idx="19">
                  <c:v>1.2572872374171453</c:v>
                </c:pt>
                <c:pt idx="20">
                  <c:v>7.6809212374171452</c:v>
                </c:pt>
                <c:pt idx="21">
                  <c:v>18.652019737417145</c:v>
                </c:pt>
                <c:pt idx="22">
                  <c:v>33.717115237417147</c:v>
                </c:pt>
                <c:pt idx="23">
                  <c:v>37.114734237417153</c:v>
                </c:pt>
                <c:pt idx="24">
                  <c:v>32.34627923741715</c:v>
                </c:pt>
                <c:pt idx="25">
                  <c:v>43.048033237417144</c:v>
                </c:pt>
                <c:pt idx="26">
                  <c:v>39.076898737417153</c:v>
                </c:pt>
                <c:pt idx="27">
                  <c:v>43.59622273741715</c:v>
                </c:pt>
                <c:pt idx="28">
                  <c:v>41.173652737417143</c:v>
                </c:pt>
                <c:pt idx="29">
                  <c:v>46.978795737417144</c:v>
                </c:pt>
                <c:pt idx="30">
                  <c:v>49.82947223741715</c:v>
                </c:pt>
                <c:pt idx="31">
                  <c:v>39.737421237417152</c:v>
                </c:pt>
                <c:pt idx="32">
                  <c:v>30.961691237417146</c:v>
                </c:pt>
                <c:pt idx="33">
                  <c:v>25.928442237417141</c:v>
                </c:pt>
                <c:pt idx="34">
                  <c:v>29.196184737417145</c:v>
                </c:pt>
                <c:pt idx="35">
                  <c:v>38.246825237417141</c:v>
                </c:pt>
                <c:pt idx="36">
                  <c:v>49.231080737417159</c:v>
                </c:pt>
                <c:pt idx="37">
                  <c:v>58.711130737417136</c:v>
                </c:pt>
                <c:pt idx="38">
                  <c:v>58.48059473741715</c:v>
                </c:pt>
                <c:pt idx="39">
                  <c:v>68.142059237417158</c:v>
                </c:pt>
                <c:pt idx="40">
                  <c:v>61.072458237417152</c:v>
                </c:pt>
                <c:pt idx="41">
                  <c:v>67.638135237417146</c:v>
                </c:pt>
                <c:pt idx="42">
                  <c:v>70.952922237417141</c:v>
                </c:pt>
                <c:pt idx="43">
                  <c:v>69.04345572241715</c:v>
                </c:pt>
                <c:pt idx="44">
                  <c:v>70.960192197417143</c:v>
                </c:pt>
                <c:pt idx="45">
                  <c:v>72.604233202417149</c:v>
                </c:pt>
                <c:pt idx="46">
                  <c:v>74.393487692417153</c:v>
                </c:pt>
                <c:pt idx="47">
                  <c:v>76.245685867417151</c:v>
                </c:pt>
                <c:pt idx="48">
                  <c:v>78.177023412417157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B-B049-94C3-6B239E9A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'M-2'!$E$1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'M-2'!$E$2:$E$50</c:f>
              <c:numCache>
                <c:formatCode>0</c:formatCode>
                <c:ptCount val="49"/>
                <c:pt idx="0">
                  <c:v>26.104891199999997</c:v>
                </c:pt>
                <c:pt idx="1">
                  <c:v>30.899653499999999</c:v>
                </c:pt>
                <c:pt idx="2">
                  <c:v>27.985559500000001</c:v>
                </c:pt>
                <c:pt idx="3">
                  <c:v>24.2216345</c:v>
                </c:pt>
                <c:pt idx="4">
                  <c:v>24.951131499999999</c:v>
                </c:pt>
                <c:pt idx="5">
                  <c:v>21.602240000000002</c:v>
                </c:pt>
                <c:pt idx="6">
                  <c:v>24.1120035</c:v>
                </c:pt>
                <c:pt idx="7">
                  <c:v>23.551442999999999</c:v>
                </c:pt>
                <c:pt idx="8">
                  <c:v>28.6272935</c:v>
                </c:pt>
                <c:pt idx="9">
                  <c:v>35.051496</c:v>
                </c:pt>
                <c:pt idx="10">
                  <c:v>40.618501500000001</c:v>
                </c:pt>
                <c:pt idx="11">
                  <c:v>40.052543499999999</c:v>
                </c:pt>
                <c:pt idx="12">
                  <c:v>40.085053500000001</c:v>
                </c:pt>
                <c:pt idx="13">
                  <c:v>36.189511500000002</c:v>
                </c:pt>
                <c:pt idx="14">
                  <c:v>31.3063</c:v>
                </c:pt>
                <c:pt idx="15">
                  <c:v>36.366714999999999</c:v>
                </c:pt>
                <c:pt idx="16">
                  <c:v>32.885944000000002</c:v>
                </c:pt>
                <c:pt idx="17">
                  <c:v>38.006891000000003</c:v>
                </c:pt>
                <c:pt idx="18">
                  <c:v>24.032350000000001</c:v>
                </c:pt>
                <c:pt idx="19">
                  <c:v>18.878688</c:v>
                </c:pt>
                <c:pt idx="20">
                  <c:v>25.302322</c:v>
                </c:pt>
                <c:pt idx="21">
                  <c:v>36.2734205</c:v>
                </c:pt>
                <c:pt idx="22">
                  <c:v>51.338515999999998</c:v>
                </c:pt>
                <c:pt idx="23">
                  <c:v>54.736135000000004</c:v>
                </c:pt>
                <c:pt idx="24">
                  <c:v>49.967680000000001</c:v>
                </c:pt>
                <c:pt idx="25">
                  <c:v>60.669433999999995</c:v>
                </c:pt>
                <c:pt idx="26">
                  <c:v>56.698299500000005</c:v>
                </c:pt>
                <c:pt idx="27">
                  <c:v>61.217623500000002</c:v>
                </c:pt>
                <c:pt idx="28">
                  <c:v>58.795053499999995</c:v>
                </c:pt>
                <c:pt idx="29">
                  <c:v>64.600196499999996</c:v>
                </c:pt>
                <c:pt idx="30">
                  <c:v>67.450873000000001</c:v>
                </c:pt>
                <c:pt idx="31">
                  <c:v>57.358822000000004</c:v>
                </c:pt>
                <c:pt idx="32">
                  <c:v>48.583092000000001</c:v>
                </c:pt>
                <c:pt idx="33">
                  <c:v>43.549842999999996</c:v>
                </c:pt>
                <c:pt idx="34">
                  <c:v>46.8175855</c:v>
                </c:pt>
                <c:pt idx="35">
                  <c:v>55.868226</c:v>
                </c:pt>
                <c:pt idx="36">
                  <c:v>66.85248150000001</c:v>
                </c:pt>
                <c:pt idx="37">
                  <c:v>76.332531499999988</c:v>
                </c:pt>
                <c:pt idx="38">
                  <c:v>76.101995500000001</c:v>
                </c:pt>
                <c:pt idx="39">
                  <c:v>85.763460000000009</c:v>
                </c:pt>
                <c:pt idx="40">
                  <c:v>78.693859000000003</c:v>
                </c:pt>
                <c:pt idx="41">
                  <c:v>85.259535999999997</c:v>
                </c:pt>
                <c:pt idx="42">
                  <c:v>88.574322999999993</c:v>
                </c:pt>
                <c:pt idx="43">
                  <c:v>86.664856485000001</c:v>
                </c:pt>
                <c:pt idx="44">
                  <c:v>88.581592959999995</c:v>
                </c:pt>
                <c:pt idx="45">
                  <c:v>90.225633965</c:v>
                </c:pt>
                <c:pt idx="46">
                  <c:v>92.014888455000005</c:v>
                </c:pt>
                <c:pt idx="47">
                  <c:v>93.867086630000003</c:v>
                </c:pt>
                <c:pt idx="48">
                  <c:v>95.798424175000008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B-B049-94C3-6B239E9A62B5}"/>
            </c:ext>
          </c:extLst>
        </c:ser>
        <c:ser>
          <c:idx val="5"/>
          <c:order val="5"/>
          <c:tx>
            <c:strRef>
              <c:f>'M-2'!$B$1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'M-2'!$A$2:$A$50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'M-2'!$B$2:$B$50</c:f>
              <c:numCache>
                <c:formatCode>0</c:formatCode>
                <c:ptCount val="49"/>
                <c:pt idx="0">
                  <c:v>36</c:v>
                </c:pt>
                <c:pt idx="1">
                  <c:v>26</c:v>
                </c:pt>
                <c:pt idx="2">
                  <c:v>20</c:v>
                </c:pt>
                <c:pt idx="3">
                  <c:v>22</c:v>
                </c:pt>
                <c:pt idx="4">
                  <c:v>14</c:v>
                </c:pt>
                <c:pt idx="5">
                  <c:v>28</c:v>
                </c:pt>
                <c:pt idx="6">
                  <c:v>23</c:v>
                </c:pt>
                <c:pt idx="7">
                  <c:v>27</c:v>
                </c:pt>
                <c:pt idx="8">
                  <c:v>39</c:v>
                </c:pt>
                <c:pt idx="9">
                  <c:v>40</c:v>
                </c:pt>
                <c:pt idx="10">
                  <c:v>46</c:v>
                </c:pt>
                <c:pt idx="11">
                  <c:v>45</c:v>
                </c:pt>
                <c:pt idx="12">
                  <c:v>37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45</c:v>
                </c:pt>
                <c:pt idx="17">
                  <c:v>16</c:v>
                </c:pt>
                <c:pt idx="18">
                  <c:v>10</c:v>
                </c:pt>
                <c:pt idx="19">
                  <c:v>22</c:v>
                </c:pt>
                <c:pt idx="20">
                  <c:v>33</c:v>
                </c:pt>
                <c:pt idx="21">
                  <c:v>60</c:v>
                </c:pt>
                <c:pt idx="22">
                  <c:v>50</c:v>
                </c:pt>
                <c:pt idx="23">
                  <c:v>45</c:v>
                </c:pt>
                <c:pt idx="24">
                  <c:v>61</c:v>
                </c:pt>
                <c:pt idx="25">
                  <c:v>54</c:v>
                </c:pt>
                <c:pt idx="26">
                  <c:v>56</c:v>
                </c:pt>
                <c:pt idx="27">
                  <c:v>54</c:v>
                </c:pt>
                <c:pt idx="28">
                  <c:v>65</c:v>
                </c:pt>
                <c:pt idx="29">
                  <c:v>80</c:v>
                </c:pt>
                <c:pt idx="30">
                  <c:v>49</c:v>
                </c:pt>
                <c:pt idx="31">
                  <c:v>38</c:v>
                </c:pt>
                <c:pt idx="32">
                  <c:v>27</c:v>
                </c:pt>
                <c:pt idx="33">
                  <c:v>43</c:v>
                </c:pt>
                <c:pt idx="34">
                  <c:v>52</c:v>
                </c:pt>
                <c:pt idx="35">
                  <c:v>71</c:v>
                </c:pt>
                <c:pt idx="36">
                  <c:v>74</c:v>
                </c:pt>
                <c:pt idx="37">
                  <c:v>74</c:v>
                </c:pt>
                <c:pt idx="38">
                  <c:v>93</c:v>
                </c:pt>
                <c:pt idx="39">
                  <c:v>68</c:v>
                </c:pt>
                <c:pt idx="40">
                  <c:v>86</c:v>
                </c:pt>
                <c:pt idx="41">
                  <c:v>120</c:v>
                </c:pt>
                <c:pt idx="4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B-B049-94C3-6B239E9A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'M-2'!$I$1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'M-2'!$A$2:$A$51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'M-2'!$S$2:$S$48</c:f>
              <c:numCache>
                <c:formatCode>0</c:formatCode>
                <c:ptCount val="47"/>
                <c:pt idx="0">
                  <c:v>137.85430648774854</c:v>
                </c:pt>
                <c:pt idx="1">
                  <c:v>135.97104978774857</c:v>
                </c:pt>
                <c:pt idx="2">
                  <c:v>130.02252778774857</c:v>
                </c:pt>
                <c:pt idx="3">
                  <c:v>123.63920828774857</c:v>
                </c:pt>
                <c:pt idx="4">
                  <c:v>123.52957728774857</c:v>
                </c:pt>
                <c:pt idx="5">
                  <c:v>122.12988878774857</c:v>
                </c:pt>
                <c:pt idx="6">
                  <c:v>129.15494228774855</c:v>
                </c:pt>
                <c:pt idx="7">
                  <c:v>140.09443478774858</c:v>
                </c:pt>
                <c:pt idx="8">
                  <c:v>157.16149328774856</c:v>
                </c:pt>
                <c:pt idx="9">
                  <c:v>168.58674328774856</c:v>
                </c:pt>
                <c:pt idx="10">
                  <c:v>173.62030078774856</c:v>
                </c:pt>
                <c:pt idx="11">
                  <c:v>169.19131078774856</c:v>
                </c:pt>
                <c:pt idx="12">
                  <c:v>160.44506728774857</c:v>
                </c:pt>
                <c:pt idx="13">
                  <c:v>156.72672878774858</c:v>
                </c:pt>
                <c:pt idx="14">
                  <c:v>153.42316128774857</c:v>
                </c:pt>
                <c:pt idx="15">
                  <c:v>160.12375228774857</c:v>
                </c:pt>
                <c:pt idx="16">
                  <c:v>147.78938728774858</c:v>
                </c:pt>
                <c:pt idx="17">
                  <c:v>133.78213128774857</c:v>
                </c:pt>
                <c:pt idx="18">
                  <c:v>121.07756228774858</c:v>
                </c:pt>
                <c:pt idx="19">
                  <c:v>133.31863278774858</c:v>
                </c:pt>
                <c:pt idx="20">
                  <c:v>165.77846078774854</c:v>
                </c:pt>
                <c:pt idx="21">
                  <c:v>195.21227378774856</c:v>
                </c:pt>
                <c:pt idx="22">
                  <c:v>208.90653328774857</c:v>
                </c:pt>
                <c:pt idx="23">
                  <c:v>218.23745128774857</c:v>
                </c:pt>
                <c:pt idx="24">
                  <c:v>220.19961578774854</c:v>
                </c:pt>
                <c:pt idx="25">
                  <c:v>231.44955928774854</c:v>
                </c:pt>
                <c:pt idx="26">
                  <c:v>229.57517878774857</c:v>
                </c:pt>
                <c:pt idx="27">
                  <c:v>237.47707578774856</c:v>
                </c:pt>
                <c:pt idx="28">
                  <c:v>243.71032528774853</c:v>
                </c:pt>
                <c:pt idx="29">
                  <c:v>242.27409378774854</c:v>
                </c:pt>
                <c:pt idx="30">
                  <c:v>226.25698928774858</c:v>
                </c:pt>
                <c:pt idx="31">
                  <c:v>202.35595928774853</c:v>
                </c:pt>
                <c:pt idx="32">
                  <c:v>191.81472278774856</c:v>
                </c:pt>
                <c:pt idx="33">
                  <c:v>199.09985678774856</c:v>
                </c:pt>
                <c:pt idx="34">
                  <c:v>222.40249528774856</c:v>
                </c:pt>
                <c:pt idx="35">
                  <c:v>251.91744128774855</c:v>
                </c:pt>
                <c:pt idx="36">
                  <c:v>272.15121078774854</c:v>
                </c:pt>
                <c:pt idx="37">
                  <c:v>291.06218928774854</c:v>
                </c:pt>
                <c:pt idx="38">
                  <c:v>293.42351678774855</c:v>
                </c:pt>
                <c:pt idx="39">
                  <c:v>302.58105728774854</c:v>
                </c:pt>
                <c:pt idx="40">
                  <c:v>305.39192028774858</c:v>
                </c:pt>
                <c:pt idx="41">
                  <c:v>313.36291777274857</c:v>
                </c:pt>
                <c:pt idx="42">
                  <c:v>316.68497473274851</c:v>
                </c:pt>
                <c:pt idx="43">
                  <c:v>318.33628569774856</c:v>
                </c:pt>
                <c:pt idx="44">
                  <c:v>323.68631766774854</c:v>
                </c:pt>
                <c:pt idx="45">
                  <c:v>328.97181133774853</c:v>
                </c:pt>
                <c:pt idx="46">
                  <c:v>334.54460154774858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9-6148-8F46-18789D53B3A5}"/>
            </c:ext>
          </c:extLst>
        </c:ser>
        <c:ser>
          <c:idx val="2"/>
          <c:order val="2"/>
          <c:tx>
            <c:strRef>
              <c:f>'M-2'!$G$1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'M-2'!$A$2:$A$51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'M-2'!$Q$2:$Q$48</c:f>
              <c:numCache>
                <c:formatCode>0</c:formatCode>
                <c:ptCount val="47"/>
                <c:pt idx="0">
                  <c:v>118.64588515959147</c:v>
                </c:pt>
                <c:pt idx="1">
                  <c:v>116.76262845959147</c:v>
                </c:pt>
                <c:pt idx="2">
                  <c:v>110.81410645959147</c:v>
                </c:pt>
                <c:pt idx="3">
                  <c:v>104.43078695959147</c:v>
                </c:pt>
                <c:pt idx="4">
                  <c:v>104.32115595959148</c:v>
                </c:pt>
                <c:pt idx="5">
                  <c:v>102.92146745959147</c:v>
                </c:pt>
                <c:pt idx="6">
                  <c:v>109.94652095959147</c:v>
                </c:pt>
                <c:pt idx="7">
                  <c:v>120.88601345959147</c:v>
                </c:pt>
                <c:pt idx="8">
                  <c:v>137.95307195959145</c:v>
                </c:pt>
                <c:pt idx="9">
                  <c:v>149.37832195959146</c:v>
                </c:pt>
                <c:pt idx="10">
                  <c:v>154.41187945959149</c:v>
                </c:pt>
                <c:pt idx="11">
                  <c:v>149.98288945959149</c:v>
                </c:pt>
                <c:pt idx="12">
                  <c:v>141.23664595959147</c:v>
                </c:pt>
                <c:pt idx="13">
                  <c:v>137.51830745959148</c:v>
                </c:pt>
                <c:pt idx="14">
                  <c:v>134.21473995959147</c:v>
                </c:pt>
                <c:pt idx="15">
                  <c:v>140.91533095959147</c:v>
                </c:pt>
                <c:pt idx="16">
                  <c:v>128.58096595959148</c:v>
                </c:pt>
                <c:pt idx="17">
                  <c:v>114.57370995959147</c:v>
                </c:pt>
                <c:pt idx="18">
                  <c:v>101.86914095959148</c:v>
                </c:pt>
                <c:pt idx="19">
                  <c:v>114.11021145959147</c:v>
                </c:pt>
                <c:pt idx="20">
                  <c:v>146.57003945959147</c:v>
                </c:pt>
                <c:pt idx="21">
                  <c:v>176.00385245959149</c:v>
                </c:pt>
                <c:pt idx="22">
                  <c:v>189.6981119595915</c:v>
                </c:pt>
                <c:pt idx="23">
                  <c:v>199.02902995959147</c:v>
                </c:pt>
                <c:pt idx="24">
                  <c:v>200.9911944595915</c:v>
                </c:pt>
                <c:pt idx="25">
                  <c:v>212.24113795959147</c:v>
                </c:pt>
                <c:pt idx="26">
                  <c:v>210.3667574595915</c:v>
                </c:pt>
                <c:pt idx="27">
                  <c:v>218.26865445959146</c:v>
                </c:pt>
                <c:pt idx="28">
                  <c:v>224.50190395959146</c:v>
                </c:pt>
                <c:pt idx="29">
                  <c:v>223.06567245959147</c:v>
                </c:pt>
                <c:pt idx="30">
                  <c:v>207.04856795959148</c:v>
                </c:pt>
                <c:pt idx="31">
                  <c:v>183.14753795959149</c:v>
                </c:pt>
                <c:pt idx="32">
                  <c:v>172.60630145959146</c:v>
                </c:pt>
                <c:pt idx="33">
                  <c:v>179.89143545959146</c:v>
                </c:pt>
                <c:pt idx="34">
                  <c:v>203.19407395959149</c:v>
                </c:pt>
                <c:pt idx="35">
                  <c:v>232.70901995959147</c:v>
                </c:pt>
                <c:pt idx="36">
                  <c:v>252.94278945959149</c:v>
                </c:pt>
                <c:pt idx="37">
                  <c:v>271.85376795959149</c:v>
                </c:pt>
                <c:pt idx="38">
                  <c:v>274.21509545959145</c:v>
                </c:pt>
                <c:pt idx="39">
                  <c:v>283.37263595959149</c:v>
                </c:pt>
                <c:pt idx="40">
                  <c:v>286.18349895959147</c:v>
                </c:pt>
                <c:pt idx="41">
                  <c:v>294.15449644459147</c:v>
                </c:pt>
                <c:pt idx="42">
                  <c:v>297.47655340459147</c:v>
                </c:pt>
                <c:pt idx="43">
                  <c:v>299.12786436959146</c:v>
                </c:pt>
                <c:pt idx="44">
                  <c:v>304.4778963395915</c:v>
                </c:pt>
                <c:pt idx="45">
                  <c:v>309.76339000959149</c:v>
                </c:pt>
                <c:pt idx="46">
                  <c:v>315.33618021959148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9-6148-8F46-18789D53B3A5}"/>
            </c:ext>
          </c:extLst>
        </c:ser>
        <c:ser>
          <c:idx val="1"/>
          <c:order val="3"/>
          <c:tx>
            <c:strRef>
              <c:f>'M-2'!$F$1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'M-2'!$A$2:$A$51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'M-2'!$P$2:$P$48</c:f>
              <c:numCache>
                <c:formatCode>0</c:formatCode>
                <c:ptCount val="47"/>
                <c:pt idx="0">
                  <c:v>51.334323240408523</c:v>
                </c:pt>
                <c:pt idx="1">
                  <c:v>49.451066540408533</c:v>
                </c:pt>
                <c:pt idx="2">
                  <c:v>43.502544540408529</c:v>
                </c:pt>
                <c:pt idx="3">
                  <c:v>37.11922504040853</c:v>
                </c:pt>
                <c:pt idx="4">
                  <c:v>37.00959404040853</c:v>
                </c:pt>
                <c:pt idx="5">
                  <c:v>35.609905540408533</c:v>
                </c:pt>
                <c:pt idx="6">
                  <c:v>42.634959040408532</c:v>
                </c:pt>
                <c:pt idx="7">
                  <c:v>53.574451540408532</c:v>
                </c:pt>
                <c:pt idx="8">
                  <c:v>70.641510040408534</c:v>
                </c:pt>
                <c:pt idx="9">
                  <c:v>82.066760040408525</c:v>
                </c:pt>
                <c:pt idx="10">
                  <c:v>87.100317540408525</c:v>
                </c:pt>
                <c:pt idx="11">
                  <c:v>82.671327540408527</c:v>
                </c:pt>
                <c:pt idx="12">
                  <c:v>73.925084040408535</c:v>
                </c:pt>
                <c:pt idx="13">
                  <c:v>70.206745540408534</c:v>
                </c:pt>
                <c:pt idx="14">
                  <c:v>66.903178040408534</c:v>
                </c:pt>
                <c:pt idx="15">
                  <c:v>73.603769040408537</c:v>
                </c:pt>
                <c:pt idx="16">
                  <c:v>61.269404040408531</c:v>
                </c:pt>
                <c:pt idx="17">
                  <c:v>47.262148040408533</c:v>
                </c:pt>
                <c:pt idx="18">
                  <c:v>34.557579040408527</c:v>
                </c:pt>
                <c:pt idx="19">
                  <c:v>46.798649540408533</c:v>
                </c:pt>
                <c:pt idx="20">
                  <c:v>79.258477540408521</c:v>
                </c:pt>
                <c:pt idx="21">
                  <c:v>108.69229054040852</c:v>
                </c:pt>
                <c:pt idx="22">
                  <c:v>122.38655004040852</c:v>
                </c:pt>
                <c:pt idx="23">
                  <c:v>131.71746804040851</c:v>
                </c:pt>
                <c:pt idx="24">
                  <c:v>133.67963254040853</c:v>
                </c:pt>
                <c:pt idx="25">
                  <c:v>144.92957604040851</c:v>
                </c:pt>
                <c:pt idx="26">
                  <c:v>143.05519554040853</c:v>
                </c:pt>
                <c:pt idx="27">
                  <c:v>150.9570925404085</c:v>
                </c:pt>
                <c:pt idx="28">
                  <c:v>157.1903420404085</c:v>
                </c:pt>
                <c:pt idx="29">
                  <c:v>155.75411054040853</c:v>
                </c:pt>
                <c:pt idx="30">
                  <c:v>139.73700604040852</c:v>
                </c:pt>
                <c:pt idx="31">
                  <c:v>115.83597604040853</c:v>
                </c:pt>
                <c:pt idx="32">
                  <c:v>105.29473954040853</c:v>
                </c:pt>
                <c:pt idx="33">
                  <c:v>112.57987354040853</c:v>
                </c:pt>
                <c:pt idx="34">
                  <c:v>135.88251204040853</c:v>
                </c:pt>
                <c:pt idx="35">
                  <c:v>165.39745804040854</c:v>
                </c:pt>
                <c:pt idx="36">
                  <c:v>185.63122754040853</c:v>
                </c:pt>
                <c:pt idx="37">
                  <c:v>204.54220604040853</c:v>
                </c:pt>
                <c:pt idx="38">
                  <c:v>206.90353354040852</c:v>
                </c:pt>
                <c:pt idx="39">
                  <c:v>216.06107404040853</c:v>
                </c:pt>
                <c:pt idx="40">
                  <c:v>218.87193704040851</c:v>
                </c:pt>
                <c:pt idx="41">
                  <c:v>226.84293452540851</c:v>
                </c:pt>
                <c:pt idx="42">
                  <c:v>230.16499148540851</c:v>
                </c:pt>
                <c:pt idx="43">
                  <c:v>231.8163024504085</c:v>
                </c:pt>
                <c:pt idx="44">
                  <c:v>237.16633442040853</c:v>
                </c:pt>
                <c:pt idx="45">
                  <c:v>242.45182809040853</c:v>
                </c:pt>
                <c:pt idx="46">
                  <c:v>248.02461830040855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9-6148-8F46-18789D53B3A5}"/>
            </c:ext>
          </c:extLst>
        </c:ser>
        <c:ser>
          <c:idx val="3"/>
          <c:order val="4"/>
          <c:tx>
            <c:strRef>
              <c:f>'M-2'!$H$1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'M-2'!$A$2:$A$51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'M-2'!$R$2:$R$48</c:f>
              <c:numCache>
                <c:formatCode>0</c:formatCode>
                <c:ptCount val="47"/>
                <c:pt idx="0">
                  <c:v>32.125901912251436</c:v>
                </c:pt>
                <c:pt idx="1">
                  <c:v>30.242645212251436</c:v>
                </c:pt>
                <c:pt idx="2">
                  <c:v>24.294123212251435</c:v>
                </c:pt>
                <c:pt idx="3">
                  <c:v>17.910803712251436</c:v>
                </c:pt>
                <c:pt idx="4">
                  <c:v>17.801172712251436</c:v>
                </c:pt>
                <c:pt idx="5">
                  <c:v>16.401484212251436</c:v>
                </c:pt>
                <c:pt idx="6">
                  <c:v>23.426537712251434</c:v>
                </c:pt>
                <c:pt idx="7">
                  <c:v>34.366030212251431</c:v>
                </c:pt>
                <c:pt idx="8">
                  <c:v>51.433088712251433</c:v>
                </c:pt>
                <c:pt idx="9">
                  <c:v>62.858338712251438</c:v>
                </c:pt>
                <c:pt idx="10">
                  <c:v>67.891896212251439</c:v>
                </c:pt>
                <c:pt idx="11">
                  <c:v>63.46290621225144</c:v>
                </c:pt>
                <c:pt idx="12">
                  <c:v>54.716662712251434</c:v>
                </c:pt>
                <c:pt idx="13">
                  <c:v>50.998324212251433</c:v>
                </c:pt>
                <c:pt idx="14">
                  <c:v>47.694756712251433</c:v>
                </c:pt>
                <c:pt idx="15">
                  <c:v>54.395347712251436</c:v>
                </c:pt>
                <c:pt idx="16">
                  <c:v>42.060982712251445</c:v>
                </c:pt>
                <c:pt idx="17">
                  <c:v>28.053726712251439</c:v>
                </c:pt>
                <c:pt idx="18">
                  <c:v>15.349157712251436</c:v>
                </c:pt>
                <c:pt idx="19">
                  <c:v>27.590228212251436</c:v>
                </c:pt>
                <c:pt idx="20">
                  <c:v>60.050056212251434</c:v>
                </c:pt>
                <c:pt idx="21">
                  <c:v>89.483869212251449</c:v>
                </c:pt>
                <c:pt idx="22">
                  <c:v>103.17812871225145</c:v>
                </c:pt>
                <c:pt idx="23">
                  <c:v>112.50904671225145</c:v>
                </c:pt>
                <c:pt idx="24">
                  <c:v>114.47121121225145</c:v>
                </c:pt>
                <c:pt idx="25">
                  <c:v>125.72115471225145</c:v>
                </c:pt>
                <c:pt idx="26">
                  <c:v>123.84677421225145</c:v>
                </c:pt>
                <c:pt idx="27">
                  <c:v>131.74867121225145</c:v>
                </c:pt>
                <c:pt idx="28">
                  <c:v>137.98192071225145</c:v>
                </c:pt>
                <c:pt idx="29">
                  <c:v>136.54568921225143</c:v>
                </c:pt>
                <c:pt idx="30">
                  <c:v>120.52858471225144</c:v>
                </c:pt>
                <c:pt idx="31">
                  <c:v>96.627554712251438</c:v>
                </c:pt>
                <c:pt idx="32">
                  <c:v>86.086318212251427</c:v>
                </c:pt>
                <c:pt idx="33">
                  <c:v>93.371452212251427</c:v>
                </c:pt>
                <c:pt idx="34">
                  <c:v>116.67409071225144</c:v>
                </c:pt>
                <c:pt idx="35">
                  <c:v>146.18903671225144</c:v>
                </c:pt>
                <c:pt idx="36">
                  <c:v>166.42280621225143</c:v>
                </c:pt>
                <c:pt idx="37">
                  <c:v>185.33378471225143</c:v>
                </c:pt>
                <c:pt idx="38">
                  <c:v>187.69511221225144</c:v>
                </c:pt>
                <c:pt idx="39">
                  <c:v>196.85265271225146</c:v>
                </c:pt>
                <c:pt idx="40">
                  <c:v>199.66351571225144</c:v>
                </c:pt>
                <c:pt idx="41">
                  <c:v>207.63451319725144</c:v>
                </c:pt>
                <c:pt idx="42">
                  <c:v>210.95657015725143</c:v>
                </c:pt>
                <c:pt idx="43">
                  <c:v>212.60788112225146</c:v>
                </c:pt>
                <c:pt idx="44">
                  <c:v>217.95791309225146</c:v>
                </c:pt>
                <c:pt idx="45">
                  <c:v>223.24340676225142</c:v>
                </c:pt>
                <c:pt idx="46">
                  <c:v>228.81619697225148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9-6148-8F46-18789D53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'M-2'!$E$1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'M-2'!$A$2:$A$49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'M-2'!$O$2:$O$48</c:f>
              <c:numCache>
                <c:formatCode>0</c:formatCode>
                <c:ptCount val="47"/>
                <c:pt idx="0">
                  <c:v>84.99010419999999</c:v>
                </c:pt>
                <c:pt idx="1">
                  <c:v>83.106847500000001</c:v>
                </c:pt>
                <c:pt idx="2">
                  <c:v>77.158325500000004</c:v>
                </c:pt>
                <c:pt idx="3">
                  <c:v>70.775005999999991</c:v>
                </c:pt>
                <c:pt idx="4">
                  <c:v>70.665374999999997</c:v>
                </c:pt>
                <c:pt idx="5">
                  <c:v>69.265686500000001</c:v>
                </c:pt>
                <c:pt idx="6">
                  <c:v>76.29074</c:v>
                </c:pt>
                <c:pt idx="7">
                  <c:v>87.2302325</c:v>
                </c:pt>
                <c:pt idx="8">
                  <c:v>104.297291</c:v>
                </c:pt>
                <c:pt idx="9">
                  <c:v>115.72254099999999</c:v>
                </c:pt>
                <c:pt idx="10">
                  <c:v>120.75609849999999</c:v>
                </c:pt>
                <c:pt idx="11">
                  <c:v>116.32710850000001</c:v>
                </c:pt>
                <c:pt idx="12">
                  <c:v>107.58086499999999</c:v>
                </c:pt>
                <c:pt idx="13">
                  <c:v>103.8625265</c:v>
                </c:pt>
                <c:pt idx="14">
                  <c:v>100.55895899999999</c:v>
                </c:pt>
                <c:pt idx="15">
                  <c:v>107.25954999999999</c:v>
                </c:pt>
                <c:pt idx="16">
                  <c:v>94.925184999999999</c:v>
                </c:pt>
                <c:pt idx="17">
                  <c:v>80.917929000000001</c:v>
                </c:pt>
                <c:pt idx="18">
                  <c:v>68.213360000000009</c:v>
                </c:pt>
                <c:pt idx="19">
                  <c:v>80.454430500000001</c:v>
                </c:pt>
                <c:pt idx="20">
                  <c:v>112.9142585</c:v>
                </c:pt>
                <c:pt idx="21">
                  <c:v>142.3480715</c:v>
                </c:pt>
                <c:pt idx="22">
                  <c:v>156.04233099999999</c:v>
                </c:pt>
                <c:pt idx="23">
                  <c:v>165.37324899999999</c:v>
                </c:pt>
                <c:pt idx="24">
                  <c:v>167.33541350000002</c:v>
                </c:pt>
                <c:pt idx="25">
                  <c:v>178.58535699999999</c:v>
                </c:pt>
                <c:pt idx="26">
                  <c:v>176.71097650000002</c:v>
                </c:pt>
                <c:pt idx="27">
                  <c:v>184.61287349999998</c:v>
                </c:pt>
                <c:pt idx="28">
                  <c:v>190.84612299999998</c:v>
                </c:pt>
                <c:pt idx="29">
                  <c:v>189.40989149999999</c:v>
                </c:pt>
                <c:pt idx="30">
                  <c:v>173.392787</c:v>
                </c:pt>
                <c:pt idx="31">
                  <c:v>149.49175700000001</c:v>
                </c:pt>
                <c:pt idx="32">
                  <c:v>138.95052050000001</c:v>
                </c:pt>
                <c:pt idx="33">
                  <c:v>146.23565449999998</c:v>
                </c:pt>
                <c:pt idx="34">
                  <c:v>169.53829300000001</c:v>
                </c:pt>
                <c:pt idx="35">
                  <c:v>199.05323899999999</c:v>
                </c:pt>
                <c:pt idx="36">
                  <c:v>219.28700850000001</c:v>
                </c:pt>
                <c:pt idx="37">
                  <c:v>238.19798700000001</c:v>
                </c:pt>
                <c:pt idx="38">
                  <c:v>240.5593145</c:v>
                </c:pt>
                <c:pt idx="39">
                  <c:v>249.71685500000001</c:v>
                </c:pt>
                <c:pt idx="40">
                  <c:v>252.52771799999999</c:v>
                </c:pt>
                <c:pt idx="41">
                  <c:v>260.49871548499999</c:v>
                </c:pt>
                <c:pt idx="42">
                  <c:v>263.82077244499999</c:v>
                </c:pt>
                <c:pt idx="43">
                  <c:v>265.47208340999998</c:v>
                </c:pt>
                <c:pt idx="44">
                  <c:v>270.82211538000001</c:v>
                </c:pt>
                <c:pt idx="45">
                  <c:v>276.10760905000001</c:v>
                </c:pt>
                <c:pt idx="46">
                  <c:v>281.68039926000006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A9-6148-8F46-18789D53B3A5}"/>
            </c:ext>
          </c:extLst>
        </c:ser>
        <c:ser>
          <c:idx val="5"/>
          <c:order val="5"/>
          <c:tx>
            <c:strRef>
              <c:f>'M-2'!$B$1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'M-2'!$A$2:$A$49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'M-2'!$N$2:$N$42</c:f>
              <c:numCache>
                <c:formatCode>0</c:formatCode>
                <c:ptCount val="41"/>
                <c:pt idx="0">
                  <c:v>82</c:v>
                </c:pt>
                <c:pt idx="1">
                  <c:v>68</c:v>
                </c:pt>
                <c:pt idx="2">
                  <c:v>56</c:v>
                </c:pt>
                <c:pt idx="3">
                  <c:v>64</c:v>
                </c:pt>
                <c:pt idx="4">
                  <c:v>65</c:v>
                </c:pt>
                <c:pt idx="5">
                  <c:v>78</c:v>
                </c:pt>
                <c:pt idx="6">
                  <c:v>89</c:v>
                </c:pt>
                <c:pt idx="7">
                  <c:v>106</c:v>
                </c:pt>
                <c:pt idx="8">
                  <c:v>125</c:v>
                </c:pt>
                <c:pt idx="9">
                  <c:v>131</c:v>
                </c:pt>
                <c:pt idx="10">
                  <c:v>128</c:v>
                </c:pt>
                <c:pt idx="11">
                  <c:v>110</c:v>
                </c:pt>
                <c:pt idx="12">
                  <c:v>100</c:v>
                </c:pt>
                <c:pt idx="13">
                  <c:v>96</c:v>
                </c:pt>
                <c:pt idx="14">
                  <c:v>113</c:v>
                </c:pt>
                <c:pt idx="15">
                  <c:v>94</c:v>
                </c:pt>
                <c:pt idx="16">
                  <c:v>71</c:v>
                </c:pt>
                <c:pt idx="17">
                  <c:v>48</c:v>
                </c:pt>
                <c:pt idx="18">
                  <c:v>65</c:v>
                </c:pt>
                <c:pt idx="19">
                  <c:v>115</c:v>
                </c:pt>
                <c:pt idx="20">
                  <c:v>143</c:v>
                </c:pt>
                <c:pt idx="21">
                  <c:v>155</c:v>
                </c:pt>
                <c:pt idx="22">
                  <c:v>156</c:v>
                </c:pt>
                <c:pt idx="23">
                  <c:v>160</c:v>
                </c:pt>
                <c:pt idx="24">
                  <c:v>171</c:v>
                </c:pt>
                <c:pt idx="25">
                  <c:v>164</c:v>
                </c:pt>
                <c:pt idx="26">
                  <c:v>175</c:v>
                </c:pt>
                <c:pt idx="27">
                  <c:v>199</c:v>
                </c:pt>
                <c:pt idx="28">
                  <c:v>194</c:v>
                </c:pt>
                <c:pt idx="29">
                  <c:v>167</c:v>
                </c:pt>
                <c:pt idx="30">
                  <c:v>114</c:v>
                </c:pt>
                <c:pt idx="31">
                  <c:v>108</c:v>
                </c:pt>
                <c:pt idx="32">
                  <c:v>122</c:v>
                </c:pt>
                <c:pt idx="33">
                  <c:v>166</c:v>
                </c:pt>
                <c:pt idx="34">
                  <c:v>197</c:v>
                </c:pt>
                <c:pt idx="35">
                  <c:v>219</c:v>
                </c:pt>
                <c:pt idx="36">
                  <c:v>241</c:v>
                </c:pt>
                <c:pt idx="37">
                  <c:v>235</c:v>
                </c:pt>
                <c:pt idx="38">
                  <c:v>247</c:v>
                </c:pt>
                <c:pt idx="39">
                  <c:v>274</c:v>
                </c:pt>
                <c:pt idx="4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A9-6148-8F46-18789D53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'M-3'!$G$2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'M-3'!$G$3:$G$51</c:f>
              <c:numCache>
                <c:formatCode>0</c:formatCode>
                <c:ptCount val="49"/>
                <c:pt idx="0">
                  <c:v>36.385670525183031</c:v>
                </c:pt>
                <c:pt idx="1">
                  <c:v>30.646885525183031</c:v>
                </c:pt>
                <c:pt idx="2">
                  <c:v>21.471017525183036</c:v>
                </c:pt>
                <c:pt idx="3">
                  <c:v>17.889212025183035</c:v>
                </c:pt>
                <c:pt idx="4">
                  <c:v>17.295901025183035</c:v>
                </c:pt>
                <c:pt idx="5">
                  <c:v>18.851355525183035</c:v>
                </c:pt>
                <c:pt idx="6">
                  <c:v>19.628493025183033</c:v>
                </c:pt>
                <c:pt idx="7">
                  <c:v>24.307412525183032</c:v>
                </c:pt>
                <c:pt idx="8">
                  <c:v>22.633224525183032</c:v>
                </c:pt>
                <c:pt idx="9">
                  <c:v>22.014514025183033</c:v>
                </c:pt>
                <c:pt idx="10">
                  <c:v>20.287321025183033</c:v>
                </c:pt>
                <c:pt idx="11">
                  <c:v>17.369980025183033</c:v>
                </c:pt>
                <c:pt idx="12">
                  <c:v>20.978905025183032</c:v>
                </c:pt>
                <c:pt idx="13">
                  <c:v>18.456858025183031</c:v>
                </c:pt>
                <c:pt idx="14">
                  <c:v>16.843110525183036</c:v>
                </c:pt>
                <c:pt idx="15">
                  <c:v>18.391744525183036</c:v>
                </c:pt>
                <c:pt idx="16">
                  <c:v>16.097689525183036</c:v>
                </c:pt>
                <c:pt idx="17">
                  <c:v>14.439639525183035</c:v>
                </c:pt>
                <c:pt idx="18">
                  <c:v>12.677879025183035</c:v>
                </c:pt>
                <c:pt idx="19">
                  <c:v>12.346943525183034</c:v>
                </c:pt>
                <c:pt idx="20">
                  <c:v>14.666848525183035</c:v>
                </c:pt>
                <c:pt idx="21">
                  <c:v>19.026871525183033</c:v>
                </c:pt>
                <c:pt idx="22">
                  <c:v>19.717212025183034</c:v>
                </c:pt>
                <c:pt idx="23">
                  <c:v>24.744661025183035</c:v>
                </c:pt>
                <c:pt idx="24">
                  <c:v>27.466957525183034</c:v>
                </c:pt>
                <c:pt idx="25">
                  <c:v>24.68782552518303</c:v>
                </c:pt>
                <c:pt idx="26">
                  <c:v>20.287611525183035</c:v>
                </c:pt>
                <c:pt idx="27">
                  <c:v>22.450977525183035</c:v>
                </c:pt>
                <c:pt idx="28">
                  <c:v>20.346231025183034</c:v>
                </c:pt>
                <c:pt idx="29">
                  <c:v>20.658828525183033</c:v>
                </c:pt>
                <c:pt idx="30">
                  <c:v>22.129677025183035</c:v>
                </c:pt>
                <c:pt idx="31">
                  <c:v>19.970689025183034</c:v>
                </c:pt>
                <c:pt idx="32">
                  <c:v>23.110056025183034</c:v>
                </c:pt>
                <c:pt idx="33">
                  <c:v>22.893858025183036</c:v>
                </c:pt>
                <c:pt idx="34">
                  <c:v>24.217897525183034</c:v>
                </c:pt>
                <c:pt idx="35">
                  <c:v>25.491249525183029</c:v>
                </c:pt>
                <c:pt idx="36">
                  <c:v>27.778027525183035</c:v>
                </c:pt>
                <c:pt idx="37">
                  <c:v>29.985155025183033</c:v>
                </c:pt>
                <c:pt idx="38">
                  <c:v>35.661014525183035</c:v>
                </c:pt>
                <c:pt idx="39">
                  <c:v>39.621101525183029</c:v>
                </c:pt>
                <c:pt idx="40">
                  <c:v>33.626134525183033</c:v>
                </c:pt>
                <c:pt idx="41">
                  <c:v>32.445436025183035</c:v>
                </c:pt>
                <c:pt idx="42">
                  <c:v>30.113929525183032</c:v>
                </c:pt>
                <c:pt idx="43">
                  <c:v>33.408072650183037</c:v>
                </c:pt>
                <c:pt idx="44">
                  <c:v>33.390240075183037</c:v>
                </c:pt>
                <c:pt idx="45">
                  <c:v>33.490696270183037</c:v>
                </c:pt>
                <c:pt idx="46">
                  <c:v>33.878659235183036</c:v>
                </c:pt>
                <c:pt idx="47">
                  <c:v>34.118583930183036</c:v>
                </c:pt>
                <c:pt idx="48">
                  <c:v>34.23668698018303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4-A043-BD5C-494391DB2B73}"/>
            </c:ext>
          </c:extLst>
        </c:ser>
        <c:ser>
          <c:idx val="2"/>
          <c:order val="2"/>
          <c:tx>
            <c:strRef>
              <c:f>'M-3'!$E$2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'M-3'!$E$3:$E$51</c:f>
              <c:numCache>
                <c:formatCode>0</c:formatCode>
                <c:ptCount val="49"/>
                <c:pt idx="0">
                  <c:v>33.809213516032671</c:v>
                </c:pt>
                <c:pt idx="1">
                  <c:v>28.070428516032674</c:v>
                </c:pt>
                <c:pt idx="2">
                  <c:v>18.894560516032676</c:v>
                </c:pt>
                <c:pt idx="3">
                  <c:v>15.312755016032675</c:v>
                </c:pt>
                <c:pt idx="4">
                  <c:v>14.719444016032675</c:v>
                </c:pt>
                <c:pt idx="5">
                  <c:v>16.274898516032678</c:v>
                </c:pt>
                <c:pt idx="6">
                  <c:v>17.052036016032677</c:v>
                </c:pt>
                <c:pt idx="7">
                  <c:v>21.730955516032676</c:v>
                </c:pt>
                <c:pt idx="8">
                  <c:v>20.056767516032675</c:v>
                </c:pt>
                <c:pt idx="9">
                  <c:v>19.438057016032676</c:v>
                </c:pt>
                <c:pt idx="10">
                  <c:v>17.710864016032676</c:v>
                </c:pt>
                <c:pt idx="11">
                  <c:v>14.793523016032676</c:v>
                </c:pt>
                <c:pt idx="12">
                  <c:v>18.402448016032675</c:v>
                </c:pt>
                <c:pt idx="13">
                  <c:v>15.880401016032675</c:v>
                </c:pt>
                <c:pt idx="14">
                  <c:v>14.266653516032676</c:v>
                </c:pt>
                <c:pt idx="15">
                  <c:v>15.815287516032676</c:v>
                </c:pt>
                <c:pt idx="16">
                  <c:v>13.521232516032676</c:v>
                </c:pt>
                <c:pt idx="17">
                  <c:v>11.863182516032676</c:v>
                </c:pt>
                <c:pt idx="18">
                  <c:v>10.101422016032675</c:v>
                </c:pt>
                <c:pt idx="19">
                  <c:v>9.7704865160326761</c:v>
                </c:pt>
                <c:pt idx="20">
                  <c:v>12.090391516032676</c:v>
                </c:pt>
                <c:pt idx="21">
                  <c:v>16.450414516032673</c:v>
                </c:pt>
                <c:pt idx="22">
                  <c:v>17.140755016032678</c:v>
                </c:pt>
                <c:pt idx="23">
                  <c:v>22.168204016032675</c:v>
                </c:pt>
                <c:pt idx="24">
                  <c:v>24.890500516032677</c:v>
                </c:pt>
                <c:pt idx="25">
                  <c:v>22.111368516032673</c:v>
                </c:pt>
                <c:pt idx="26">
                  <c:v>17.711154516032678</c:v>
                </c:pt>
                <c:pt idx="27">
                  <c:v>19.874520516032675</c:v>
                </c:pt>
                <c:pt idx="28">
                  <c:v>17.769774016032677</c:v>
                </c:pt>
                <c:pt idx="29">
                  <c:v>18.082371516032676</c:v>
                </c:pt>
                <c:pt idx="30">
                  <c:v>19.553220016032675</c:v>
                </c:pt>
                <c:pt idx="31">
                  <c:v>17.394232016032674</c:v>
                </c:pt>
                <c:pt idx="32">
                  <c:v>20.533599016032678</c:v>
                </c:pt>
                <c:pt idx="33">
                  <c:v>20.317401016032676</c:v>
                </c:pt>
                <c:pt idx="34">
                  <c:v>21.641440516032677</c:v>
                </c:pt>
                <c:pt idx="35">
                  <c:v>22.914792516032673</c:v>
                </c:pt>
                <c:pt idx="36">
                  <c:v>25.201570516032678</c:v>
                </c:pt>
                <c:pt idx="37">
                  <c:v>27.408698016032677</c:v>
                </c:pt>
                <c:pt idx="38">
                  <c:v>33.084557516032675</c:v>
                </c:pt>
                <c:pt idx="39">
                  <c:v>37.044644516032676</c:v>
                </c:pt>
                <c:pt idx="40">
                  <c:v>31.049677516032677</c:v>
                </c:pt>
                <c:pt idx="41">
                  <c:v>29.868979016032675</c:v>
                </c:pt>
                <c:pt idx="42">
                  <c:v>27.537472516032675</c:v>
                </c:pt>
                <c:pt idx="43">
                  <c:v>30.831615641032677</c:v>
                </c:pt>
                <c:pt idx="44">
                  <c:v>30.813783066032677</c:v>
                </c:pt>
                <c:pt idx="45">
                  <c:v>30.914239261032677</c:v>
                </c:pt>
                <c:pt idx="46">
                  <c:v>31.302202226032676</c:v>
                </c:pt>
                <c:pt idx="47">
                  <c:v>31.542126921032676</c:v>
                </c:pt>
                <c:pt idx="48">
                  <c:v>31.660229971032674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4-A043-BD5C-494391DB2B73}"/>
            </c:ext>
          </c:extLst>
        </c:ser>
        <c:ser>
          <c:idx val="1"/>
          <c:order val="3"/>
          <c:tx>
            <c:strRef>
              <c:f>'M-3'!$D$2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'M-3'!$D$3:$D$51</c:f>
              <c:numCache>
                <c:formatCode>0</c:formatCode>
                <c:ptCount val="49"/>
                <c:pt idx="0">
                  <c:v>24.780603483967322</c:v>
                </c:pt>
                <c:pt idx="1">
                  <c:v>19.041818483967322</c:v>
                </c:pt>
                <c:pt idx="2">
                  <c:v>9.8659504839673247</c:v>
                </c:pt>
                <c:pt idx="3">
                  <c:v>6.2841449839673231</c:v>
                </c:pt>
                <c:pt idx="4">
                  <c:v>5.6908339839673232</c:v>
                </c:pt>
                <c:pt idx="5">
                  <c:v>7.2462884839673247</c:v>
                </c:pt>
                <c:pt idx="6">
                  <c:v>8.023425983967325</c:v>
                </c:pt>
                <c:pt idx="7">
                  <c:v>12.702345483967324</c:v>
                </c:pt>
                <c:pt idx="8">
                  <c:v>11.028157483967323</c:v>
                </c:pt>
                <c:pt idx="9">
                  <c:v>10.409446983967324</c:v>
                </c:pt>
                <c:pt idx="10">
                  <c:v>8.6822539839673247</c:v>
                </c:pt>
                <c:pt idx="11">
                  <c:v>5.7649129839673243</c:v>
                </c:pt>
                <c:pt idx="12">
                  <c:v>9.3738379839673236</c:v>
                </c:pt>
                <c:pt idx="13">
                  <c:v>6.851790983967323</c:v>
                </c:pt>
                <c:pt idx="14">
                  <c:v>5.2380434839673242</c:v>
                </c:pt>
                <c:pt idx="15">
                  <c:v>6.7866774839673241</c:v>
                </c:pt>
                <c:pt idx="16">
                  <c:v>4.4926224839673239</c:v>
                </c:pt>
                <c:pt idx="17">
                  <c:v>2.8345724839673245</c:v>
                </c:pt>
                <c:pt idx="18">
                  <c:v>1.0728119839673242</c:v>
                </c:pt>
                <c:pt idx="19">
                  <c:v>0.74187648396732442</c:v>
                </c:pt>
                <c:pt idx="20">
                  <c:v>3.0617814839673247</c:v>
                </c:pt>
                <c:pt idx="21">
                  <c:v>7.421804483967323</c:v>
                </c:pt>
                <c:pt idx="22">
                  <c:v>8.1121449839673243</c:v>
                </c:pt>
                <c:pt idx="23">
                  <c:v>13.139593983967323</c:v>
                </c:pt>
                <c:pt idx="24">
                  <c:v>15.861890483967326</c:v>
                </c:pt>
                <c:pt idx="25">
                  <c:v>13.082758483967321</c:v>
                </c:pt>
                <c:pt idx="26">
                  <c:v>8.6825444839673249</c:v>
                </c:pt>
                <c:pt idx="27">
                  <c:v>10.845910483967325</c:v>
                </c:pt>
                <c:pt idx="28">
                  <c:v>8.7411639839673239</c:v>
                </c:pt>
                <c:pt idx="29">
                  <c:v>9.0537614839673246</c:v>
                </c:pt>
                <c:pt idx="30">
                  <c:v>10.524609983967324</c:v>
                </c:pt>
                <c:pt idx="31">
                  <c:v>8.3656219839673227</c:v>
                </c:pt>
                <c:pt idx="32">
                  <c:v>11.504988983967326</c:v>
                </c:pt>
                <c:pt idx="33">
                  <c:v>11.288790983967324</c:v>
                </c:pt>
                <c:pt idx="34">
                  <c:v>12.612830483967326</c:v>
                </c:pt>
                <c:pt idx="35">
                  <c:v>13.886182483967321</c:v>
                </c:pt>
                <c:pt idx="36">
                  <c:v>16.172960483967326</c:v>
                </c:pt>
                <c:pt idx="37">
                  <c:v>18.380087983967325</c:v>
                </c:pt>
                <c:pt idx="38">
                  <c:v>24.055947483967326</c:v>
                </c:pt>
                <c:pt idx="39">
                  <c:v>28.016034483967321</c:v>
                </c:pt>
                <c:pt idx="40">
                  <c:v>22.021067483967325</c:v>
                </c:pt>
                <c:pt idx="41">
                  <c:v>20.840368983967323</c:v>
                </c:pt>
                <c:pt idx="42">
                  <c:v>18.508862483967324</c:v>
                </c:pt>
                <c:pt idx="43">
                  <c:v>21.803005608967325</c:v>
                </c:pt>
                <c:pt idx="44">
                  <c:v>21.785173033967325</c:v>
                </c:pt>
                <c:pt idx="45">
                  <c:v>21.885629228967325</c:v>
                </c:pt>
                <c:pt idx="46">
                  <c:v>22.273592193967325</c:v>
                </c:pt>
                <c:pt idx="47">
                  <c:v>22.513516888967324</c:v>
                </c:pt>
                <c:pt idx="48">
                  <c:v>22.631619938967322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4-A043-BD5C-494391DB2B73}"/>
            </c:ext>
          </c:extLst>
        </c:ser>
        <c:ser>
          <c:idx val="3"/>
          <c:order val="4"/>
          <c:tx>
            <c:strRef>
              <c:f>'M-3'!$F$2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'M-3'!$F$3:$F$51</c:f>
              <c:numCache>
                <c:formatCode>0</c:formatCode>
                <c:ptCount val="49"/>
                <c:pt idx="0">
                  <c:v>22.204146474816966</c:v>
                </c:pt>
                <c:pt idx="1">
                  <c:v>16.465361474816966</c:v>
                </c:pt>
                <c:pt idx="2">
                  <c:v>7.2894934748169664</c:v>
                </c:pt>
                <c:pt idx="3">
                  <c:v>3.7076879748169649</c:v>
                </c:pt>
                <c:pt idx="4">
                  <c:v>3.114376974816965</c:v>
                </c:pt>
                <c:pt idx="5">
                  <c:v>4.6698314748169665</c:v>
                </c:pt>
                <c:pt idx="6">
                  <c:v>5.4469689748169667</c:v>
                </c:pt>
                <c:pt idx="7">
                  <c:v>10.125888474816966</c:v>
                </c:pt>
                <c:pt idx="8">
                  <c:v>8.4517004748169651</c:v>
                </c:pt>
                <c:pt idx="9">
                  <c:v>7.8329899748169662</c:v>
                </c:pt>
                <c:pt idx="10">
                  <c:v>6.1057969748169665</c:v>
                </c:pt>
                <c:pt idx="11">
                  <c:v>3.1884559748169661</c:v>
                </c:pt>
                <c:pt idx="12">
                  <c:v>6.7973809748169653</c:v>
                </c:pt>
                <c:pt idx="13">
                  <c:v>4.2753339748169648</c:v>
                </c:pt>
                <c:pt idx="14">
                  <c:v>2.661586474816966</c:v>
                </c:pt>
                <c:pt idx="15">
                  <c:v>4.2102204748169658</c:v>
                </c:pt>
                <c:pt idx="16">
                  <c:v>1.9161654748169656</c:v>
                </c:pt>
                <c:pt idx="17">
                  <c:v>0.25811547481696628</c:v>
                </c:pt>
                <c:pt idx="18">
                  <c:v>-1.503645025183034</c:v>
                </c:pt>
                <c:pt idx="19">
                  <c:v>-1.8345805251830338</c:v>
                </c:pt>
                <c:pt idx="20">
                  <c:v>0.4853244748169665</c:v>
                </c:pt>
                <c:pt idx="21">
                  <c:v>4.8453474748169647</c:v>
                </c:pt>
                <c:pt idx="22">
                  <c:v>5.5356879748169661</c:v>
                </c:pt>
                <c:pt idx="23">
                  <c:v>10.563136974816965</c:v>
                </c:pt>
                <c:pt idx="24">
                  <c:v>13.285433474816967</c:v>
                </c:pt>
                <c:pt idx="25">
                  <c:v>10.506301474816963</c:v>
                </c:pt>
                <c:pt idx="26">
                  <c:v>6.1060874748169667</c:v>
                </c:pt>
                <c:pt idx="27">
                  <c:v>8.2694534748169666</c:v>
                </c:pt>
                <c:pt idx="28">
                  <c:v>6.1647069748169656</c:v>
                </c:pt>
                <c:pt idx="29">
                  <c:v>6.4773044748169664</c:v>
                </c:pt>
                <c:pt idx="30">
                  <c:v>7.9481529748169653</c:v>
                </c:pt>
                <c:pt idx="31">
                  <c:v>5.7891649748169645</c:v>
                </c:pt>
                <c:pt idx="32">
                  <c:v>8.928531974816968</c:v>
                </c:pt>
                <c:pt idx="33">
                  <c:v>8.7123339748169659</c:v>
                </c:pt>
                <c:pt idx="34">
                  <c:v>10.036373474816967</c:v>
                </c:pt>
                <c:pt idx="35">
                  <c:v>11.309725474816963</c:v>
                </c:pt>
                <c:pt idx="36">
                  <c:v>13.596503474816968</c:v>
                </c:pt>
                <c:pt idx="37">
                  <c:v>15.803630974816967</c:v>
                </c:pt>
                <c:pt idx="38">
                  <c:v>21.47949047481697</c:v>
                </c:pt>
                <c:pt idx="39">
                  <c:v>25.439577474816964</c:v>
                </c:pt>
                <c:pt idx="40">
                  <c:v>19.444610474816969</c:v>
                </c:pt>
                <c:pt idx="41">
                  <c:v>18.263911974816963</c:v>
                </c:pt>
                <c:pt idx="42">
                  <c:v>15.932405474816965</c:v>
                </c:pt>
                <c:pt idx="43">
                  <c:v>19.226548599816965</c:v>
                </c:pt>
                <c:pt idx="44">
                  <c:v>19.208716024816965</c:v>
                </c:pt>
                <c:pt idx="45">
                  <c:v>19.309172219816965</c:v>
                </c:pt>
                <c:pt idx="46">
                  <c:v>19.697135184816965</c:v>
                </c:pt>
                <c:pt idx="47">
                  <c:v>19.937059879816964</c:v>
                </c:pt>
                <c:pt idx="48">
                  <c:v>20.055162929816966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4-A043-BD5C-494391DB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'M-3'!$C$2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'M-3'!$C$3:$C$51</c:f>
              <c:numCache>
                <c:formatCode>0</c:formatCode>
                <c:ptCount val="49"/>
                <c:pt idx="0">
                  <c:v>29.294908499999998</c:v>
                </c:pt>
                <c:pt idx="1">
                  <c:v>23.556123499999998</c:v>
                </c:pt>
                <c:pt idx="2">
                  <c:v>14.380255500000001</c:v>
                </c:pt>
                <c:pt idx="3">
                  <c:v>10.798449999999999</c:v>
                </c:pt>
                <c:pt idx="4">
                  <c:v>10.205138999999999</c:v>
                </c:pt>
                <c:pt idx="5">
                  <c:v>11.760593500000001</c:v>
                </c:pt>
                <c:pt idx="6">
                  <c:v>12.537731000000001</c:v>
                </c:pt>
                <c:pt idx="7">
                  <c:v>17.2166505</c:v>
                </c:pt>
                <c:pt idx="8">
                  <c:v>15.542462499999999</c:v>
                </c:pt>
                <c:pt idx="9">
                  <c:v>14.923752</c:v>
                </c:pt>
                <c:pt idx="10">
                  <c:v>13.196559000000001</c:v>
                </c:pt>
                <c:pt idx="11">
                  <c:v>10.279218</c:v>
                </c:pt>
                <c:pt idx="12">
                  <c:v>13.888142999999999</c:v>
                </c:pt>
                <c:pt idx="13">
                  <c:v>11.366095999999999</c:v>
                </c:pt>
                <c:pt idx="14">
                  <c:v>9.7523485000000001</c:v>
                </c:pt>
                <c:pt idx="15">
                  <c:v>11.3009825</c:v>
                </c:pt>
                <c:pt idx="16">
                  <c:v>9.0069274999999998</c:v>
                </c:pt>
                <c:pt idx="17">
                  <c:v>7.3488775000000004</c:v>
                </c:pt>
                <c:pt idx="18">
                  <c:v>5.5871170000000001</c:v>
                </c:pt>
                <c:pt idx="19">
                  <c:v>5.2561815000000003</c:v>
                </c:pt>
                <c:pt idx="20">
                  <c:v>7.5760865000000006</c:v>
                </c:pt>
                <c:pt idx="21">
                  <c:v>11.936109499999999</c:v>
                </c:pt>
                <c:pt idx="22">
                  <c:v>12.62645</c:v>
                </c:pt>
                <c:pt idx="23">
                  <c:v>17.653898999999999</c:v>
                </c:pt>
                <c:pt idx="24">
                  <c:v>20.376195500000001</c:v>
                </c:pt>
                <c:pt idx="25">
                  <c:v>17.597063499999997</c:v>
                </c:pt>
                <c:pt idx="26">
                  <c:v>13.196849500000001</c:v>
                </c:pt>
                <c:pt idx="27">
                  <c:v>15.360215500000001</c:v>
                </c:pt>
                <c:pt idx="28">
                  <c:v>13.255469</c:v>
                </c:pt>
                <c:pt idx="29">
                  <c:v>13.5680665</c:v>
                </c:pt>
                <c:pt idx="30">
                  <c:v>15.038914999999999</c:v>
                </c:pt>
                <c:pt idx="31">
                  <c:v>12.879926999999999</c:v>
                </c:pt>
                <c:pt idx="32">
                  <c:v>16.019294000000002</c:v>
                </c:pt>
                <c:pt idx="33">
                  <c:v>15.803096</c:v>
                </c:pt>
                <c:pt idx="34">
                  <c:v>17.127135500000001</c:v>
                </c:pt>
                <c:pt idx="35">
                  <c:v>18.400487499999997</c:v>
                </c:pt>
                <c:pt idx="36">
                  <c:v>20.687265500000002</c:v>
                </c:pt>
                <c:pt idx="37">
                  <c:v>22.894393000000001</c:v>
                </c:pt>
                <c:pt idx="38">
                  <c:v>28.570252500000002</c:v>
                </c:pt>
                <c:pt idx="39">
                  <c:v>32.530339499999997</c:v>
                </c:pt>
                <c:pt idx="40">
                  <c:v>26.535372500000001</c:v>
                </c:pt>
                <c:pt idx="41">
                  <c:v>25.354673999999999</c:v>
                </c:pt>
                <c:pt idx="42">
                  <c:v>23.0231675</c:v>
                </c:pt>
                <c:pt idx="43">
                  <c:v>26.317310625000001</c:v>
                </c:pt>
                <c:pt idx="44">
                  <c:v>26.299478050000001</c:v>
                </c:pt>
                <c:pt idx="45">
                  <c:v>26.399934245000001</c:v>
                </c:pt>
                <c:pt idx="46">
                  <c:v>26.787897210000001</c:v>
                </c:pt>
                <c:pt idx="47">
                  <c:v>27.027821905</c:v>
                </c:pt>
                <c:pt idx="48">
                  <c:v>27.145924954999998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A4-A043-BD5C-494391DB2B73}"/>
            </c:ext>
          </c:extLst>
        </c:ser>
        <c:ser>
          <c:idx val="5"/>
          <c:order val="5"/>
          <c:tx>
            <c:strRef>
              <c:f>'M-3'!$B$2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'M-3'!$A$3:$A$51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'M-3'!$B$3:$B$51</c:f>
              <c:numCache>
                <c:formatCode>0</c:formatCode>
                <c:ptCount val="49"/>
                <c:pt idx="0">
                  <c:v>22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24</c:v>
                </c:pt>
                <c:pt idx="7">
                  <c:v>13</c:v>
                </c:pt>
                <c:pt idx="8">
                  <c:v>18</c:v>
                </c:pt>
                <c:pt idx="9">
                  <c:v>14</c:v>
                </c:pt>
                <c:pt idx="10">
                  <c:v>12</c:v>
                </c:pt>
                <c:pt idx="11">
                  <c:v>19</c:v>
                </c:pt>
                <c:pt idx="12">
                  <c:v>6</c:v>
                </c:pt>
                <c:pt idx="13">
                  <c:v>7</c:v>
                </c:pt>
                <c:pt idx="14">
                  <c:v>13</c:v>
                </c:pt>
                <c:pt idx="15">
                  <c:v>7</c:v>
                </c:pt>
                <c:pt idx="16">
                  <c:v>8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  <c:pt idx="21">
                  <c:v>2</c:v>
                </c:pt>
                <c:pt idx="22">
                  <c:v>19</c:v>
                </c:pt>
                <c:pt idx="23">
                  <c:v>24</c:v>
                </c:pt>
                <c:pt idx="24">
                  <c:v>15</c:v>
                </c:pt>
                <c:pt idx="25">
                  <c:v>13</c:v>
                </c:pt>
                <c:pt idx="26">
                  <c:v>17</c:v>
                </c:pt>
                <c:pt idx="27">
                  <c:v>11</c:v>
                </c:pt>
                <c:pt idx="28">
                  <c:v>13</c:v>
                </c:pt>
                <c:pt idx="29">
                  <c:v>17</c:v>
                </c:pt>
                <c:pt idx="30">
                  <c:v>11</c:v>
                </c:pt>
                <c:pt idx="31">
                  <c:v>21</c:v>
                </c:pt>
                <c:pt idx="32">
                  <c:v>15</c:v>
                </c:pt>
                <c:pt idx="33">
                  <c:v>18</c:v>
                </c:pt>
                <c:pt idx="34">
                  <c:v>14</c:v>
                </c:pt>
                <c:pt idx="35">
                  <c:v>19</c:v>
                </c:pt>
                <c:pt idx="36">
                  <c:v>17</c:v>
                </c:pt>
                <c:pt idx="37">
                  <c:v>35</c:v>
                </c:pt>
                <c:pt idx="38">
                  <c:v>35</c:v>
                </c:pt>
                <c:pt idx="39">
                  <c:v>22</c:v>
                </c:pt>
                <c:pt idx="40">
                  <c:v>24</c:v>
                </c:pt>
                <c:pt idx="41">
                  <c:v>31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A4-A043-BD5C-494391DB2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'M-3'!$G$2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'M-3'!$A$3:$A$52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'M-3'!$M$3:$M$49</c:f>
              <c:numCache>
                <c:formatCode>0</c:formatCode>
                <c:ptCount val="47"/>
                <c:pt idx="0">
                  <c:v>88.503573575549098</c:v>
                </c:pt>
                <c:pt idx="1">
                  <c:v>70.007115075549109</c:v>
                </c:pt>
                <c:pt idx="2">
                  <c:v>56.656130575549106</c:v>
                </c:pt>
                <c:pt idx="3">
                  <c:v>54.036468575549108</c:v>
                </c:pt>
                <c:pt idx="4">
                  <c:v>55.775749575549099</c:v>
                </c:pt>
                <c:pt idx="5">
                  <c:v>62.787261075549104</c:v>
                </c:pt>
                <c:pt idx="6">
                  <c:v>66.569130075549097</c:v>
                </c:pt>
                <c:pt idx="7">
                  <c:v>68.955151075549097</c:v>
                </c:pt>
                <c:pt idx="8">
                  <c:v>64.935059575549104</c:v>
                </c:pt>
                <c:pt idx="9">
                  <c:v>59.671815075549098</c:v>
                </c:pt>
                <c:pt idx="10">
                  <c:v>58.636206075549097</c:v>
                </c:pt>
                <c:pt idx="11">
                  <c:v>56.805743075549096</c:v>
                </c:pt>
                <c:pt idx="12">
                  <c:v>56.278873575549099</c:v>
                </c:pt>
                <c:pt idx="13">
                  <c:v>53.691713075549103</c:v>
                </c:pt>
                <c:pt idx="14">
                  <c:v>51.332544575549107</c:v>
                </c:pt>
                <c:pt idx="15">
                  <c:v>48.929073575549104</c:v>
                </c:pt>
                <c:pt idx="16">
                  <c:v>43.2152080755491</c:v>
                </c:pt>
                <c:pt idx="17">
                  <c:v>39.464462075549108</c:v>
                </c:pt>
                <c:pt idx="18">
                  <c:v>39.691671075549102</c:v>
                </c:pt>
                <c:pt idx="19">
                  <c:v>46.040663575549104</c:v>
                </c:pt>
                <c:pt idx="20">
                  <c:v>53.410932075549098</c:v>
                </c:pt>
                <c:pt idx="21">
                  <c:v>63.488744575549106</c:v>
                </c:pt>
                <c:pt idx="22">
                  <c:v>71.9288305755491</c:v>
                </c:pt>
                <c:pt idx="23">
                  <c:v>76.899444075549098</c:v>
                </c:pt>
                <c:pt idx="24">
                  <c:v>72.442394575549102</c:v>
                </c:pt>
                <c:pt idx="25">
                  <c:v>67.426414575549103</c:v>
                </c:pt>
                <c:pt idx="26">
                  <c:v>63.084820075549104</c:v>
                </c:pt>
                <c:pt idx="27">
                  <c:v>63.456037075549098</c:v>
                </c:pt>
                <c:pt idx="28">
                  <c:v>63.134736575549105</c:v>
                </c:pt>
                <c:pt idx="29">
                  <c:v>62.759194575549103</c:v>
                </c:pt>
                <c:pt idx="30">
                  <c:v>65.210422075549104</c:v>
                </c:pt>
                <c:pt idx="31">
                  <c:v>65.974603075549112</c:v>
                </c:pt>
                <c:pt idx="32">
                  <c:v>70.221811575549111</c:v>
                </c:pt>
                <c:pt idx="33">
                  <c:v>72.603005075549106</c:v>
                </c:pt>
                <c:pt idx="34">
                  <c:v>77.487174575549091</c:v>
                </c:pt>
                <c:pt idx="35">
                  <c:v>83.25443207554909</c:v>
                </c:pt>
                <c:pt idx="36">
                  <c:v>93.424197075549102</c:v>
                </c:pt>
                <c:pt idx="37">
                  <c:v>105.2672710755491</c:v>
                </c:pt>
                <c:pt idx="38">
                  <c:v>108.90825057554909</c:v>
                </c:pt>
                <c:pt idx="39">
                  <c:v>105.6926720755491</c:v>
                </c:pt>
                <c:pt idx="40">
                  <c:v>96.185500075549101</c:v>
                </c:pt>
                <c:pt idx="41">
                  <c:v>95.967438200549111</c:v>
                </c:pt>
                <c:pt idx="42">
                  <c:v>96.912242250549099</c:v>
                </c:pt>
                <c:pt idx="43">
                  <c:v>100.28900899554911</c:v>
                </c:pt>
                <c:pt idx="44">
                  <c:v>100.75959558054912</c:v>
                </c:pt>
                <c:pt idx="45">
                  <c:v>101.48793943554911</c:v>
                </c:pt>
                <c:pt idx="46">
                  <c:v>102.2339301455491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C-A448-BBFF-1791AE1E07A7}"/>
            </c:ext>
          </c:extLst>
        </c:ser>
        <c:ser>
          <c:idx val="2"/>
          <c:order val="2"/>
          <c:tx>
            <c:strRef>
              <c:f>'M-3'!$E$2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'M-3'!$A$3:$A$52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'M-3'!$K$3:$K$49</c:f>
              <c:numCache>
                <c:formatCode>0</c:formatCode>
                <c:ptCount val="47"/>
                <c:pt idx="0">
                  <c:v>80.774202548098032</c:v>
                </c:pt>
                <c:pt idx="1">
                  <c:v>62.277744048098022</c:v>
                </c:pt>
                <c:pt idx="2">
                  <c:v>48.926759548098026</c:v>
                </c:pt>
                <c:pt idx="3">
                  <c:v>46.307097548098028</c:v>
                </c:pt>
                <c:pt idx="4">
                  <c:v>48.046378548098033</c:v>
                </c:pt>
                <c:pt idx="5">
                  <c:v>55.057890048098031</c:v>
                </c:pt>
                <c:pt idx="6">
                  <c:v>58.839759048098031</c:v>
                </c:pt>
                <c:pt idx="7">
                  <c:v>61.225780048098031</c:v>
                </c:pt>
                <c:pt idx="8">
                  <c:v>57.205688548098024</c:v>
                </c:pt>
                <c:pt idx="9">
                  <c:v>51.942444048098025</c:v>
                </c:pt>
                <c:pt idx="10">
                  <c:v>50.906835048098031</c:v>
                </c:pt>
                <c:pt idx="11">
                  <c:v>49.076372048098023</c:v>
                </c:pt>
                <c:pt idx="12">
                  <c:v>48.549502548098026</c:v>
                </c:pt>
                <c:pt idx="13">
                  <c:v>45.962342048098023</c:v>
                </c:pt>
                <c:pt idx="14">
                  <c:v>43.603173548098027</c:v>
                </c:pt>
                <c:pt idx="15">
                  <c:v>41.199702548098031</c:v>
                </c:pt>
                <c:pt idx="16">
                  <c:v>35.485837048098027</c:v>
                </c:pt>
                <c:pt idx="17">
                  <c:v>31.735091048098027</c:v>
                </c:pt>
                <c:pt idx="18">
                  <c:v>31.962300048098029</c:v>
                </c:pt>
                <c:pt idx="19">
                  <c:v>38.311292548098024</c:v>
                </c:pt>
                <c:pt idx="20">
                  <c:v>45.681561048098025</c:v>
                </c:pt>
                <c:pt idx="21">
                  <c:v>55.759373548098026</c:v>
                </c:pt>
                <c:pt idx="22">
                  <c:v>64.199459548098034</c:v>
                </c:pt>
                <c:pt idx="23">
                  <c:v>69.170073048098018</c:v>
                </c:pt>
                <c:pt idx="24">
                  <c:v>64.713023548098022</c:v>
                </c:pt>
                <c:pt idx="25">
                  <c:v>59.697043548098023</c:v>
                </c:pt>
                <c:pt idx="26">
                  <c:v>55.355449048098031</c:v>
                </c:pt>
                <c:pt idx="27">
                  <c:v>55.726666048098025</c:v>
                </c:pt>
                <c:pt idx="28">
                  <c:v>55.405365548098025</c:v>
                </c:pt>
                <c:pt idx="29">
                  <c:v>55.029823548098022</c:v>
                </c:pt>
                <c:pt idx="30">
                  <c:v>57.481051048098024</c:v>
                </c:pt>
                <c:pt idx="31">
                  <c:v>58.245232048098032</c:v>
                </c:pt>
                <c:pt idx="32">
                  <c:v>62.492440548098031</c:v>
                </c:pt>
                <c:pt idx="33">
                  <c:v>64.873634048098026</c:v>
                </c:pt>
                <c:pt idx="34">
                  <c:v>69.757803548098025</c:v>
                </c:pt>
                <c:pt idx="35">
                  <c:v>75.525061048098024</c:v>
                </c:pt>
                <c:pt idx="36">
                  <c:v>85.694826048098037</c:v>
                </c:pt>
                <c:pt idx="37">
                  <c:v>97.537900048098024</c:v>
                </c:pt>
                <c:pt idx="38">
                  <c:v>101.17887954809802</c:v>
                </c:pt>
                <c:pt idx="39">
                  <c:v>97.963301048098032</c:v>
                </c:pt>
                <c:pt idx="40">
                  <c:v>88.456129048098035</c:v>
                </c:pt>
                <c:pt idx="41">
                  <c:v>88.238067173098017</c:v>
                </c:pt>
                <c:pt idx="42">
                  <c:v>89.182871223098033</c:v>
                </c:pt>
                <c:pt idx="43">
                  <c:v>92.559637968098031</c:v>
                </c:pt>
                <c:pt idx="44">
                  <c:v>93.030224553098037</c:v>
                </c:pt>
                <c:pt idx="45">
                  <c:v>93.758568408098029</c:v>
                </c:pt>
                <c:pt idx="46">
                  <c:v>94.50455911809803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C-A448-BBFF-1791AE1E07A7}"/>
            </c:ext>
          </c:extLst>
        </c:ser>
        <c:ser>
          <c:idx val="1"/>
          <c:order val="3"/>
          <c:tx>
            <c:strRef>
              <c:f>'M-3'!$D$2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'M-3'!$A$3:$A$52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'M-3'!$J$3:$J$49</c:f>
              <c:numCache>
                <c:formatCode>0</c:formatCode>
                <c:ptCount val="47"/>
                <c:pt idx="0">
                  <c:v>53.688372451901969</c:v>
                </c:pt>
                <c:pt idx="1">
                  <c:v>35.191913951901967</c:v>
                </c:pt>
                <c:pt idx="2">
                  <c:v>21.840929451901971</c:v>
                </c:pt>
                <c:pt idx="3">
                  <c:v>19.221267451901973</c:v>
                </c:pt>
                <c:pt idx="4">
                  <c:v>20.960548451901971</c:v>
                </c:pt>
                <c:pt idx="5">
                  <c:v>27.972059951901976</c:v>
                </c:pt>
                <c:pt idx="6">
                  <c:v>31.753928951901973</c:v>
                </c:pt>
                <c:pt idx="7">
                  <c:v>34.139949951901968</c:v>
                </c:pt>
                <c:pt idx="8">
                  <c:v>30.119858451901973</c:v>
                </c:pt>
                <c:pt idx="9">
                  <c:v>24.856613951901974</c:v>
                </c:pt>
                <c:pt idx="10">
                  <c:v>23.821004951901973</c:v>
                </c:pt>
                <c:pt idx="11">
                  <c:v>21.990541951901971</c:v>
                </c:pt>
                <c:pt idx="12">
                  <c:v>21.463672451901971</c:v>
                </c:pt>
                <c:pt idx="13">
                  <c:v>18.876511951901971</c:v>
                </c:pt>
                <c:pt idx="14">
                  <c:v>16.517343451901972</c:v>
                </c:pt>
                <c:pt idx="15">
                  <c:v>14.113872451901972</c:v>
                </c:pt>
                <c:pt idx="16">
                  <c:v>8.4000069519019718</c:v>
                </c:pt>
                <c:pt idx="17">
                  <c:v>4.6492609519019732</c:v>
                </c:pt>
                <c:pt idx="18">
                  <c:v>4.8764699519019734</c:v>
                </c:pt>
                <c:pt idx="19">
                  <c:v>11.225462451901972</c:v>
                </c:pt>
                <c:pt idx="20">
                  <c:v>18.59573095190197</c:v>
                </c:pt>
                <c:pt idx="21">
                  <c:v>28.673543451901971</c:v>
                </c:pt>
                <c:pt idx="22">
                  <c:v>37.113629451901971</c:v>
                </c:pt>
                <c:pt idx="23">
                  <c:v>42.08424295190197</c:v>
                </c:pt>
                <c:pt idx="24">
                  <c:v>37.627193451901974</c:v>
                </c:pt>
                <c:pt idx="25">
                  <c:v>32.611213451901968</c:v>
                </c:pt>
                <c:pt idx="26">
                  <c:v>28.269618951901975</c:v>
                </c:pt>
                <c:pt idx="27">
                  <c:v>28.640835951901973</c:v>
                </c:pt>
                <c:pt idx="28">
                  <c:v>28.31953545190197</c:v>
                </c:pt>
                <c:pt idx="29">
                  <c:v>27.943993451901971</c:v>
                </c:pt>
                <c:pt idx="30">
                  <c:v>30.395220951901972</c:v>
                </c:pt>
                <c:pt idx="31">
                  <c:v>31.159401951901973</c:v>
                </c:pt>
                <c:pt idx="32">
                  <c:v>35.406610451901976</c:v>
                </c:pt>
                <c:pt idx="33">
                  <c:v>37.787803951901971</c:v>
                </c:pt>
                <c:pt idx="34">
                  <c:v>42.671973451901977</c:v>
                </c:pt>
                <c:pt idx="35">
                  <c:v>48.439230951901976</c:v>
                </c:pt>
                <c:pt idx="36">
                  <c:v>58.608995951901974</c:v>
                </c:pt>
                <c:pt idx="37">
                  <c:v>70.452069951901976</c:v>
                </c:pt>
                <c:pt idx="38">
                  <c:v>74.093049451901976</c:v>
                </c:pt>
                <c:pt idx="39">
                  <c:v>70.877470951901969</c:v>
                </c:pt>
                <c:pt idx="40">
                  <c:v>61.370298951901972</c:v>
                </c:pt>
                <c:pt idx="41">
                  <c:v>61.152237076901969</c:v>
                </c:pt>
                <c:pt idx="42">
                  <c:v>62.097041126901971</c:v>
                </c:pt>
                <c:pt idx="43">
                  <c:v>65.473807871901982</c:v>
                </c:pt>
                <c:pt idx="44">
                  <c:v>65.944394456901975</c:v>
                </c:pt>
                <c:pt idx="45">
                  <c:v>66.672738311901981</c:v>
                </c:pt>
                <c:pt idx="46">
                  <c:v>67.418729021901967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C-A448-BBFF-1791AE1E07A7}"/>
            </c:ext>
          </c:extLst>
        </c:ser>
        <c:ser>
          <c:idx val="3"/>
          <c:order val="4"/>
          <c:tx>
            <c:strRef>
              <c:f>'M-3'!$F$2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'M-3'!$A$3:$A$52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'M-3'!$L$3:$L$49</c:f>
              <c:numCache>
                <c:formatCode>0</c:formatCode>
                <c:ptCount val="47"/>
                <c:pt idx="0">
                  <c:v>45.959001424450896</c:v>
                </c:pt>
                <c:pt idx="1">
                  <c:v>27.462542924450894</c:v>
                </c:pt>
                <c:pt idx="2">
                  <c:v>14.111558424450896</c:v>
                </c:pt>
                <c:pt idx="3">
                  <c:v>11.491896424450896</c:v>
                </c:pt>
                <c:pt idx="4">
                  <c:v>13.231177424450898</c:v>
                </c:pt>
                <c:pt idx="5">
                  <c:v>20.242688924450899</c:v>
                </c:pt>
                <c:pt idx="6">
                  <c:v>24.024557924450896</c:v>
                </c:pt>
                <c:pt idx="7">
                  <c:v>26.410578924450895</c:v>
                </c:pt>
                <c:pt idx="8">
                  <c:v>22.390487424450896</c:v>
                </c:pt>
                <c:pt idx="9">
                  <c:v>17.127242924450897</c:v>
                </c:pt>
                <c:pt idx="10">
                  <c:v>16.091633924450896</c:v>
                </c:pt>
                <c:pt idx="11">
                  <c:v>14.261170924450896</c:v>
                </c:pt>
                <c:pt idx="12">
                  <c:v>13.734301424450896</c:v>
                </c:pt>
                <c:pt idx="13">
                  <c:v>11.147140924450897</c:v>
                </c:pt>
                <c:pt idx="14">
                  <c:v>8.7879724244508974</c:v>
                </c:pt>
                <c:pt idx="15">
                  <c:v>6.3845014244508977</c:v>
                </c:pt>
                <c:pt idx="16">
                  <c:v>0.67063592445089792</c:v>
                </c:pt>
                <c:pt idx="17">
                  <c:v>-3.0801100755491015</c:v>
                </c:pt>
                <c:pt idx="18">
                  <c:v>-2.8529010755491013</c:v>
                </c:pt>
                <c:pt idx="19">
                  <c:v>3.4960914244508974</c:v>
                </c:pt>
                <c:pt idx="20">
                  <c:v>10.866359924450897</c:v>
                </c:pt>
                <c:pt idx="21">
                  <c:v>20.944172424450898</c:v>
                </c:pt>
                <c:pt idx="22">
                  <c:v>29.384258424450898</c:v>
                </c:pt>
                <c:pt idx="23">
                  <c:v>34.354871924450897</c:v>
                </c:pt>
                <c:pt idx="24">
                  <c:v>29.897822424450897</c:v>
                </c:pt>
                <c:pt idx="25">
                  <c:v>24.881842424450898</c:v>
                </c:pt>
                <c:pt idx="26">
                  <c:v>20.540247924450899</c:v>
                </c:pt>
                <c:pt idx="27">
                  <c:v>20.911464924450897</c:v>
                </c:pt>
                <c:pt idx="28">
                  <c:v>20.590164424450897</c:v>
                </c:pt>
                <c:pt idx="29">
                  <c:v>20.214622424450894</c:v>
                </c:pt>
                <c:pt idx="30">
                  <c:v>22.665849924450896</c:v>
                </c:pt>
                <c:pt idx="31">
                  <c:v>23.430030924450897</c:v>
                </c:pt>
                <c:pt idx="32">
                  <c:v>27.677239424450903</c:v>
                </c:pt>
                <c:pt idx="33">
                  <c:v>30.058432924450898</c:v>
                </c:pt>
                <c:pt idx="34">
                  <c:v>34.942602424450897</c:v>
                </c:pt>
                <c:pt idx="35">
                  <c:v>40.709859924450896</c:v>
                </c:pt>
                <c:pt idx="36">
                  <c:v>50.879624924450908</c:v>
                </c:pt>
                <c:pt idx="37">
                  <c:v>62.722698924450903</c:v>
                </c:pt>
                <c:pt idx="38">
                  <c:v>66.36367842445091</c:v>
                </c:pt>
                <c:pt idx="39">
                  <c:v>63.148099924450896</c:v>
                </c:pt>
                <c:pt idx="40">
                  <c:v>53.640927924450899</c:v>
                </c:pt>
                <c:pt idx="41">
                  <c:v>53.422866049450896</c:v>
                </c:pt>
                <c:pt idx="42">
                  <c:v>54.367670099450898</c:v>
                </c:pt>
                <c:pt idx="43">
                  <c:v>57.744436844450895</c:v>
                </c:pt>
                <c:pt idx="44">
                  <c:v>58.215023429450895</c:v>
                </c:pt>
                <c:pt idx="45">
                  <c:v>58.943367284450893</c:v>
                </c:pt>
                <c:pt idx="46">
                  <c:v>59.689357994450894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C-A448-BBFF-1791AE1E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'M-3'!$C$2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'M-3'!$A$3:$A$50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'M-3'!$I$3:$I$49</c:f>
              <c:numCache>
                <c:formatCode>0</c:formatCode>
                <c:ptCount val="47"/>
                <c:pt idx="0">
                  <c:v>67.231287499999993</c:v>
                </c:pt>
                <c:pt idx="1">
                  <c:v>48.734829000000005</c:v>
                </c:pt>
                <c:pt idx="2">
                  <c:v>35.383844499999995</c:v>
                </c:pt>
                <c:pt idx="3">
                  <c:v>32.764182499999997</c:v>
                </c:pt>
                <c:pt idx="4">
                  <c:v>34.503463500000002</c:v>
                </c:pt>
                <c:pt idx="5">
                  <c:v>41.514975</c:v>
                </c:pt>
                <c:pt idx="6">
                  <c:v>45.296844</c:v>
                </c:pt>
                <c:pt idx="7">
                  <c:v>47.682865</c:v>
                </c:pt>
                <c:pt idx="8">
                  <c:v>43.6627735</c:v>
                </c:pt>
                <c:pt idx="9">
                  <c:v>38.399529000000001</c:v>
                </c:pt>
                <c:pt idx="10">
                  <c:v>37.36392</c:v>
                </c:pt>
                <c:pt idx="11">
                  <c:v>35.533456999999999</c:v>
                </c:pt>
                <c:pt idx="12">
                  <c:v>35.006587499999995</c:v>
                </c:pt>
                <c:pt idx="13">
                  <c:v>32.419426999999999</c:v>
                </c:pt>
                <c:pt idx="14">
                  <c:v>30.0602585</c:v>
                </c:pt>
                <c:pt idx="15">
                  <c:v>27.6567875</c:v>
                </c:pt>
                <c:pt idx="16">
                  <c:v>21.942921999999999</c:v>
                </c:pt>
                <c:pt idx="17">
                  <c:v>18.192176</c:v>
                </c:pt>
                <c:pt idx="18">
                  <c:v>18.419384999999998</c:v>
                </c:pt>
                <c:pt idx="19">
                  <c:v>24.7683775</c:v>
                </c:pt>
                <c:pt idx="20">
                  <c:v>32.138646000000001</c:v>
                </c:pt>
                <c:pt idx="21">
                  <c:v>42.216458500000002</c:v>
                </c:pt>
                <c:pt idx="22">
                  <c:v>50.656544500000003</c:v>
                </c:pt>
                <c:pt idx="23">
                  <c:v>55.627158000000001</c:v>
                </c:pt>
                <c:pt idx="24">
                  <c:v>51.170108499999998</c:v>
                </c:pt>
                <c:pt idx="25">
                  <c:v>46.154128499999999</c:v>
                </c:pt>
                <c:pt idx="26">
                  <c:v>41.812533999999999</c:v>
                </c:pt>
                <c:pt idx="27">
                  <c:v>42.183751000000001</c:v>
                </c:pt>
                <c:pt idx="28">
                  <c:v>41.862450499999994</c:v>
                </c:pt>
                <c:pt idx="29">
                  <c:v>41.486908499999998</c:v>
                </c:pt>
                <c:pt idx="30">
                  <c:v>43.938136</c:v>
                </c:pt>
                <c:pt idx="31">
                  <c:v>44.702317000000001</c:v>
                </c:pt>
                <c:pt idx="32">
                  <c:v>48.949525500000007</c:v>
                </c:pt>
                <c:pt idx="33">
                  <c:v>51.330719000000002</c:v>
                </c:pt>
                <c:pt idx="34">
                  <c:v>56.214888500000001</c:v>
                </c:pt>
                <c:pt idx="35">
                  <c:v>61.982146</c:v>
                </c:pt>
                <c:pt idx="36">
                  <c:v>72.151911000000013</c:v>
                </c:pt>
                <c:pt idx="37">
                  <c:v>83.994985</c:v>
                </c:pt>
                <c:pt idx="38">
                  <c:v>87.6359645</c:v>
                </c:pt>
                <c:pt idx="39">
                  <c:v>84.420385999999993</c:v>
                </c:pt>
                <c:pt idx="40">
                  <c:v>74.913213999999996</c:v>
                </c:pt>
                <c:pt idx="41">
                  <c:v>74.695152125000007</c:v>
                </c:pt>
                <c:pt idx="42">
                  <c:v>75.639956175000009</c:v>
                </c:pt>
                <c:pt idx="43">
                  <c:v>79.016722920000007</c:v>
                </c:pt>
                <c:pt idx="44">
                  <c:v>79.487309504999999</c:v>
                </c:pt>
                <c:pt idx="45">
                  <c:v>80.215653360000005</c:v>
                </c:pt>
                <c:pt idx="46">
                  <c:v>80.961644070000006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6C-A448-BBFF-1791AE1E07A7}"/>
            </c:ext>
          </c:extLst>
        </c:ser>
        <c:ser>
          <c:idx val="5"/>
          <c:order val="5"/>
          <c:tx>
            <c:strRef>
              <c:f>'M-3'!$B$2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'M-3'!$A$3:$A$50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'M-3'!$H$3:$H$43</c:f>
              <c:numCache>
                <c:formatCode>0</c:formatCode>
                <c:ptCount val="41"/>
                <c:pt idx="0">
                  <c:v>50</c:v>
                </c:pt>
                <c:pt idx="1">
                  <c:v>39</c:v>
                </c:pt>
                <c:pt idx="2">
                  <c:v>38</c:v>
                </c:pt>
                <c:pt idx="3">
                  <c:v>39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45</c:v>
                </c:pt>
                <c:pt idx="8">
                  <c:v>44</c:v>
                </c:pt>
                <c:pt idx="9">
                  <c:v>45</c:v>
                </c:pt>
                <c:pt idx="10">
                  <c:v>37</c:v>
                </c:pt>
                <c:pt idx="11">
                  <c:v>32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17</c:v>
                </c:pt>
                <c:pt idx="16">
                  <c:v>11</c:v>
                </c:pt>
                <c:pt idx="17">
                  <c:v>4</c:v>
                </c:pt>
                <c:pt idx="18">
                  <c:v>10</c:v>
                </c:pt>
                <c:pt idx="19">
                  <c:v>11</c:v>
                </c:pt>
                <c:pt idx="20">
                  <c:v>29</c:v>
                </c:pt>
                <c:pt idx="21">
                  <c:v>45</c:v>
                </c:pt>
                <c:pt idx="22">
                  <c:v>58</c:v>
                </c:pt>
                <c:pt idx="23">
                  <c:v>52</c:v>
                </c:pt>
                <c:pt idx="24">
                  <c:v>45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49</c:v>
                </c:pt>
                <c:pt idx="30">
                  <c:v>47</c:v>
                </c:pt>
                <c:pt idx="31">
                  <c:v>54</c:v>
                </c:pt>
                <c:pt idx="32">
                  <c:v>47</c:v>
                </c:pt>
                <c:pt idx="33">
                  <c:v>51</c:v>
                </c:pt>
                <c:pt idx="34">
                  <c:v>50</c:v>
                </c:pt>
                <c:pt idx="35">
                  <c:v>71</c:v>
                </c:pt>
                <c:pt idx="36">
                  <c:v>87</c:v>
                </c:pt>
                <c:pt idx="37">
                  <c:v>92</c:v>
                </c:pt>
                <c:pt idx="38">
                  <c:v>81</c:v>
                </c:pt>
                <c:pt idx="39">
                  <c:v>77</c:v>
                </c:pt>
                <c:pt idx="4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6C-A448-BBFF-1791AE1E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M!$M$1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M!$M$2:$M$49</c:f>
              <c:numCache>
                <c:formatCode>0</c:formatCode>
                <c:ptCount val="48"/>
                <c:pt idx="0">
                  <c:v>78.860452754407163</c:v>
                </c:pt>
                <c:pt idx="1">
                  <c:v>70.152452254407166</c:v>
                </c:pt>
                <c:pt idx="2">
                  <c:v>69.824967754407169</c:v>
                </c:pt>
                <c:pt idx="3">
                  <c:v>67.114159754407169</c:v>
                </c:pt>
                <c:pt idx="4">
                  <c:v>69.200036254407166</c:v>
                </c:pt>
                <c:pt idx="5">
                  <c:v>79.177846254407172</c:v>
                </c:pt>
                <c:pt idx="6">
                  <c:v>83.231545254407166</c:v>
                </c:pt>
                <c:pt idx="7">
                  <c:v>89.317553754407157</c:v>
                </c:pt>
                <c:pt idx="8">
                  <c:v>94.977318754407179</c:v>
                </c:pt>
                <c:pt idx="9">
                  <c:v>88.082625754407161</c:v>
                </c:pt>
                <c:pt idx="10">
                  <c:v>88.785992754407175</c:v>
                </c:pt>
                <c:pt idx="11">
                  <c:v>79.346088754407162</c:v>
                </c:pt>
                <c:pt idx="12">
                  <c:v>78.628470254407176</c:v>
                </c:pt>
                <c:pt idx="13">
                  <c:v>88.632733254407157</c:v>
                </c:pt>
                <c:pt idx="14">
                  <c:v>83.312427754407167</c:v>
                </c:pt>
                <c:pt idx="15">
                  <c:v>83.752425254407171</c:v>
                </c:pt>
                <c:pt idx="16">
                  <c:v>62.513496754407164</c:v>
                </c:pt>
                <c:pt idx="17">
                  <c:v>54.913601754407168</c:v>
                </c:pt>
                <c:pt idx="18">
                  <c:v>62.783213754407164</c:v>
                </c:pt>
                <c:pt idx="19">
                  <c:v>83.136973254407167</c:v>
                </c:pt>
                <c:pt idx="20">
                  <c:v>101.56921025440718</c:v>
                </c:pt>
                <c:pt idx="21">
                  <c:v>115.68198275440716</c:v>
                </c:pt>
                <c:pt idx="22">
                  <c:v>112.91326075440716</c:v>
                </c:pt>
                <c:pt idx="23">
                  <c:v>119.77917225440717</c:v>
                </c:pt>
                <c:pt idx="24">
                  <c:v>109.82354875440717</c:v>
                </c:pt>
                <c:pt idx="25">
                  <c:v>118.34997025440717</c:v>
                </c:pt>
                <c:pt idx="26">
                  <c:v>114.13596375440716</c:v>
                </c:pt>
                <c:pt idx="27">
                  <c:v>119.06663825440717</c:v>
                </c:pt>
                <c:pt idx="28">
                  <c:v>124.17775875440717</c:v>
                </c:pt>
                <c:pt idx="29">
                  <c:v>110.56103325440716</c:v>
                </c:pt>
                <c:pt idx="30">
                  <c:v>96.17113375440718</c:v>
                </c:pt>
                <c:pt idx="31">
                  <c:v>90.352966254407164</c:v>
                </c:pt>
                <c:pt idx="32">
                  <c:v>94.492037254407165</c:v>
                </c:pt>
                <c:pt idx="33">
                  <c:v>109.80102975440715</c:v>
                </c:pt>
                <c:pt idx="34">
                  <c:v>121.38711525440718</c:v>
                </c:pt>
                <c:pt idx="35">
                  <c:v>136.09001975440717</c:v>
                </c:pt>
                <c:pt idx="36">
                  <c:v>142.86745725440719</c:v>
                </c:pt>
                <c:pt idx="37">
                  <c:v>156.22985925440719</c:v>
                </c:pt>
                <c:pt idx="38">
                  <c:v>145.24882225440717</c:v>
                </c:pt>
                <c:pt idx="39">
                  <c:v>155.14885575440715</c:v>
                </c:pt>
                <c:pt idx="40">
                  <c:v>157.77490975440716</c:v>
                </c:pt>
                <c:pt idx="41">
                  <c:v>158.21034276440716</c:v>
                </c:pt>
                <c:pt idx="42">
                  <c:v>160.69450506940717</c:v>
                </c:pt>
                <c:pt idx="43">
                  <c:v>162.33858694440718</c:v>
                </c:pt>
                <c:pt idx="44">
                  <c:v>164.37007792940719</c:v>
                </c:pt>
                <c:pt idx="45">
                  <c:v>166.09108651940718</c:v>
                </c:pt>
                <c:pt idx="46">
                  <c:v>167.59466446440717</c:v>
                </c:pt>
                <c:pt idx="47">
                  <c:v>178.22092966440715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7F4E-A722-7237DB2459F0}"/>
            </c:ext>
          </c:extLst>
        </c:ser>
        <c:ser>
          <c:idx val="3"/>
          <c:order val="3"/>
          <c:tx>
            <c:strRef>
              <c:f>M!$K$1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M!$K$2:$K$49</c:f>
              <c:numCache>
                <c:formatCode>0</c:formatCode>
                <c:ptCount val="48"/>
                <c:pt idx="0">
                  <c:v>69.911471118489033</c:v>
                </c:pt>
                <c:pt idx="1">
                  <c:v>61.203470618489028</c:v>
                </c:pt>
                <c:pt idx="2">
                  <c:v>60.875986118489031</c:v>
                </c:pt>
                <c:pt idx="3">
                  <c:v>58.165178118489038</c:v>
                </c:pt>
                <c:pt idx="4">
                  <c:v>60.251054618489036</c:v>
                </c:pt>
                <c:pt idx="5">
                  <c:v>70.228864618489041</c:v>
                </c:pt>
                <c:pt idx="6">
                  <c:v>74.282563618489036</c:v>
                </c:pt>
                <c:pt idx="7">
                  <c:v>80.368572118489027</c:v>
                </c:pt>
                <c:pt idx="8">
                  <c:v>86.028337118489048</c:v>
                </c:pt>
                <c:pt idx="9">
                  <c:v>79.13364411848903</c:v>
                </c:pt>
                <c:pt idx="10">
                  <c:v>79.837011118489045</c:v>
                </c:pt>
                <c:pt idx="11">
                  <c:v>70.397107118489032</c:v>
                </c:pt>
                <c:pt idx="12">
                  <c:v>69.679488618489046</c:v>
                </c:pt>
                <c:pt idx="13">
                  <c:v>79.683751618489026</c:v>
                </c:pt>
                <c:pt idx="14">
                  <c:v>74.363446118489037</c:v>
                </c:pt>
                <c:pt idx="15">
                  <c:v>74.803443618489041</c:v>
                </c:pt>
                <c:pt idx="16">
                  <c:v>53.564515118489034</c:v>
                </c:pt>
                <c:pt idx="17">
                  <c:v>45.964620118489037</c:v>
                </c:pt>
                <c:pt idx="18">
                  <c:v>53.834232118489034</c:v>
                </c:pt>
                <c:pt idx="19">
                  <c:v>74.187991618489036</c:v>
                </c:pt>
                <c:pt idx="20">
                  <c:v>92.620228618489051</c:v>
                </c:pt>
                <c:pt idx="21">
                  <c:v>106.73300111848903</c:v>
                </c:pt>
                <c:pt idx="22">
                  <c:v>103.96427911848903</c:v>
                </c:pt>
                <c:pt idx="23">
                  <c:v>110.83019061848904</c:v>
                </c:pt>
                <c:pt idx="24">
                  <c:v>100.87456711848904</c:v>
                </c:pt>
                <c:pt idx="25">
                  <c:v>109.40098861848904</c:v>
                </c:pt>
                <c:pt idx="26">
                  <c:v>105.18698211848903</c:v>
                </c:pt>
                <c:pt idx="27">
                  <c:v>110.11765661848904</c:v>
                </c:pt>
                <c:pt idx="28">
                  <c:v>115.22877711848903</c:v>
                </c:pt>
                <c:pt idx="29">
                  <c:v>101.61205161848903</c:v>
                </c:pt>
                <c:pt idx="30">
                  <c:v>87.222152118489049</c:v>
                </c:pt>
                <c:pt idx="31">
                  <c:v>81.403984618489034</c:v>
                </c:pt>
                <c:pt idx="32">
                  <c:v>85.543055618489035</c:v>
                </c:pt>
                <c:pt idx="33">
                  <c:v>100.85204811848902</c:v>
                </c:pt>
                <c:pt idx="34">
                  <c:v>112.43813361848905</c:v>
                </c:pt>
                <c:pt idx="35">
                  <c:v>127.14103811848904</c:v>
                </c:pt>
                <c:pt idx="36">
                  <c:v>133.91847561848905</c:v>
                </c:pt>
                <c:pt idx="37">
                  <c:v>147.28087761848906</c:v>
                </c:pt>
                <c:pt idx="38">
                  <c:v>136.29984061848904</c:v>
                </c:pt>
                <c:pt idx="39">
                  <c:v>146.19987411848902</c:v>
                </c:pt>
                <c:pt idx="40">
                  <c:v>148.82592811848903</c:v>
                </c:pt>
                <c:pt idx="41">
                  <c:v>149.26136112848903</c:v>
                </c:pt>
                <c:pt idx="42">
                  <c:v>151.74552343348904</c:v>
                </c:pt>
                <c:pt idx="43">
                  <c:v>153.38960530848905</c:v>
                </c:pt>
                <c:pt idx="44">
                  <c:v>155.42109629348906</c:v>
                </c:pt>
                <c:pt idx="45">
                  <c:v>157.14210488348905</c:v>
                </c:pt>
                <c:pt idx="46">
                  <c:v>158.64568282848904</c:v>
                </c:pt>
                <c:pt idx="47">
                  <c:v>169.27194802848902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9-7F4E-A722-7237DB2459F0}"/>
            </c:ext>
          </c:extLst>
        </c:ser>
        <c:ser>
          <c:idx val="2"/>
          <c:order val="4"/>
          <c:tx>
            <c:strRef>
              <c:f>M!$J$1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M!$J$2:$J$49</c:f>
              <c:numCache>
                <c:formatCode>0</c:formatCode>
                <c:ptCount val="48"/>
                <c:pt idx="0">
                  <c:v>38.551791881510972</c:v>
                </c:pt>
                <c:pt idx="1">
                  <c:v>29.843791381510961</c:v>
                </c:pt>
                <c:pt idx="2">
                  <c:v>29.516306881510964</c:v>
                </c:pt>
                <c:pt idx="3">
                  <c:v>26.805498881510971</c:v>
                </c:pt>
                <c:pt idx="4">
                  <c:v>28.891375381510969</c:v>
                </c:pt>
                <c:pt idx="5">
                  <c:v>38.869185381510967</c:v>
                </c:pt>
                <c:pt idx="6">
                  <c:v>42.922884381510961</c:v>
                </c:pt>
                <c:pt idx="7">
                  <c:v>49.008892881510967</c:v>
                </c:pt>
                <c:pt idx="8">
                  <c:v>54.668657881510974</c:v>
                </c:pt>
                <c:pt idx="9">
                  <c:v>47.773964881510963</c:v>
                </c:pt>
                <c:pt idx="10">
                  <c:v>48.47733188151097</c:v>
                </c:pt>
                <c:pt idx="11">
                  <c:v>39.037427881510965</c:v>
                </c:pt>
                <c:pt idx="12">
                  <c:v>38.319809381510971</c:v>
                </c:pt>
                <c:pt idx="13">
                  <c:v>48.324072381510966</c:v>
                </c:pt>
                <c:pt idx="14">
                  <c:v>43.003766881510977</c:v>
                </c:pt>
                <c:pt idx="15">
                  <c:v>43.443764381510967</c:v>
                </c:pt>
                <c:pt idx="16">
                  <c:v>22.204835881510967</c:v>
                </c:pt>
                <c:pt idx="17">
                  <c:v>14.604940881510966</c:v>
                </c:pt>
                <c:pt idx="18">
                  <c:v>22.474552881510967</c:v>
                </c:pt>
                <c:pt idx="19">
                  <c:v>42.828312381510969</c:v>
                </c:pt>
                <c:pt idx="20">
                  <c:v>61.260549381510977</c:v>
                </c:pt>
                <c:pt idx="21">
                  <c:v>75.373321881510975</c:v>
                </c:pt>
                <c:pt idx="22">
                  <c:v>72.60459988151095</c:v>
                </c:pt>
                <c:pt idx="23">
                  <c:v>79.47051138151096</c:v>
                </c:pt>
                <c:pt idx="24">
                  <c:v>69.514887881510958</c:v>
                </c:pt>
                <c:pt idx="25">
                  <c:v>78.041309381510956</c:v>
                </c:pt>
                <c:pt idx="26">
                  <c:v>73.827302881510974</c:v>
                </c:pt>
                <c:pt idx="27">
                  <c:v>78.757977381510955</c:v>
                </c:pt>
                <c:pt idx="28">
                  <c:v>83.869097881510982</c:v>
                </c:pt>
                <c:pt idx="29">
                  <c:v>70.25237238151098</c:v>
                </c:pt>
                <c:pt idx="30">
                  <c:v>55.862472881510975</c:v>
                </c:pt>
                <c:pt idx="31">
                  <c:v>50.044305381510959</c:v>
                </c:pt>
                <c:pt idx="32">
                  <c:v>54.183376381510961</c:v>
                </c:pt>
                <c:pt idx="33">
                  <c:v>69.49236888151097</c:v>
                </c:pt>
                <c:pt idx="34">
                  <c:v>81.078454381510966</c:v>
                </c:pt>
                <c:pt idx="35">
                  <c:v>95.781358881510954</c:v>
                </c:pt>
                <c:pt idx="36">
                  <c:v>102.55879638151097</c:v>
                </c:pt>
                <c:pt idx="37">
                  <c:v>115.92119838151098</c:v>
                </c:pt>
                <c:pt idx="38">
                  <c:v>104.94016138151096</c:v>
                </c:pt>
                <c:pt idx="39">
                  <c:v>114.84019488151094</c:v>
                </c:pt>
                <c:pt idx="40">
                  <c:v>117.46624888151095</c:v>
                </c:pt>
                <c:pt idx="41">
                  <c:v>117.90168189151095</c:v>
                </c:pt>
                <c:pt idx="42">
                  <c:v>120.38584419651096</c:v>
                </c:pt>
                <c:pt idx="43">
                  <c:v>122.02992607151097</c:v>
                </c:pt>
                <c:pt idx="44">
                  <c:v>124.06141705651098</c:v>
                </c:pt>
                <c:pt idx="45">
                  <c:v>125.78242564651097</c:v>
                </c:pt>
                <c:pt idx="46">
                  <c:v>127.28600359151096</c:v>
                </c:pt>
                <c:pt idx="47">
                  <c:v>137.91226879151094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9-7F4E-A722-7237DB2459F0}"/>
            </c:ext>
          </c:extLst>
        </c:ser>
        <c:ser>
          <c:idx val="4"/>
          <c:order val="5"/>
          <c:tx>
            <c:strRef>
              <c:f>M!$L$1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M!$L$2:$L$49</c:f>
              <c:numCache>
                <c:formatCode>0</c:formatCode>
                <c:ptCount val="48"/>
                <c:pt idx="0">
                  <c:v>29.602810245592842</c:v>
                </c:pt>
                <c:pt idx="1">
                  <c:v>20.894809745592831</c:v>
                </c:pt>
                <c:pt idx="2">
                  <c:v>20.567325245592833</c:v>
                </c:pt>
                <c:pt idx="3">
                  <c:v>17.85651724559284</c:v>
                </c:pt>
                <c:pt idx="4">
                  <c:v>19.942393745592838</c:v>
                </c:pt>
                <c:pt idx="5">
                  <c:v>29.920203745592836</c:v>
                </c:pt>
                <c:pt idx="6">
                  <c:v>33.973902745592831</c:v>
                </c:pt>
                <c:pt idx="7">
                  <c:v>40.059911245592836</c:v>
                </c:pt>
                <c:pt idx="8">
                  <c:v>45.719676245592844</c:v>
                </c:pt>
                <c:pt idx="9">
                  <c:v>38.824983245592833</c:v>
                </c:pt>
                <c:pt idx="10">
                  <c:v>39.52835024559284</c:v>
                </c:pt>
                <c:pt idx="11">
                  <c:v>30.088446245592834</c:v>
                </c:pt>
                <c:pt idx="12">
                  <c:v>29.370827745592841</c:v>
                </c:pt>
                <c:pt idx="13">
                  <c:v>39.375090745592836</c:v>
                </c:pt>
                <c:pt idx="14">
                  <c:v>34.054785245592846</c:v>
                </c:pt>
                <c:pt idx="15">
                  <c:v>34.494782745592836</c:v>
                </c:pt>
                <c:pt idx="16">
                  <c:v>13.255854245592836</c:v>
                </c:pt>
                <c:pt idx="17">
                  <c:v>5.655959245592836</c:v>
                </c:pt>
                <c:pt idx="18">
                  <c:v>13.525571245592836</c:v>
                </c:pt>
                <c:pt idx="19">
                  <c:v>33.879330745592839</c:v>
                </c:pt>
                <c:pt idx="20">
                  <c:v>52.311567745592846</c:v>
                </c:pt>
                <c:pt idx="21">
                  <c:v>66.424340245592845</c:v>
                </c:pt>
                <c:pt idx="22">
                  <c:v>63.655618245592827</c:v>
                </c:pt>
                <c:pt idx="23">
                  <c:v>70.521529745592829</c:v>
                </c:pt>
                <c:pt idx="24">
                  <c:v>60.565906245592835</c:v>
                </c:pt>
                <c:pt idx="25">
                  <c:v>69.092327745592826</c:v>
                </c:pt>
                <c:pt idx="26">
                  <c:v>64.878321245592844</c:v>
                </c:pt>
                <c:pt idx="27">
                  <c:v>69.808995745592824</c:v>
                </c:pt>
                <c:pt idx="28">
                  <c:v>74.920116245592851</c:v>
                </c:pt>
                <c:pt idx="29">
                  <c:v>61.303390745592843</c:v>
                </c:pt>
                <c:pt idx="30">
                  <c:v>46.913491245592844</c:v>
                </c:pt>
                <c:pt idx="31">
                  <c:v>41.095323745592829</c:v>
                </c:pt>
                <c:pt idx="32">
                  <c:v>45.23439474559283</c:v>
                </c:pt>
                <c:pt idx="33">
                  <c:v>60.543387245592832</c:v>
                </c:pt>
                <c:pt idx="34">
                  <c:v>72.129472745592835</c:v>
                </c:pt>
                <c:pt idx="35">
                  <c:v>86.832377245592824</c:v>
                </c:pt>
                <c:pt idx="36">
                  <c:v>93.609814745592843</c:v>
                </c:pt>
                <c:pt idx="37">
                  <c:v>106.97221674559285</c:v>
                </c:pt>
                <c:pt idx="38">
                  <c:v>95.991179745592831</c:v>
                </c:pt>
                <c:pt idx="39">
                  <c:v>105.89121324559281</c:v>
                </c:pt>
                <c:pt idx="40">
                  <c:v>108.51726724559282</c:v>
                </c:pt>
                <c:pt idx="41">
                  <c:v>108.95270025559282</c:v>
                </c:pt>
                <c:pt idx="42">
                  <c:v>111.43686256059283</c:v>
                </c:pt>
                <c:pt idx="43">
                  <c:v>113.08094443559284</c:v>
                </c:pt>
                <c:pt idx="44">
                  <c:v>115.11243542059285</c:v>
                </c:pt>
                <c:pt idx="45">
                  <c:v>116.83344401059284</c:v>
                </c:pt>
                <c:pt idx="46">
                  <c:v>118.33702195559283</c:v>
                </c:pt>
                <c:pt idx="47">
                  <c:v>128.96328715559281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9-7F4E-A722-7237DB24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05695"/>
        <c:axId val="1904340815"/>
      </c:areaChart>
      <c:lineChart>
        <c:grouping val="standard"/>
        <c:varyColors val="0"/>
        <c:ser>
          <c:idx val="0"/>
          <c:order val="1"/>
          <c:tx>
            <c:strRef>
              <c:f>M!$H$1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M!$H$2:$H$43</c:f>
              <c:numCache>
                <c:formatCode>0</c:formatCode>
                <c:ptCount val="42"/>
                <c:pt idx="0">
                  <c:v>53</c:v>
                </c:pt>
                <c:pt idx="1">
                  <c:v>47</c:v>
                </c:pt>
                <c:pt idx="2">
                  <c:v>34</c:v>
                </c:pt>
                <c:pt idx="3">
                  <c:v>46</c:v>
                </c:pt>
                <c:pt idx="4">
                  <c:v>56</c:v>
                </c:pt>
                <c:pt idx="5">
                  <c:v>51</c:v>
                </c:pt>
                <c:pt idx="6">
                  <c:v>78</c:v>
                </c:pt>
                <c:pt idx="7">
                  <c:v>68</c:v>
                </c:pt>
                <c:pt idx="8">
                  <c:v>79</c:v>
                </c:pt>
                <c:pt idx="9">
                  <c:v>69</c:v>
                </c:pt>
                <c:pt idx="10">
                  <c:v>55</c:v>
                </c:pt>
                <c:pt idx="11">
                  <c:v>65</c:v>
                </c:pt>
                <c:pt idx="12">
                  <c:v>56</c:v>
                </c:pt>
                <c:pt idx="13">
                  <c:v>59</c:v>
                </c:pt>
                <c:pt idx="14">
                  <c:v>70</c:v>
                </c:pt>
                <c:pt idx="15">
                  <c:v>29</c:v>
                </c:pt>
                <c:pt idx="16">
                  <c:v>22</c:v>
                </c:pt>
                <c:pt idx="17">
                  <c:v>24</c:v>
                </c:pt>
                <c:pt idx="18">
                  <c:v>42</c:v>
                </c:pt>
                <c:pt idx="19">
                  <c:v>71</c:v>
                </c:pt>
                <c:pt idx="20">
                  <c:v>78</c:v>
                </c:pt>
                <c:pt idx="21">
                  <c:v>66</c:v>
                </c:pt>
                <c:pt idx="22">
                  <c:v>92</c:v>
                </c:pt>
                <c:pt idx="23">
                  <c:v>93</c:v>
                </c:pt>
                <c:pt idx="24">
                  <c:v>84</c:v>
                </c:pt>
                <c:pt idx="25">
                  <c:v>85</c:v>
                </c:pt>
                <c:pt idx="26">
                  <c:v>94</c:v>
                </c:pt>
                <c:pt idx="27">
                  <c:v>116</c:v>
                </c:pt>
                <c:pt idx="28">
                  <c:v>80</c:v>
                </c:pt>
                <c:pt idx="29">
                  <c:v>58</c:v>
                </c:pt>
                <c:pt idx="30">
                  <c:v>45</c:v>
                </c:pt>
                <c:pt idx="31">
                  <c:v>70</c:v>
                </c:pt>
                <c:pt idx="32">
                  <c:v>81</c:v>
                </c:pt>
                <c:pt idx="33">
                  <c:v>95</c:v>
                </c:pt>
                <c:pt idx="34">
                  <c:v>100</c:v>
                </c:pt>
                <c:pt idx="35">
                  <c:v>106</c:v>
                </c:pt>
                <c:pt idx="36">
                  <c:v>120</c:v>
                </c:pt>
                <c:pt idx="37">
                  <c:v>118</c:v>
                </c:pt>
                <c:pt idx="38">
                  <c:v>147</c:v>
                </c:pt>
                <c:pt idx="39">
                  <c:v>156</c:v>
                </c:pt>
                <c:pt idx="40">
                  <c:v>105</c:v>
                </c:pt>
                <c:pt idx="41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9-7F4E-A722-7237DB2459F0}"/>
            </c:ext>
          </c:extLst>
        </c:ser>
        <c:ser>
          <c:idx val="1"/>
          <c:order val="2"/>
          <c:tx>
            <c:strRef>
              <c:f>M!$I$1</c:f>
              <c:strCache>
                <c:ptCount val="1"/>
                <c:pt idx="0">
                  <c:v>Predicho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M!$I$2:$I$49</c:f>
              <c:numCache>
                <c:formatCode>0</c:formatCode>
                <c:ptCount val="48"/>
                <c:pt idx="0">
                  <c:v>54.231631500000006</c:v>
                </c:pt>
                <c:pt idx="1">
                  <c:v>45.523630999999995</c:v>
                </c:pt>
                <c:pt idx="2">
                  <c:v>45.196146499999998</c:v>
                </c:pt>
                <c:pt idx="3">
                  <c:v>42.485338500000005</c:v>
                </c:pt>
                <c:pt idx="4">
                  <c:v>44.571215000000002</c:v>
                </c:pt>
                <c:pt idx="5">
                  <c:v>54.549025</c:v>
                </c:pt>
                <c:pt idx="6">
                  <c:v>58.602723999999995</c:v>
                </c:pt>
                <c:pt idx="7">
                  <c:v>64.6887325</c:v>
                </c:pt>
                <c:pt idx="8">
                  <c:v>70.348497500000008</c:v>
                </c:pt>
                <c:pt idx="9">
                  <c:v>63.453804499999997</c:v>
                </c:pt>
                <c:pt idx="10">
                  <c:v>64.157171500000004</c:v>
                </c:pt>
                <c:pt idx="11">
                  <c:v>54.717267499999998</c:v>
                </c:pt>
                <c:pt idx="12">
                  <c:v>53.999649000000005</c:v>
                </c:pt>
                <c:pt idx="13">
                  <c:v>64.003912</c:v>
                </c:pt>
                <c:pt idx="14">
                  <c:v>58.68360650000001</c:v>
                </c:pt>
                <c:pt idx="15">
                  <c:v>59.123604</c:v>
                </c:pt>
                <c:pt idx="16">
                  <c:v>37.8846755</c:v>
                </c:pt>
                <c:pt idx="17">
                  <c:v>30.2847805</c:v>
                </c:pt>
                <c:pt idx="18">
                  <c:v>38.1543925</c:v>
                </c:pt>
                <c:pt idx="19">
                  <c:v>58.508152000000003</c:v>
                </c:pt>
                <c:pt idx="20">
                  <c:v>76.94038900000001</c:v>
                </c:pt>
                <c:pt idx="21">
                  <c:v>91.053161500000002</c:v>
                </c:pt>
                <c:pt idx="22">
                  <c:v>88.284439499999991</c:v>
                </c:pt>
                <c:pt idx="23">
                  <c:v>95.150351000000001</c:v>
                </c:pt>
                <c:pt idx="24">
                  <c:v>85.194727499999999</c:v>
                </c:pt>
                <c:pt idx="25">
                  <c:v>93.721148999999997</c:v>
                </c:pt>
                <c:pt idx="26">
                  <c:v>89.5071425</c:v>
                </c:pt>
                <c:pt idx="27">
                  <c:v>94.437816999999995</c:v>
                </c:pt>
                <c:pt idx="28">
                  <c:v>99.548937500000008</c:v>
                </c:pt>
                <c:pt idx="29">
                  <c:v>85.932212000000007</c:v>
                </c:pt>
                <c:pt idx="30">
                  <c:v>71.542312500000008</c:v>
                </c:pt>
                <c:pt idx="31">
                  <c:v>65.724144999999993</c:v>
                </c:pt>
                <c:pt idx="32">
                  <c:v>69.863215999999994</c:v>
                </c:pt>
                <c:pt idx="33">
                  <c:v>85.172208499999996</c:v>
                </c:pt>
                <c:pt idx="34">
                  <c:v>96.758294000000006</c:v>
                </c:pt>
                <c:pt idx="35">
                  <c:v>111.46119849999999</c:v>
                </c:pt>
                <c:pt idx="36">
                  <c:v>118.23863600000001</c:v>
                </c:pt>
                <c:pt idx="37">
                  <c:v>131.60103800000002</c:v>
                </c:pt>
                <c:pt idx="38">
                  <c:v>120.620001</c:v>
                </c:pt>
                <c:pt idx="39">
                  <c:v>130.52003449999998</c:v>
                </c:pt>
                <c:pt idx="40">
                  <c:v>133.14608849999999</c:v>
                </c:pt>
                <c:pt idx="41">
                  <c:v>133.58152150999999</c:v>
                </c:pt>
                <c:pt idx="42">
                  <c:v>136.065683815</c:v>
                </c:pt>
                <c:pt idx="43">
                  <c:v>137.70976569000001</c:v>
                </c:pt>
                <c:pt idx="44">
                  <c:v>139.74125667500002</c:v>
                </c:pt>
                <c:pt idx="45">
                  <c:v>141.46226526500001</c:v>
                </c:pt>
                <c:pt idx="46">
                  <c:v>142.96584321</c:v>
                </c:pt>
                <c:pt idx="47">
                  <c:v>153.59210840999998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9-7F4E-A722-7237DB24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05695"/>
        <c:axId val="1904340815"/>
      </c:lineChart>
      <c:catAx>
        <c:axId val="1905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4340815"/>
        <c:crosses val="autoZero"/>
        <c:auto val="1"/>
        <c:lblAlgn val="ctr"/>
        <c:lblOffset val="100"/>
        <c:noMultiLvlLbl val="0"/>
      </c:catAx>
      <c:valAx>
        <c:axId val="19043408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500569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M!$M$1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M!$T$2:$T$47</c:f>
              <c:numCache>
                <c:formatCode>0</c:formatCode>
                <c:ptCount val="46"/>
                <c:pt idx="0">
                  <c:v>218.8378727632215</c:v>
                </c:pt>
                <c:pt idx="1">
                  <c:v>207.09157976322149</c:v>
                </c:pt>
                <c:pt idx="2">
                  <c:v>206.13916376322152</c:v>
                </c:pt>
                <c:pt idx="3">
                  <c:v>215.49204226322152</c:v>
                </c:pt>
                <c:pt idx="4">
                  <c:v>231.6094277632215</c:v>
                </c:pt>
                <c:pt idx="5">
                  <c:v>251.72694526322149</c:v>
                </c:pt>
                <c:pt idx="6">
                  <c:v>267.5264177632215</c:v>
                </c:pt>
                <c:pt idx="7">
                  <c:v>272.37749826322147</c:v>
                </c:pt>
                <c:pt idx="8">
                  <c:v>271.84593726322151</c:v>
                </c:pt>
                <c:pt idx="9">
                  <c:v>256.2147072632215</c:v>
                </c:pt>
                <c:pt idx="10">
                  <c:v>246.76055176322151</c:v>
                </c:pt>
                <c:pt idx="11">
                  <c:v>246.6072922632215</c:v>
                </c:pt>
                <c:pt idx="12">
                  <c:v>250.5736312632215</c:v>
                </c:pt>
                <c:pt idx="13">
                  <c:v>255.6975862632215</c:v>
                </c:pt>
                <c:pt idx="14">
                  <c:v>229.5783497632215</c:v>
                </c:pt>
                <c:pt idx="15">
                  <c:v>201.17952376322148</c:v>
                </c:pt>
                <c:pt idx="16">
                  <c:v>180.21031226322151</c:v>
                </c:pt>
                <c:pt idx="17">
                  <c:v>200.83378876322149</c:v>
                </c:pt>
                <c:pt idx="18">
                  <c:v>247.48939726322152</c:v>
                </c:pt>
                <c:pt idx="19">
                  <c:v>300.38816626322148</c:v>
                </c:pt>
                <c:pt idx="20">
                  <c:v>330.1644537632215</c:v>
                </c:pt>
                <c:pt idx="21">
                  <c:v>348.37441576322146</c:v>
                </c:pt>
                <c:pt idx="22">
                  <c:v>342.51598176322148</c:v>
                </c:pt>
                <c:pt idx="23">
                  <c:v>347.95269126322148</c:v>
                </c:pt>
                <c:pt idx="24">
                  <c:v>342.30948276322147</c:v>
                </c:pt>
                <c:pt idx="25">
                  <c:v>351.55257226322146</c:v>
                </c:pt>
                <c:pt idx="26">
                  <c:v>357.38036076322146</c:v>
                </c:pt>
                <c:pt idx="27">
                  <c:v>353.80543026322152</c:v>
                </c:pt>
                <c:pt idx="28">
                  <c:v>330.90992576322151</c:v>
                </c:pt>
                <c:pt idx="29">
                  <c:v>297.08513326322151</c:v>
                </c:pt>
                <c:pt idx="30">
                  <c:v>281.01613726322148</c:v>
                </c:pt>
                <c:pt idx="31">
                  <c:v>294.64603326322151</c:v>
                </c:pt>
                <c:pt idx="32">
                  <c:v>325.68018226322147</c:v>
                </c:pt>
                <c:pt idx="33">
                  <c:v>367.27816476322153</c:v>
                </c:pt>
                <c:pt idx="34">
                  <c:v>400.34459226322156</c:v>
                </c:pt>
                <c:pt idx="35">
                  <c:v>435.18733626322154</c:v>
                </c:pt>
                <c:pt idx="36">
                  <c:v>444.34613876322157</c:v>
                </c:pt>
                <c:pt idx="37">
                  <c:v>456.62753726322148</c:v>
                </c:pt>
                <c:pt idx="38">
                  <c:v>458.17258776322149</c:v>
                </c:pt>
                <c:pt idx="39">
                  <c:v>471.1341082732215</c:v>
                </c:pt>
                <c:pt idx="40">
                  <c:v>476.67975758822149</c:v>
                </c:pt>
                <c:pt idx="41">
                  <c:v>481.24343477822151</c:v>
                </c:pt>
                <c:pt idx="42">
                  <c:v>487.40316994322154</c:v>
                </c:pt>
                <c:pt idx="43">
                  <c:v>492.79975139322153</c:v>
                </c:pt>
                <c:pt idx="44">
                  <c:v>498.05582891322155</c:v>
                </c:pt>
                <c:pt idx="45">
                  <c:v>511.90668064822154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1-8643-BDF4-89AD328459AC}"/>
            </c:ext>
          </c:extLst>
        </c:ser>
        <c:ser>
          <c:idx val="3"/>
          <c:order val="3"/>
          <c:tx>
            <c:strRef>
              <c:f>M!$K$1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M!$R$2:$R$47</c:f>
              <c:numCache>
                <c:formatCode>0</c:formatCode>
                <c:ptCount val="46"/>
                <c:pt idx="0">
                  <c:v>191.99092785546711</c:v>
                </c:pt>
                <c:pt idx="1">
                  <c:v>180.2446348554671</c:v>
                </c:pt>
                <c:pt idx="2">
                  <c:v>179.2922188554671</c:v>
                </c:pt>
                <c:pt idx="3">
                  <c:v>188.6450973554671</c:v>
                </c:pt>
                <c:pt idx="4">
                  <c:v>204.76248285546711</c:v>
                </c:pt>
                <c:pt idx="5">
                  <c:v>224.8800003554671</c:v>
                </c:pt>
                <c:pt idx="6">
                  <c:v>240.67947285546711</c:v>
                </c:pt>
                <c:pt idx="7">
                  <c:v>245.53055335546711</c:v>
                </c:pt>
                <c:pt idx="8">
                  <c:v>244.99899235546712</c:v>
                </c:pt>
                <c:pt idx="9">
                  <c:v>229.36776235546711</c:v>
                </c:pt>
                <c:pt idx="10">
                  <c:v>219.91360685546712</c:v>
                </c:pt>
                <c:pt idx="11">
                  <c:v>219.7603473554671</c:v>
                </c:pt>
                <c:pt idx="12">
                  <c:v>223.72668635546711</c:v>
                </c:pt>
                <c:pt idx="13">
                  <c:v>228.8506413554671</c:v>
                </c:pt>
                <c:pt idx="14">
                  <c:v>202.7314048554671</c:v>
                </c:pt>
                <c:pt idx="15">
                  <c:v>174.33257885546709</c:v>
                </c:pt>
                <c:pt idx="16">
                  <c:v>153.36336735546712</c:v>
                </c:pt>
                <c:pt idx="17">
                  <c:v>173.9868438554671</c:v>
                </c:pt>
                <c:pt idx="18">
                  <c:v>220.64245235546713</c:v>
                </c:pt>
                <c:pt idx="19">
                  <c:v>273.54122135546709</c:v>
                </c:pt>
                <c:pt idx="20">
                  <c:v>303.31750885546711</c:v>
                </c:pt>
                <c:pt idx="21">
                  <c:v>321.52747085546707</c:v>
                </c:pt>
                <c:pt idx="22">
                  <c:v>315.66903685546708</c:v>
                </c:pt>
                <c:pt idx="23">
                  <c:v>321.10574635546709</c:v>
                </c:pt>
                <c:pt idx="24">
                  <c:v>315.46253785546708</c:v>
                </c:pt>
                <c:pt idx="25">
                  <c:v>324.70562735546707</c:v>
                </c:pt>
                <c:pt idx="26">
                  <c:v>330.53341585546707</c:v>
                </c:pt>
                <c:pt idx="27">
                  <c:v>326.95848535546713</c:v>
                </c:pt>
                <c:pt idx="28">
                  <c:v>304.06298085546712</c:v>
                </c:pt>
                <c:pt idx="29">
                  <c:v>270.23818835546712</c:v>
                </c:pt>
                <c:pt idx="30">
                  <c:v>254.16919235546712</c:v>
                </c:pt>
                <c:pt idx="31">
                  <c:v>267.79908835546712</c:v>
                </c:pt>
                <c:pt idx="32">
                  <c:v>298.83323735546708</c:v>
                </c:pt>
                <c:pt idx="33">
                  <c:v>340.43121985546713</c:v>
                </c:pt>
                <c:pt idx="34">
                  <c:v>373.49764735546717</c:v>
                </c:pt>
                <c:pt idx="35">
                  <c:v>408.34039135546715</c:v>
                </c:pt>
                <c:pt idx="36">
                  <c:v>417.49919385546718</c:v>
                </c:pt>
                <c:pt idx="37">
                  <c:v>429.78059235546709</c:v>
                </c:pt>
                <c:pt idx="38">
                  <c:v>431.32564285546709</c:v>
                </c:pt>
                <c:pt idx="39">
                  <c:v>444.28716336546711</c:v>
                </c:pt>
                <c:pt idx="40">
                  <c:v>449.8328126804671</c:v>
                </c:pt>
                <c:pt idx="41">
                  <c:v>454.39648987046712</c:v>
                </c:pt>
                <c:pt idx="42">
                  <c:v>460.55622503546715</c:v>
                </c:pt>
                <c:pt idx="43">
                  <c:v>465.95280648546714</c:v>
                </c:pt>
                <c:pt idx="44">
                  <c:v>471.20888400546716</c:v>
                </c:pt>
                <c:pt idx="45">
                  <c:v>485.05973574046715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1-8643-BDF4-89AD328459AC}"/>
            </c:ext>
          </c:extLst>
        </c:ser>
        <c:ser>
          <c:idx val="2"/>
          <c:order val="4"/>
          <c:tx>
            <c:strRef>
              <c:f>M!$J$1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M!$Q$2:$Q$47</c:f>
              <c:numCache>
                <c:formatCode>0</c:formatCode>
                <c:ptCount val="46"/>
                <c:pt idx="0">
                  <c:v>97.91189014453289</c:v>
                </c:pt>
                <c:pt idx="1">
                  <c:v>86.165597144532896</c:v>
                </c:pt>
                <c:pt idx="2">
                  <c:v>85.213181144532911</c:v>
                </c:pt>
                <c:pt idx="3">
                  <c:v>94.566059644532913</c:v>
                </c:pt>
                <c:pt idx="4">
                  <c:v>110.6834451445329</c:v>
                </c:pt>
                <c:pt idx="5">
                  <c:v>130.80096264453289</c:v>
                </c:pt>
                <c:pt idx="6">
                  <c:v>146.6004351445329</c:v>
                </c:pt>
                <c:pt idx="7">
                  <c:v>151.45151564453289</c:v>
                </c:pt>
                <c:pt idx="8">
                  <c:v>150.91995464453291</c:v>
                </c:pt>
                <c:pt idx="9">
                  <c:v>135.28872464453292</c:v>
                </c:pt>
                <c:pt idx="10">
                  <c:v>125.83456914453291</c:v>
                </c:pt>
                <c:pt idx="11">
                  <c:v>125.68130964453292</c:v>
                </c:pt>
                <c:pt idx="12">
                  <c:v>129.64764864453292</c:v>
                </c:pt>
                <c:pt idx="13">
                  <c:v>134.77160364453292</c:v>
                </c:pt>
                <c:pt idx="14">
                  <c:v>108.65236714453292</c:v>
                </c:pt>
                <c:pt idx="15">
                  <c:v>80.253541144532903</c:v>
                </c:pt>
                <c:pt idx="16">
                  <c:v>59.284329644532896</c:v>
                </c:pt>
                <c:pt idx="17">
                  <c:v>79.907806144532898</c:v>
                </c:pt>
                <c:pt idx="18">
                  <c:v>126.56341464453291</c:v>
                </c:pt>
                <c:pt idx="19">
                  <c:v>179.46218364453293</c:v>
                </c:pt>
                <c:pt idx="20">
                  <c:v>209.23847114453289</c:v>
                </c:pt>
                <c:pt idx="21">
                  <c:v>227.44843314453288</c:v>
                </c:pt>
                <c:pt idx="22">
                  <c:v>221.58999914453287</c:v>
                </c:pt>
                <c:pt idx="23">
                  <c:v>227.02670864453287</c:v>
                </c:pt>
                <c:pt idx="24">
                  <c:v>221.38350014453289</c:v>
                </c:pt>
                <c:pt idx="25">
                  <c:v>230.62658964453288</c:v>
                </c:pt>
                <c:pt idx="26">
                  <c:v>236.45437814453291</c:v>
                </c:pt>
                <c:pt idx="27">
                  <c:v>232.87944764453292</c:v>
                </c:pt>
                <c:pt idx="28">
                  <c:v>209.98394314453293</c:v>
                </c:pt>
                <c:pt idx="29">
                  <c:v>176.1591506445329</c:v>
                </c:pt>
                <c:pt idx="30">
                  <c:v>160.0901546445329</c:v>
                </c:pt>
                <c:pt idx="31">
                  <c:v>173.72005064453288</c:v>
                </c:pt>
                <c:pt idx="32">
                  <c:v>204.75419964453289</c:v>
                </c:pt>
                <c:pt idx="33">
                  <c:v>246.35218214453289</c:v>
                </c:pt>
                <c:pt idx="34">
                  <c:v>279.41860964453292</c:v>
                </c:pt>
                <c:pt idx="35">
                  <c:v>314.2613536445329</c:v>
                </c:pt>
                <c:pt idx="36">
                  <c:v>323.42015614453294</c:v>
                </c:pt>
                <c:pt idx="37">
                  <c:v>335.70155464453285</c:v>
                </c:pt>
                <c:pt idx="38">
                  <c:v>337.24660514453285</c:v>
                </c:pt>
                <c:pt idx="39">
                  <c:v>350.20812565453286</c:v>
                </c:pt>
                <c:pt idx="40">
                  <c:v>355.75377496953286</c:v>
                </c:pt>
                <c:pt idx="41">
                  <c:v>360.31745215953288</c:v>
                </c:pt>
                <c:pt idx="42">
                  <c:v>366.47718732453291</c:v>
                </c:pt>
                <c:pt idx="43">
                  <c:v>371.87376877453289</c:v>
                </c:pt>
                <c:pt idx="44">
                  <c:v>377.12984629453291</c:v>
                </c:pt>
                <c:pt idx="45">
                  <c:v>390.98069802953285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1-8643-BDF4-89AD328459AC}"/>
            </c:ext>
          </c:extLst>
        </c:ser>
        <c:ser>
          <c:idx val="4"/>
          <c:order val="5"/>
          <c:tx>
            <c:strRef>
              <c:f>M!$L$1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M!$S$2:$S$47</c:f>
              <c:numCache>
                <c:formatCode>0</c:formatCode>
                <c:ptCount val="46"/>
                <c:pt idx="0">
                  <c:v>71.064945236778499</c:v>
                </c:pt>
                <c:pt idx="1">
                  <c:v>59.318652236778505</c:v>
                </c:pt>
                <c:pt idx="2">
                  <c:v>58.366236236778512</c:v>
                </c:pt>
                <c:pt idx="3">
                  <c:v>67.719114736778522</c:v>
                </c:pt>
                <c:pt idx="4">
                  <c:v>83.836500236778505</c:v>
                </c:pt>
                <c:pt idx="5">
                  <c:v>103.9540177367785</c:v>
                </c:pt>
                <c:pt idx="6">
                  <c:v>119.7534902367785</c:v>
                </c:pt>
                <c:pt idx="7">
                  <c:v>124.60457073677851</c:v>
                </c:pt>
                <c:pt idx="8">
                  <c:v>124.07300973677852</c:v>
                </c:pt>
                <c:pt idx="9">
                  <c:v>108.44177973677851</c:v>
                </c:pt>
                <c:pt idx="10">
                  <c:v>98.987624236778515</c:v>
                </c:pt>
                <c:pt idx="11">
                  <c:v>98.834364736778511</c:v>
                </c:pt>
                <c:pt idx="12">
                  <c:v>102.80070373677853</c:v>
                </c:pt>
                <c:pt idx="13">
                  <c:v>107.92465873677853</c:v>
                </c:pt>
                <c:pt idx="14">
                  <c:v>81.805422236778526</c:v>
                </c:pt>
                <c:pt idx="15">
                  <c:v>53.406596236778512</c:v>
                </c:pt>
                <c:pt idx="16">
                  <c:v>32.437384736778512</c:v>
                </c:pt>
                <c:pt idx="17">
                  <c:v>53.060861236778507</c:v>
                </c:pt>
                <c:pt idx="18">
                  <c:v>99.716469736778521</c:v>
                </c:pt>
                <c:pt idx="19">
                  <c:v>152.61523873677854</c:v>
                </c:pt>
                <c:pt idx="20">
                  <c:v>182.3915262367785</c:v>
                </c:pt>
                <c:pt idx="21">
                  <c:v>200.60148823677849</c:v>
                </c:pt>
                <c:pt idx="22">
                  <c:v>194.74305423677848</c:v>
                </c:pt>
                <c:pt idx="23">
                  <c:v>200.17976373677848</c:v>
                </c:pt>
                <c:pt idx="24">
                  <c:v>194.5365552367785</c:v>
                </c:pt>
                <c:pt idx="25">
                  <c:v>203.77964473677849</c:v>
                </c:pt>
                <c:pt idx="26">
                  <c:v>209.60743323677852</c:v>
                </c:pt>
                <c:pt idx="27">
                  <c:v>206.03250273677853</c:v>
                </c:pt>
                <c:pt idx="28">
                  <c:v>183.13699823677854</c:v>
                </c:pt>
                <c:pt idx="29">
                  <c:v>149.31220573677851</c:v>
                </c:pt>
                <c:pt idx="30">
                  <c:v>133.24320973677851</c:v>
                </c:pt>
                <c:pt idx="31">
                  <c:v>146.87310573677848</c:v>
                </c:pt>
                <c:pt idx="32">
                  <c:v>177.9072547367785</c:v>
                </c:pt>
                <c:pt idx="33">
                  <c:v>219.5052372367785</c:v>
                </c:pt>
                <c:pt idx="34">
                  <c:v>252.5716647367785</c:v>
                </c:pt>
                <c:pt idx="35">
                  <c:v>287.41440873677851</c:v>
                </c:pt>
                <c:pt idx="36">
                  <c:v>296.57321123677855</c:v>
                </c:pt>
                <c:pt idx="37">
                  <c:v>308.85460973677846</c:v>
                </c:pt>
                <c:pt idx="38">
                  <c:v>310.39966023677846</c:v>
                </c:pt>
                <c:pt idx="39">
                  <c:v>323.36118074677847</c:v>
                </c:pt>
                <c:pt idx="40">
                  <c:v>328.90683006177846</c:v>
                </c:pt>
                <c:pt idx="41">
                  <c:v>333.47050725177849</c:v>
                </c:pt>
                <c:pt idx="42">
                  <c:v>339.63024241677851</c:v>
                </c:pt>
                <c:pt idx="43">
                  <c:v>345.0268238667785</c:v>
                </c:pt>
                <c:pt idx="44">
                  <c:v>350.28290138677852</c:v>
                </c:pt>
                <c:pt idx="45">
                  <c:v>364.13375312177845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1-8643-BDF4-89AD3284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05695"/>
        <c:axId val="1904340815"/>
      </c:areaChart>
      <c:lineChart>
        <c:grouping val="standard"/>
        <c:varyColors val="0"/>
        <c:ser>
          <c:idx val="0"/>
          <c:order val="1"/>
          <c:tx>
            <c:strRef>
              <c:f>M!$H$1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M!$O$2:$O$41</c:f>
              <c:numCache>
                <c:formatCode>0</c:formatCode>
                <c:ptCount val="40"/>
                <c:pt idx="0">
                  <c:v>134</c:v>
                </c:pt>
                <c:pt idx="1">
                  <c:v>127</c:v>
                </c:pt>
                <c:pt idx="2">
                  <c:v>136</c:v>
                </c:pt>
                <c:pt idx="3">
                  <c:v>153</c:v>
                </c:pt>
                <c:pt idx="4">
                  <c:v>185</c:v>
                </c:pt>
                <c:pt idx="5">
                  <c:v>197</c:v>
                </c:pt>
                <c:pt idx="6">
                  <c:v>225</c:v>
                </c:pt>
                <c:pt idx="7">
                  <c:v>216</c:v>
                </c:pt>
                <c:pt idx="8">
                  <c:v>203</c:v>
                </c:pt>
                <c:pt idx="9">
                  <c:v>189</c:v>
                </c:pt>
                <c:pt idx="10">
                  <c:v>176</c:v>
                </c:pt>
                <c:pt idx="11">
                  <c:v>180</c:v>
                </c:pt>
                <c:pt idx="12">
                  <c:v>185</c:v>
                </c:pt>
                <c:pt idx="13">
                  <c:v>158</c:v>
                </c:pt>
                <c:pt idx="14">
                  <c:v>121</c:v>
                </c:pt>
                <c:pt idx="15">
                  <c:v>75</c:v>
                </c:pt>
                <c:pt idx="16">
                  <c:v>88</c:v>
                </c:pt>
                <c:pt idx="17">
                  <c:v>137</c:v>
                </c:pt>
                <c:pt idx="18">
                  <c:v>191</c:v>
                </c:pt>
                <c:pt idx="19">
                  <c:v>215</c:v>
                </c:pt>
                <c:pt idx="20">
                  <c:v>236</c:v>
                </c:pt>
                <c:pt idx="21">
                  <c:v>251</c:v>
                </c:pt>
                <c:pt idx="22">
                  <c:v>269</c:v>
                </c:pt>
                <c:pt idx="23">
                  <c:v>262</c:v>
                </c:pt>
                <c:pt idx="24">
                  <c:v>263</c:v>
                </c:pt>
                <c:pt idx="25">
                  <c:v>295</c:v>
                </c:pt>
                <c:pt idx="26">
                  <c:v>290</c:v>
                </c:pt>
                <c:pt idx="27">
                  <c:v>254</c:v>
                </c:pt>
                <c:pt idx="28">
                  <c:v>183</c:v>
                </c:pt>
                <c:pt idx="29">
                  <c:v>173</c:v>
                </c:pt>
                <c:pt idx="30">
                  <c:v>196</c:v>
                </c:pt>
                <c:pt idx="31">
                  <c:v>246</c:v>
                </c:pt>
                <c:pt idx="32">
                  <c:v>276</c:v>
                </c:pt>
                <c:pt idx="33">
                  <c:v>301</c:v>
                </c:pt>
                <c:pt idx="34">
                  <c:v>326</c:v>
                </c:pt>
                <c:pt idx="35">
                  <c:v>344</c:v>
                </c:pt>
                <c:pt idx="36">
                  <c:v>385</c:v>
                </c:pt>
                <c:pt idx="37">
                  <c:v>421</c:v>
                </c:pt>
                <c:pt idx="38">
                  <c:v>408</c:v>
                </c:pt>
                <c:pt idx="39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1-8643-BDF4-89AD328459AC}"/>
            </c:ext>
          </c:extLst>
        </c:ser>
        <c:ser>
          <c:idx val="1"/>
          <c:order val="2"/>
          <c:tx>
            <c:strRef>
              <c:f>M!$I$1</c:f>
              <c:strCache>
                <c:ptCount val="1"/>
                <c:pt idx="0">
                  <c:v>Predicho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M!$P$2:$P$47</c:f>
              <c:numCache>
                <c:formatCode>0</c:formatCode>
                <c:ptCount val="46"/>
                <c:pt idx="0">
                  <c:v>144.95140900000001</c:v>
                </c:pt>
                <c:pt idx="1">
                  <c:v>133.205116</c:v>
                </c:pt>
                <c:pt idx="2">
                  <c:v>132.2527</c:v>
                </c:pt>
                <c:pt idx="3">
                  <c:v>141.60557850000001</c:v>
                </c:pt>
                <c:pt idx="4">
                  <c:v>157.72296399999999</c:v>
                </c:pt>
                <c:pt idx="5">
                  <c:v>177.84048150000001</c:v>
                </c:pt>
                <c:pt idx="6">
                  <c:v>193.63995399999999</c:v>
                </c:pt>
                <c:pt idx="7">
                  <c:v>198.49103450000001</c:v>
                </c:pt>
                <c:pt idx="8">
                  <c:v>197.9594735</c:v>
                </c:pt>
                <c:pt idx="9">
                  <c:v>182.32824349999999</c:v>
                </c:pt>
                <c:pt idx="10">
                  <c:v>172.874088</c:v>
                </c:pt>
                <c:pt idx="11">
                  <c:v>172.72082849999998</c:v>
                </c:pt>
                <c:pt idx="12">
                  <c:v>176.68716750000002</c:v>
                </c:pt>
                <c:pt idx="13">
                  <c:v>181.81112250000001</c:v>
                </c:pt>
                <c:pt idx="14">
                  <c:v>155.69188600000001</c:v>
                </c:pt>
                <c:pt idx="15">
                  <c:v>127.29306</c:v>
                </c:pt>
                <c:pt idx="16">
                  <c:v>106.3238485</c:v>
                </c:pt>
                <c:pt idx="17">
                  <c:v>126.94732500000001</c:v>
                </c:pt>
                <c:pt idx="18">
                  <c:v>173.60293350000001</c:v>
                </c:pt>
                <c:pt idx="19">
                  <c:v>226.50170250000002</c:v>
                </c:pt>
                <c:pt idx="20">
                  <c:v>256.27799000000005</c:v>
                </c:pt>
                <c:pt idx="21">
                  <c:v>274.48795200000001</c:v>
                </c:pt>
                <c:pt idx="22">
                  <c:v>268.62951799999996</c:v>
                </c:pt>
                <c:pt idx="23">
                  <c:v>274.06622749999997</c:v>
                </c:pt>
                <c:pt idx="24">
                  <c:v>268.42301900000001</c:v>
                </c:pt>
                <c:pt idx="25">
                  <c:v>277.66610850000001</c:v>
                </c:pt>
                <c:pt idx="26">
                  <c:v>283.493897</c:v>
                </c:pt>
                <c:pt idx="27">
                  <c:v>279.91896650000001</c:v>
                </c:pt>
                <c:pt idx="28">
                  <c:v>257.02346199999999</c:v>
                </c:pt>
                <c:pt idx="29">
                  <c:v>223.19866950000002</c:v>
                </c:pt>
                <c:pt idx="30">
                  <c:v>207.1296735</c:v>
                </c:pt>
                <c:pt idx="31">
                  <c:v>220.7595695</c:v>
                </c:pt>
                <c:pt idx="32">
                  <c:v>251.79371849999998</c:v>
                </c:pt>
                <c:pt idx="33">
                  <c:v>293.39170100000001</c:v>
                </c:pt>
                <c:pt idx="34">
                  <c:v>326.45812850000004</c:v>
                </c:pt>
                <c:pt idx="35">
                  <c:v>361.30087250000003</c:v>
                </c:pt>
                <c:pt idx="36">
                  <c:v>370.45967500000006</c:v>
                </c:pt>
                <c:pt idx="37">
                  <c:v>382.74107349999997</c:v>
                </c:pt>
                <c:pt idx="38">
                  <c:v>384.28612399999997</c:v>
                </c:pt>
                <c:pt idx="39">
                  <c:v>397.24764450999999</c:v>
                </c:pt>
                <c:pt idx="40">
                  <c:v>402.79329382499998</c:v>
                </c:pt>
                <c:pt idx="41">
                  <c:v>407.356971015</c:v>
                </c:pt>
                <c:pt idx="42">
                  <c:v>413.51670618000003</c:v>
                </c:pt>
                <c:pt idx="43">
                  <c:v>418.91328763000001</c:v>
                </c:pt>
                <c:pt idx="44">
                  <c:v>424.16936515000003</c:v>
                </c:pt>
                <c:pt idx="45">
                  <c:v>438.02021688500002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1-8643-BDF4-89AD3284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05695"/>
        <c:axId val="1904340815"/>
      </c:lineChart>
      <c:catAx>
        <c:axId val="1905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4340815"/>
        <c:crosses val="autoZero"/>
        <c:auto val="1"/>
        <c:lblAlgn val="ctr"/>
        <c:lblOffset val="100"/>
        <c:noMultiLvlLbl val="0"/>
      </c:catAx>
      <c:valAx>
        <c:axId val="19043408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500569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'JM-1'!$I$1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'JM-1'!$S$2:$S$49</c:f>
              <c:numCache>
                <c:formatCode>0</c:formatCode>
                <c:ptCount val="48"/>
                <c:pt idx="0">
                  <c:v>155.29764285135678</c:v>
                </c:pt>
                <c:pt idx="1">
                  <c:v>187.37784785135676</c:v>
                </c:pt>
                <c:pt idx="2">
                  <c:v>249.96443585135677</c:v>
                </c:pt>
                <c:pt idx="3">
                  <c:v>278.85306785135674</c:v>
                </c:pt>
                <c:pt idx="4">
                  <c:v>271.90985785135678</c:v>
                </c:pt>
                <c:pt idx="5">
                  <c:v>242.69433085135677</c:v>
                </c:pt>
                <c:pt idx="6">
                  <c:v>223.54512285135681</c:v>
                </c:pt>
                <c:pt idx="7">
                  <c:v>220.78761485135681</c:v>
                </c:pt>
                <c:pt idx="8">
                  <c:v>196.7780258513568</c:v>
                </c:pt>
                <c:pt idx="9">
                  <c:v>183.38412885135676</c:v>
                </c:pt>
                <c:pt idx="10">
                  <c:v>194.18730185135678</c:v>
                </c:pt>
                <c:pt idx="11">
                  <c:v>207.69562585135679</c:v>
                </c:pt>
                <c:pt idx="12">
                  <c:v>213.03842585135681</c:v>
                </c:pt>
                <c:pt idx="13">
                  <c:v>207.40496085135678</c:v>
                </c:pt>
                <c:pt idx="14">
                  <c:v>191.73186585135679</c:v>
                </c:pt>
                <c:pt idx="15">
                  <c:v>180.92945785135677</c:v>
                </c:pt>
                <c:pt idx="16">
                  <c:v>159.19237585135676</c:v>
                </c:pt>
                <c:pt idx="17">
                  <c:v>119.66533285135677</c:v>
                </c:pt>
                <c:pt idx="18">
                  <c:v>79.645321851356783</c:v>
                </c:pt>
                <c:pt idx="19">
                  <c:v>81.876381851356768</c:v>
                </c:pt>
                <c:pt idx="20">
                  <c:v>135.92885885135678</c:v>
                </c:pt>
                <c:pt idx="21">
                  <c:v>200.04836485135678</c:v>
                </c:pt>
                <c:pt idx="22">
                  <c:v>228.35593785135677</c:v>
                </c:pt>
                <c:pt idx="23">
                  <c:v>231.77430185135677</c:v>
                </c:pt>
                <c:pt idx="24">
                  <c:v>216.26421685135676</c:v>
                </c:pt>
                <c:pt idx="25">
                  <c:v>217.36848185135676</c:v>
                </c:pt>
                <c:pt idx="26">
                  <c:v>224.01527585135676</c:v>
                </c:pt>
                <c:pt idx="27">
                  <c:v>227.7683018513568</c:v>
                </c:pt>
                <c:pt idx="28">
                  <c:v>234.10899485135678</c:v>
                </c:pt>
                <c:pt idx="29">
                  <c:v>226.61630185135681</c:v>
                </c:pt>
                <c:pt idx="30">
                  <c:v>220.92190385135677</c:v>
                </c:pt>
                <c:pt idx="31">
                  <c:v>196.41160885135679</c:v>
                </c:pt>
                <c:pt idx="32">
                  <c:v>180.82757585135676</c:v>
                </c:pt>
                <c:pt idx="33">
                  <c:v>183.08804385135676</c:v>
                </c:pt>
                <c:pt idx="34">
                  <c:v>208.85254285135676</c:v>
                </c:pt>
                <c:pt idx="35">
                  <c:v>231.1774988513568</c:v>
                </c:pt>
                <c:pt idx="36">
                  <c:v>240.35443485135679</c:v>
                </c:pt>
                <c:pt idx="37">
                  <c:v>230.89470085135679</c:v>
                </c:pt>
                <c:pt idx="38">
                  <c:v>227.36610085135675</c:v>
                </c:pt>
                <c:pt idx="39">
                  <c:v>216.11317585135674</c:v>
                </c:pt>
                <c:pt idx="40">
                  <c:v>214.30762185135677</c:v>
                </c:pt>
                <c:pt idx="41">
                  <c:v>215.40469885135678</c:v>
                </c:pt>
                <c:pt idx="42">
                  <c:v>219.83301415135679</c:v>
                </c:pt>
                <c:pt idx="43">
                  <c:v>225.50598470135679</c:v>
                </c:pt>
                <c:pt idx="44">
                  <c:v>228.01883163135682</c:v>
                </c:pt>
                <c:pt idx="45">
                  <c:v>239.55919317135681</c:v>
                </c:pt>
                <c:pt idx="46">
                  <c:v>249.9584980113568</c:v>
                </c:pt>
                <c:pt idx="47">
                  <c:v>263.6056345013568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D942-863E-FEAFAFC46330}"/>
            </c:ext>
          </c:extLst>
        </c:ser>
        <c:ser>
          <c:idx val="2"/>
          <c:order val="2"/>
          <c:tx>
            <c:strRef>
              <c:f>'JM-1'!$G$1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'JM-1'!$Q$2:$Q$49</c:f>
              <c:numCache>
                <c:formatCode>0</c:formatCode>
                <c:ptCount val="48"/>
                <c:pt idx="0">
                  <c:v>141.89124768487</c:v>
                </c:pt>
                <c:pt idx="1">
                  <c:v>173.97145268487</c:v>
                </c:pt>
                <c:pt idx="2">
                  <c:v>236.55804068486998</c:v>
                </c:pt>
                <c:pt idx="3">
                  <c:v>265.44667268487001</c:v>
                </c:pt>
                <c:pt idx="4">
                  <c:v>258.50346268486999</c:v>
                </c:pt>
                <c:pt idx="5">
                  <c:v>229.28793568486998</c:v>
                </c:pt>
                <c:pt idx="6">
                  <c:v>210.13872768487002</c:v>
                </c:pt>
                <c:pt idx="7">
                  <c:v>207.38121968487002</c:v>
                </c:pt>
                <c:pt idx="8">
                  <c:v>183.37163068487001</c:v>
                </c:pt>
                <c:pt idx="9">
                  <c:v>169.97773368486997</c:v>
                </c:pt>
                <c:pt idx="10">
                  <c:v>180.78090668486999</c:v>
                </c:pt>
                <c:pt idx="11">
                  <c:v>194.28923068487001</c:v>
                </c:pt>
                <c:pt idx="12">
                  <c:v>199.63203068487002</c:v>
                </c:pt>
                <c:pt idx="13">
                  <c:v>193.99856568487002</c:v>
                </c:pt>
                <c:pt idx="14">
                  <c:v>178.32547068487</c:v>
                </c:pt>
                <c:pt idx="15">
                  <c:v>167.52306268486998</c:v>
                </c:pt>
                <c:pt idx="16">
                  <c:v>145.78598068486997</c:v>
                </c:pt>
                <c:pt idx="17">
                  <c:v>106.25893768487001</c:v>
                </c:pt>
                <c:pt idx="18">
                  <c:v>66.238926684869995</c:v>
                </c:pt>
                <c:pt idx="19">
                  <c:v>68.469986684870008</c:v>
                </c:pt>
                <c:pt idx="20">
                  <c:v>122.52246368487</c:v>
                </c:pt>
                <c:pt idx="21">
                  <c:v>186.64196968486999</c:v>
                </c:pt>
                <c:pt idx="22">
                  <c:v>214.94954268486998</c:v>
                </c:pt>
                <c:pt idx="23">
                  <c:v>218.36790668486998</c:v>
                </c:pt>
                <c:pt idx="24">
                  <c:v>202.85782168487</c:v>
                </c:pt>
                <c:pt idx="25">
                  <c:v>203.96208668487003</c:v>
                </c:pt>
                <c:pt idx="26">
                  <c:v>210.60888068486997</c:v>
                </c:pt>
                <c:pt idx="27">
                  <c:v>214.36190668487001</c:v>
                </c:pt>
                <c:pt idx="28">
                  <c:v>220.70259968486999</c:v>
                </c:pt>
                <c:pt idx="29">
                  <c:v>213.20990668487002</c:v>
                </c:pt>
                <c:pt idx="30">
                  <c:v>207.51550868487001</c:v>
                </c:pt>
                <c:pt idx="31">
                  <c:v>183.00521368487</c:v>
                </c:pt>
                <c:pt idx="32">
                  <c:v>167.42118068487</c:v>
                </c:pt>
                <c:pt idx="33">
                  <c:v>169.68164868486997</c:v>
                </c:pt>
                <c:pt idx="34">
                  <c:v>195.44614768486997</c:v>
                </c:pt>
                <c:pt idx="35">
                  <c:v>217.77110368487001</c:v>
                </c:pt>
                <c:pt idx="36">
                  <c:v>226.94803968487</c:v>
                </c:pt>
                <c:pt idx="37">
                  <c:v>217.48830568487</c:v>
                </c:pt>
                <c:pt idx="38">
                  <c:v>213.95970568486999</c:v>
                </c:pt>
                <c:pt idx="39">
                  <c:v>202.70678068486998</c:v>
                </c:pt>
                <c:pt idx="40">
                  <c:v>200.90122668486998</c:v>
                </c:pt>
                <c:pt idx="41">
                  <c:v>201.99830368487</c:v>
                </c:pt>
                <c:pt idx="42">
                  <c:v>206.42661898487</c:v>
                </c:pt>
                <c:pt idx="43">
                  <c:v>212.09958953487001</c:v>
                </c:pt>
                <c:pt idx="44">
                  <c:v>214.61243646487003</c:v>
                </c:pt>
                <c:pt idx="45">
                  <c:v>226.15279800487002</c:v>
                </c:pt>
                <c:pt idx="46">
                  <c:v>236.55210284487001</c:v>
                </c:pt>
                <c:pt idx="47">
                  <c:v>250.19923933487001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3-D942-863E-FEAFAFC46330}"/>
            </c:ext>
          </c:extLst>
        </c:ser>
        <c:ser>
          <c:idx val="1"/>
          <c:order val="3"/>
          <c:tx>
            <c:strRef>
              <c:f>'JM-1'!$F$1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'JM-1'!$P$2:$P$49</c:f>
              <c:numCache>
                <c:formatCode>0</c:formatCode>
                <c:ptCount val="48"/>
                <c:pt idx="0">
                  <c:v>94.911572315130002</c:v>
                </c:pt>
                <c:pt idx="1">
                  <c:v>126.99177731513001</c:v>
                </c:pt>
                <c:pt idx="2">
                  <c:v>189.57836531512999</c:v>
                </c:pt>
                <c:pt idx="3">
                  <c:v>218.46699731512999</c:v>
                </c:pt>
                <c:pt idx="4">
                  <c:v>211.52378731512999</c:v>
                </c:pt>
                <c:pt idx="5">
                  <c:v>182.30826031512998</c:v>
                </c:pt>
                <c:pt idx="6">
                  <c:v>163.15905231513</c:v>
                </c:pt>
                <c:pt idx="7">
                  <c:v>160.40154431513002</c:v>
                </c:pt>
                <c:pt idx="8">
                  <c:v>136.39195531513002</c:v>
                </c:pt>
                <c:pt idx="9">
                  <c:v>122.99805831513</c:v>
                </c:pt>
                <c:pt idx="10">
                  <c:v>133.80123131513</c:v>
                </c:pt>
                <c:pt idx="11">
                  <c:v>147.30955531513001</c:v>
                </c:pt>
                <c:pt idx="12">
                  <c:v>152.65235531513</c:v>
                </c:pt>
                <c:pt idx="13">
                  <c:v>147.01889031512999</c:v>
                </c:pt>
                <c:pt idx="14">
                  <c:v>131.34579531513</c:v>
                </c:pt>
                <c:pt idx="15">
                  <c:v>120.54338731512999</c:v>
                </c:pt>
                <c:pt idx="16">
                  <c:v>98.80630531512999</c:v>
                </c:pt>
                <c:pt idx="17">
                  <c:v>59.279262315130005</c:v>
                </c:pt>
                <c:pt idx="18">
                  <c:v>19.259251315130005</c:v>
                </c:pt>
                <c:pt idx="19">
                  <c:v>21.490311315130008</c:v>
                </c:pt>
                <c:pt idx="20">
                  <c:v>75.542788315130011</c:v>
                </c:pt>
                <c:pt idx="21">
                  <c:v>139.66229431513</c:v>
                </c:pt>
                <c:pt idx="22">
                  <c:v>167.96986731512999</c:v>
                </c:pt>
                <c:pt idx="23">
                  <c:v>171.38823131512999</c:v>
                </c:pt>
                <c:pt idx="24">
                  <c:v>155.87814631513001</c:v>
                </c:pt>
                <c:pt idx="25">
                  <c:v>156.98241131512998</c:v>
                </c:pt>
                <c:pt idx="26">
                  <c:v>163.62920531512998</c:v>
                </c:pt>
                <c:pt idx="27">
                  <c:v>167.38223131513001</c:v>
                </c:pt>
                <c:pt idx="28">
                  <c:v>173.72292431513</c:v>
                </c:pt>
                <c:pt idx="29">
                  <c:v>166.23023131513</c:v>
                </c:pt>
                <c:pt idx="30">
                  <c:v>160.53583331513002</c:v>
                </c:pt>
                <c:pt idx="31">
                  <c:v>136.02553831513001</c:v>
                </c:pt>
                <c:pt idx="32">
                  <c:v>120.44150531513</c:v>
                </c:pt>
                <c:pt idx="33">
                  <c:v>122.70197331512999</c:v>
                </c:pt>
                <c:pt idx="34">
                  <c:v>148.46647231512998</c:v>
                </c:pt>
                <c:pt idx="35">
                  <c:v>170.79142831513002</c:v>
                </c:pt>
                <c:pt idx="36">
                  <c:v>179.96836431513</c:v>
                </c:pt>
                <c:pt idx="37">
                  <c:v>170.50863031513001</c:v>
                </c:pt>
                <c:pt idx="38">
                  <c:v>166.98003031512999</c:v>
                </c:pt>
                <c:pt idx="39">
                  <c:v>155.72710531512999</c:v>
                </c:pt>
                <c:pt idx="40">
                  <c:v>153.92155131512999</c:v>
                </c:pt>
                <c:pt idx="41">
                  <c:v>155.01862831513</c:v>
                </c:pt>
                <c:pt idx="42">
                  <c:v>159.44694361513001</c:v>
                </c:pt>
                <c:pt idx="43">
                  <c:v>165.11991416513001</c:v>
                </c:pt>
                <c:pt idx="44">
                  <c:v>167.63276109513001</c:v>
                </c:pt>
                <c:pt idx="45">
                  <c:v>179.17312263513003</c:v>
                </c:pt>
                <c:pt idx="46">
                  <c:v>189.57242747513001</c:v>
                </c:pt>
                <c:pt idx="47">
                  <c:v>203.21956396513002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3-D942-863E-FEAFAFC46330}"/>
            </c:ext>
          </c:extLst>
        </c:ser>
        <c:ser>
          <c:idx val="3"/>
          <c:order val="4"/>
          <c:tx>
            <c:strRef>
              <c:f>'JM-1'!$H$1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'JM-1'!$A$2:$A$51</c:f>
              <c:strCache>
                <c:ptCount val="50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  <c:pt idx="49">
                  <c:v>Nov-22</c:v>
                </c:pt>
              </c:strCache>
            </c:strRef>
          </c:cat>
          <c:val>
            <c:numRef>
              <c:f>'JM-1'!$R$2:$R$49</c:f>
              <c:numCache>
                <c:formatCode>0</c:formatCode>
                <c:ptCount val="48"/>
                <c:pt idx="0">
                  <c:v>81.505177148643227</c:v>
                </c:pt>
                <c:pt idx="1">
                  <c:v>113.58538214864323</c:v>
                </c:pt>
                <c:pt idx="2">
                  <c:v>176.17197014864323</c:v>
                </c:pt>
                <c:pt idx="3">
                  <c:v>205.0606021486432</c:v>
                </c:pt>
                <c:pt idx="4">
                  <c:v>198.11739214864321</c:v>
                </c:pt>
                <c:pt idx="5">
                  <c:v>168.9018651486432</c:v>
                </c:pt>
                <c:pt idx="6">
                  <c:v>149.75265714864321</c:v>
                </c:pt>
                <c:pt idx="7">
                  <c:v>146.99514914864324</c:v>
                </c:pt>
                <c:pt idx="8">
                  <c:v>122.98556014864322</c:v>
                </c:pt>
                <c:pt idx="9">
                  <c:v>109.59166314864321</c:v>
                </c:pt>
                <c:pt idx="10">
                  <c:v>120.39483614864321</c:v>
                </c:pt>
                <c:pt idx="11">
                  <c:v>133.90316014864322</c:v>
                </c:pt>
                <c:pt idx="12">
                  <c:v>139.24596014864323</c:v>
                </c:pt>
                <c:pt idx="13">
                  <c:v>133.61249514864323</c:v>
                </c:pt>
                <c:pt idx="14">
                  <c:v>117.93940014864322</c:v>
                </c:pt>
                <c:pt idx="15">
                  <c:v>107.13699214864322</c:v>
                </c:pt>
                <c:pt idx="16">
                  <c:v>85.399910148643215</c:v>
                </c:pt>
                <c:pt idx="17">
                  <c:v>45.87286714864323</c:v>
                </c:pt>
                <c:pt idx="18">
                  <c:v>5.8528561486432249</c:v>
                </c:pt>
                <c:pt idx="19">
                  <c:v>8.0839161486432278</c:v>
                </c:pt>
                <c:pt idx="20">
                  <c:v>62.136393148643222</c:v>
                </c:pt>
                <c:pt idx="21">
                  <c:v>126.25589914864322</c:v>
                </c:pt>
                <c:pt idx="22">
                  <c:v>154.5634721486432</c:v>
                </c:pt>
                <c:pt idx="23">
                  <c:v>157.9818361486432</c:v>
                </c:pt>
                <c:pt idx="24">
                  <c:v>142.47175114864322</c:v>
                </c:pt>
                <c:pt idx="25">
                  <c:v>143.57601614864322</c:v>
                </c:pt>
                <c:pt idx="26">
                  <c:v>150.22281014864322</c:v>
                </c:pt>
                <c:pt idx="27">
                  <c:v>153.97583614864322</c:v>
                </c:pt>
                <c:pt idx="28">
                  <c:v>160.31652914864321</c:v>
                </c:pt>
                <c:pt idx="29">
                  <c:v>152.82383614864324</c:v>
                </c:pt>
                <c:pt idx="30">
                  <c:v>147.12943814864323</c:v>
                </c:pt>
                <c:pt idx="31">
                  <c:v>122.61914314864323</c:v>
                </c:pt>
                <c:pt idx="32">
                  <c:v>107.03511014864323</c:v>
                </c:pt>
                <c:pt idx="33">
                  <c:v>109.29557814864322</c:v>
                </c:pt>
                <c:pt idx="34">
                  <c:v>135.06007714864322</c:v>
                </c:pt>
                <c:pt idx="35">
                  <c:v>157.38503314864323</c:v>
                </c:pt>
                <c:pt idx="36">
                  <c:v>166.56196914864321</c:v>
                </c:pt>
                <c:pt idx="37">
                  <c:v>157.10223514864322</c:v>
                </c:pt>
                <c:pt idx="38">
                  <c:v>153.57363514864323</c:v>
                </c:pt>
                <c:pt idx="39">
                  <c:v>142.32071014864323</c:v>
                </c:pt>
                <c:pt idx="40">
                  <c:v>140.51515614864323</c:v>
                </c:pt>
                <c:pt idx="41">
                  <c:v>141.61223314864321</c:v>
                </c:pt>
                <c:pt idx="42">
                  <c:v>146.04054844864322</c:v>
                </c:pt>
                <c:pt idx="43">
                  <c:v>151.71351899864322</c:v>
                </c:pt>
                <c:pt idx="44">
                  <c:v>154.22636592864322</c:v>
                </c:pt>
                <c:pt idx="45">
                  <c:v>165.76672746864324</c:v>
                </c:pt>
                <c:pt idx="46">
                  <c:v>176.16603230864322</c:v>
                </c:pt>
                <c:pt idx="47">
                  <c:v>189.81316879864323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3-D942-863E-FEAFAFC4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'JM-1'!$E$1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'JM-1'!$A$2:$A$49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'JM-1'!$O$2:$O$49</c:f>
              <c:numCache>
                <c:formatCode>0</c:formatCode>
                <c:ptCount val="48"/>
                <c:pt idx="0">
                  <c:v>118.40141</c:v>
                </c:pt>
                <c:pt idx="1">
                  <c:v>150.48161500000001</c:v>
                </c:pt>
                <c:pt idx="2">
                  <c:v>213.06820299999998</c:v>
                </c:pt>
                <c:pt idx="3">
                  <c:v>241.95683499999998</c:v>
                </c:pt>
                <c:pt idx="4">
                  <c:v>235.01362499999999</c:v>
                </c:pt>
                <c:pt idx="5">
                  <c:v>205.79809799999998</c:v>
                </c:pt>
                <c:pt idx="6">
                  <c:v>186.64888999999999</c:v>
                </c:pt>
                <c:pt idx="7">
                  <c:v>183.89138200000002</c:v>
                </c:pt>
                <c:pt idx="8">
                  <c:v>159.88179300000002</c:v>
                </c:pt>
                <c:pt idx="9">
                  <c:v>146.48789599999998</c:v>
                </c:pt>
                <c:pt idx="10">
                  <c:v>157.29106899999999</c:v>
                </c:pt>
                <c:pt idx="11">
                  <c:v>170.79939300000001</c:v>
                </c:pt>
                <c:pt idx="12">
                  <c:v>176.14219299999999</c:v>
                </c:pt>
                <c:pt idx="13">
                  <c:v>170.50872799999999</c:v>
                </c:pt>
                <c:pt idx="14">
                  <c:v>154.835633</c:v>
                </c:pt>
                <c:pt idx="15">
                  <c:v>144.03322499999999</c:v>
                </c:pt>
                <c:pt idx="16">
                  <c:v>122.29614299999999</c:v>
                </c:pt>
                <c:pt idx="17">
                  <c:v>82.769100000000009</c:v>
                </c:pt>
                <c:pt idx="18">
                  <c:v>42.749088999999998</c:v>
                </c:pt>
                <c:pt idx="19">
                  <c:v>44.980149000000004</c:v>
                </c:pt>
                <c:pt idx="20">
                  <c:v>99.032626000000008</c:v>
                </c:pt>
                <c:pt idx="21">
                  <c:v>163.15213199999999</c:v>
                </c:pt>
                <c:pt idx="22">
                  <c:v>191.45970499999999</c:v>
                </c:pt>
                <c:pt idx="23">
                  <c:v>194.87806899999998</c:v>
                </c:pt>
                <c:pt idx="24">
                  <c:v>179.36798400000001</c:v>
                </c:pt>
                <c:pt idx="25">
                  <c:v>180.47224899999998</c:v>
                </c:pt>
                <c:pt idx="26">
                  <c:v>187.11904299999998</c:v>
                </c:pt>
                <c:pt idx="27">
                  <c:v>190.87206900000001</c:v>
                </c:pt>
                <c:pt idx="28">
                  <c:v>197.212762</c:v>
                </c:pt>
                <c:pt idx="29">
                  <c:v>189.72006900000002</c:v>
                </c:pt>
                <c:pt idx="30">
                  <c:v>184.02567100000002</c:v>
                </c:pt>
                <c:pt idx="31">
                  <c:v>159.515376</c:v>
                </c:pt>
                <c:pt idx="32">
                  <c:v>143.931343</c:v>
                </c:pt>
                <c:pt idx="33">
                  <c:v>146.19181099999997</c:v>
                </c:pt>
                <c:pt idx="34">
                  <c:v>171.95630999999997</c:v>
                </c:pt>
                <c:pt idx="35">
                  <c:v>194.28126600000002</c:v>
                </c:pt>
                <c:pt idx="36">
                  <c:v>203.458202</c:v>
                </c:pt>
                <c:pt idx="37">
                  <c:v>193.998468</c:v>
                </c:pt>
                <c:pt idx="38">
                  <c:v>190.46986799999999</c:v>
                </c:pt>
                <c:pt idx="39">
                  <c:v>179.21694299999999</c:v>
                </c:pt>
                <c:pt idx="40">
                  <c:v>177.41138899999999</c:v>
                </c:pt>
                <c:pt idx="41">
                  <c:v>178.508466</c:v>
                </c:pt>
                <c:pt idx="42">
                  <c:v>182.93678130000001</c:v>
                </c:pt>
                <c:pt idx="43">
                  <c:v>188.60975185000001</c:v>
                </c:pt>
                <c:pt idx="44">
                  <c:v>191.12259878</c:v>
                </c:pt>
                <c:pt idx="45">
                  <c:v>202.66296032000002</c:v>
                </c:pt>
                <c:pt idx="46">
                  <c:v>213.06226516000001</c:v>
                </c:pt>
                <c:pt idx="47">
                  <c:v>226.70940165000002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3-D942-863E-FEAFAFC46330}"/>
            </c:ext>
          </c:extLst>
        </c:ser>
        <c:ser>
          <c:idx val="5"/>
          <c:order val="5"/>
          <c:tx>
            <c:strRef>
              <c:f>'JM-1'!$B$1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'JM-1'!$A$2:$A$49</c:f>
              <c:strCache>
                <c:ptCount val="48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</c:strCache>
            </c:strRef>
          </c:cat>
          <c:val>
            <c:numRef>
              <c:f>'JM-1'!$N$2:$N$43</c:f>
              <c:numCache>
                <c:formatCode>0</c:formatCode>
                <c:ptCount val="42"/>
                <c:pt idx="0">
                  <c:v>176</c:v>
                </c:pt>
                <c:pt idx="1">
                  <c:v>237</c:v>
                </c:pt>
                <c:pt idx="2">
                  <c:v>243</c:v>
                </c:pt>
                <c:pt idx="3">
                  <c:v>238</c:v>
                </c:pt>
                <c:pt idx="4">
                  <c:v>214</c:v>
                </c:pt>
                <c:pt idx="5">
                  <c:v>208</c:v>
                </c:pt>
                <c:pt idx="6">
                  <c:v>209</c:v>
                </c:pt>
                <c:pt idx="7">
                  <c:v>174</c:v>
                </c:pt>
                <c:pt idx="8">
                  <c:v>173</c:v>
                </c:pt>
                <c:pt idx="9">
                  <c:v>186</c:v>
                </c:pt>
                <c:pt idx="10">
                  <c:v>197</c:v>
                </c:pt>
                <c:pt idx="11">
                  <c:v>200</c:v>
                </c:pt>
                <c:pt idx="12">
                  <c:v>193</c:v>
                </c:pt>
                <c:pt idx="13">
                  <c:v>177</c:v>
                </c:pt>
                <c:pt idx="14">
                  <c:v>174</c:v>
                </c:pt>
                <c:pt idx="15">
                  <c:v>144</c:v>
                </c:pt>
                <c:pt idx="16">
                  <c:v>97</c:v>
                </c:pt>
                <c:pt idx="17">
                  <c:v>50</c:v>
                </c:pt>
                <c:pt idx="18">
                  <c:v>62</c:v>
                </c:pt>
                <c:pt idx="19">
                  <c:v>120</c:v>
                </c:pt>
                <c:pt idx="20">
                  <c:v>174</c:v>
                </c:pt>
                <c:pt idx="21">
                  <c:v>182</c:v>
                </c:pt>
                <c:pt idx="22">
                  <c:v>183</c:v>
                </c:pt>
                <c:pt idx="23">
                  <c:v>158</c:v>
                </c:pt>
                <c:pt idx="24">
                  <c:v>175</c:v>
                </c:pt>
                <c:pt idx="25">
                  <c:v>175</c:v>
                </c:pt>
                <c:pt idx="26">
                  <c:v>182</c:v>
                </c:pt>
                <c:pt idx="27">
                  <c:v>190</c:v>
                </c:pt>
                <c:pt idx="28">
                  <c:v>176</c:v>
                </c:pt>
                <c:pt idx="29">
                  <c:v>179</c:v>
                </c:pt>
                <c:pt idx="30">
                  <c:v>139</c:v>
                </c:pt>
                <c:pt idx="31">
                  <c:v>137</c:v>
                </c:pt>
                <c:pt idx="32">
                  <c:v>137</c:v>
                </c:pt>
                <c:pt idx="33">
                  <c:v>175</c:v>
                </c:pt>
                <c:pt idx="34">
                  <c:v>187</c:v>
                </c:pt>
                <c:pt idx="35">
                  <c:v>198</c:v>
                </c:pt>
                <c:pt idx="36">
                  <c:v>180</c:v>
                </c:pt>
                <c:pt idx="37">
                  <c:v>189</c:v>
                </c:pt>
                <c:pt idx="38">
                  <c:v>166</c:v>
                </c:pt>
                <c:pt idx="39">
                  <c:v>177</c:v>
                </c:pt>
                <c:pt idx="40">
                  <c:v>159</c:v>
                </c:pt>
                <c:pt idx="41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3-D942-863E-FEAFAFC4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'JM-2'!$I$1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'JM-2'!$I$2:$I$49</c:f>
              <c:numCache>
                <c:formatCode>0</c:formatCode>
                <c:ptCount val="48"/>
                <c:pt idx="0">
                  <c:v>53.208625383718683</c:v>
                </c:pt>
                <c:pt idx="1">
                  <c:v>39.548761383718684</c:v>
                </c:pt>
                <c:pt idx="2">
                  <c:v>37.492317383718685</c:v>
                </c:pt>
                <c:pt idx="3">
                  <c:v>55.480064383718684</c:v>
                </c:pt>
                <c:pt idx="4">
                  <c:v>43.311868383718689</c:v>
                </c:pt>
                <c:pt idx="5">
                  <c:v>53.717944383718688</c:v>
                </c:pt>
                <c:pt idx="6">
                  <c:v>47.067581383718689</c:v>
                </c:pt>
                <c:pt idx="7">
                  <c:v>43.025241383718694</c:v>
                </c:pt>
                <c:pt idx="8">
                  <c:v>45.237603383718692</c:v>
                </c:pt>
                <c:pt idx="9">
                  <c:v>51.36257038371869</c:v>
                </c:pt>
                <c:pt idx="10">
                  <c:v>50.024217383718693</c:v>
                </c:pt>
                <c:pt idx="11">
                  <c:v>50.495661383718684</c:v>
                </c:pt>
                <c:pt idx="12">
                  <c:v>51.873412383718687</c:v>
                </c:pt>
                <c:pt idx="13">
                  <c:v>57.276837383718686</c:v>
                </c:pt>
                <c:pt idx="14">
                  <c:v>61.878013383718695</c:v>
                </c:pt>
                <c:pt idx="15">
                  <c:v>47.331315383718689</c:v>
                </c:pt>
                <c:pt idx="16">
                  <c:v>40.538133383718687</c:v>
                </c:pt>
                <c:pt idx="17">
                  <c:v>33.522677383718687</c:v>
                </c:pt>
                <c:pt idx="18">
                  <c:v>41.650947383718687</c:v>
                </c:pt>
                <c:pt idx="19">
                  <c:v>48.346113383718688</c:v>
                </c:pt>
                <c:pt idx="20">
                  <c:v>65.766314383718694</c:v>
                </c:pt>
                <c:pt idx="21">
                  <c:v>51.683282383718691</c:v>
                </c:pt>
                <c:pt idx="22">
                  <c:v>63.994252383718688</c:v>
                </c:pt>
                <c:pt idx="23">
                  <c:v>63.897382383718693</c:v>
                </c:pt>
                <c:pt idx="24">
                  <c:v>55.945342383718696</c:v>
                </c:pt>
                <c:pt idx="25">
                  <c:v>69.371663383718683</c:v>
                </c:pt>
                <c:pt idx="26">
                  <c:v>71.368481383718688</c:v>
                </c:pt>
                <c:pt idx="27">
                  <c:v>70.859313383718685</c:v>
                </c:pt>
                <c:pt idx="28">
                  <c:v>63.402904383718692</c:v>
                </c:pt>
                <c:pt idx="29">
                  <c:v>59.349510383718695</c:v>
                </c:pt>
                <c:pt idx="30">
                  <c:v>71.394332383718691</c:v>
                </c:pt>
                <c:pt idx="31">
                  <c:v>71.055823383718689</c:v>
                </c:pt>
                <c:pt idx="32">
                  <c:v>77.746624383718682</c:v>
                </c:pt>
                <c:pt idx="33">
                  <c:v>86.962252383718692</c:v>
                </c:pt>
                <c:pt idx="34">
                  <c:v>78.339318383718691</c:v>
                </c:pt>
                <c:pt idx="35">
                  <c:v>89.283237383718685</c:v>
                </c:pt>
                <c:pt idx="36">
                  <c:v>98.629012383718688</c:v>
                </c:pt>
                <c:pt idx="37">
                  <c:v>85.489087383718683</c:v>
                </c:pt>
                <c:pt idx="38">
                  <c:v>77.947921383718679</c:v>
                </c:pt>
                <c:pt idx="39">
                  <c:v>78.905839383718686</c:v>
                </c:pt>
                <c:pt idx="40">
                  <c:v>83.867214383718689</c:v>
                </c:pt>
                <c:pt idx="41">
                  <c:v>82.229627383718679</c:v>
                </c:pt>
                <c:pt idx="42">
                  <c:v>83.823150753718679</c:v>
                </c:pt>
                <c:pt idx="43">
                  <c:v>81.752518703718692</c:v>
                </c:pt>
                <c:pt idx="44">
                  <c:v>79.135680853718682</c:v>
                </c:pt>
                <c:pt idx="45">
                  <c:v>77.162712703718682</c:v>
                </c:pt>
                <c:pt idx="46">
                  <c:v>75.103731633718695</c:v>
                </c:pt>
                <c:pt idx="47">
                  <c:v>72.940024373718686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8545-9783-C94CF93B5131}"/>
            </c:ext>
          </c:extLst>
        </c:ser>
        <c:ser>
          <c:idx val="2"/>
          <c:order val="2"/>
          <c:tx>
            <c:strRef>
              <c:f>'JM-2'!$G$1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'JM-2'!$G$2:$G$49</c:f>
              <c:numCache>
                <c:formatCode>0</c:formatCode>
                <c:ptCount val="48"/>
                <c:pt idx="0">
                  <c:v>48.195090582802266</c:v>
                </c:pt>
                <c:pt idx="1">
                  <c:v>34.535226582802267</c:v>
                </c:pt>
                <c:pt idx="2">
                  <c:v>32.478782582802268</c:v>
                </c:pt>
                <c:pt idx="3">
                  <c:v>50.466529582802266</c:v>
                </c:pt>
                <c:pt idx="4">
                  <c:v>38.298333582802272</c:v>
                </c:pt>
                <c:pt idx="5">
                  <c:v>48.704409582802271</c:v>
                </c:pt>
                <c:pt idx="6">
                  <c:v>42.054046582802265</c:v>
                </c:pt>
                <c:pt idx="7">
                  <c:v>38.011706582802269</c:v>
                </c:pt>
                <c:pt idx="8">
                  <c:v>40.224068582802268</c:v>
                </c:pt>
                <c:pt idx="9">
                  <c:v>46.349035582802266</c:v>
                </c:pt>
                <c:pt idx="10">
                  <c:v>45.010682582802268</c:v>
                </c:pt>
                <c:pt idx="11">
                  <c:v>45.482126582802266</c:v>
                </c:pt>
                <c:pt idx="12">
                  <c:v>46.85987758280227</c:v>
                </c:pt>
                <c:pt idx="13">
                  <c:v>52.263302582802268</c:v>
                </c:pt>
                <c:pt idx="14">
                  <c:v>56.864478582802271</c:v>
                </c:pt>
                <c:pt idx="15">
                  <c:v>42.317780582802271</c:v>
                </c:pt>
                <c:pt idx="16">
                  <c:v>35.52459858280227</c:v>
                </c:pt>
                <c:pt idx="17">
                  <c:v>28.509142582802269</c:v>
                </c:pt>
                <c:pt idx="18">
                  <c:v>36.63741258280227</c:v>
                </c:pt>
                <c:pt idx="19">
                  <c:v>43.33257858280227</c:v>
                </c:pt>
                <c:pt idx="20">
                  <c:v>60.752779582802269</c:v>
                </c:pt>
                <c:pt idx="21">
                  <c:v>46.669747582802266</c:v>
                </c:pt>
                <c:pt idx="22">
                  <c:v>58.980717582802271</c:v>
                </c:pt>
                <c:pt idx="23">
                  <c:v>58.883847582802268</c:v>
                </c:pt>
                <c:pt idx="24">
                  <c:v>50.931807582802271</c:v>
                </c:pt>
                <c:pt idx="25">
                  <c:v>64.358128582802266</c:v>
                </c:pt>
                <c:pt idx="26">
                  <c:v>66.35494658280227</c:v>
                </c:pt>
                <c:pt idx="27">
                  <c:v>65.845778582802268</c:v>
                </c:pt>
                <c:pt idx="28">
                  <c:v>58.389369582802267</c:v>
                </c:pt>
                <c:pt idx="29">
                  <c:v>54.33597558280227</c:v>
                </c:pt>
                <c:pt idx="30">
                  <c:v>66.380797582802273</c:v>
                </c:pt>
                <c:pt idx="31">
                  <c:v>66.042288582802271</c:v>
                </c:pt>
                <c:pt idx="32">
                  <c:v>72.733089582802265</c:v>
                </c:pt>
                <c:pt idx="33">
                  <c:v>81.948717582802274</c:v>
                </c:pt>
                <c:pt idx="34">
                  <c:v>73.325783582802273</c:v>
                </c:pt>
                <c:pt idx="35">
                  <c:v>84.269702582802267</c:v>
                </c:pt>
                <c:pt idx="36">
                  <c:v>93.615477582802271</c:v>
                </c:pt>
                <c:pt idx="37">
                  <c:v>80.475552582802266</c:v>
                </c:pt>
                <c:pt idx="38">
                  <c:v>72.934386582802262</c:v>
                </c:pt>
                <c:pt idx="39">
                  <c:v>73.892304582802268</c:v>
                </c:pt>
                <c:pt idx="40">
                  <c:v>78.853679582802272</c:v>
                </c:pt>
                <c:pt idx="41">
                  <c:v>77.216092582802261</c:v>
                </c:pt>
                <c:pt idx="42">
                  <c:v>78.809615952802261</c:v>
                </c:pt>
                <c:pt idx="43">
                  <c:v>76.738983902802275</c:v>
                </c:pt>
                <c:pt idx="44">
                  <c:v>74.122146052802265</c:v>
                </c:pt>
                <c:pt idx="45">
                  <c:v>72.149177902802265</c:v>
                </c:pt>
                <c:pt idx="46">
                  <c:v>70.090196832802263</c:v>
                </c:pt>
                <c:pt idx="47">
                  <c:v>67.926489572802268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8545-9783-C94CF93B5131}"/>
            </c:ext>
          </c:extLst>
        </c:ser>
        <c:ser>
          <c:idx val="1"/>
          <c:order val="3"/>
          <c:tx>
            <c:strRef>
              <c:f>'JM-2'!$F$1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'JM-2'!$F$2:$F$49</c:f>
              <c:numCache>
                <c:formatCode>0</c:formatCode>
                <c:ptCount val="48"/>
                <c:pt idx="0">
                  <c:v>30.626293417197729</c:v>
                </c:pt>
                <c:pt idx="1">
                  <c:v>16.96642941719773</c:v>
                </c:pt>
                <c:pt idx="2">
                  <c:v>14.909985417197731</c:v>
                </c:pt>
                <c:pt idx="3">
                  <c:v>32.89773241719773</c:v>
                </c:pt>
                <c:pt idx="4">
                  <c:v>20.729536417197732</c:v>
                </c:pt>
                <c:pt idx="5">
                  <c:v>31.135612417197734</c:v>
                </c:pt>
                <c:pt idx="6">
                  <c:v>24.485249417197728</c:v>
                </c:pt>
                <c:pt idx="7">
                  <c:v>20.442909417197733</c:v>
                </c:pt>
                <c:pt idx="8">
                  <c:v>22.655271417197731</c:v>
                </c:pt>
                <c:pt idx="9">
                  <c:v>28.780238417197729</c:v>
                </c:pt>
                <c:pt idx="10">
                  <c:v>27.441885417197732</c:v>
                </c:pt>
                <c:pt idx="11">
                  <c:v>27.91332941719773</c:v>
                </c:pt>
                <c:pt idx="12">
                  <c:v>29.291080417197733</c:v>
                </c:pt>
                <c:pt idx="13">
                  <c:v>34.694505417197732</c:v>
                </c:pt>
                <c:pt idx="14">
                  <c:v>39.295681417197734</c:v>
                </c:pt>
                <c:pt idx="15">
                  <c:v>24.748983417197735</c:v>
                </c:pt>
                <c:pt idx="16">
                  <c:v>17.955801417197733</c:v>
                </c:pt>
                <c:pt idx="17">
                  <c:v>10.940345417197733</c:v>
                </c:pt>
                <c:pt idx="18">
                  <c:v>19.068615417197734</c:v>
                </c:pt>
                <c:pt idx="19">
                  <c:v>25.763781417197734</c:v>
                </c:pt>
                <c:pt idx="20">
                  <c:v>43.183982417197733</c:v>
                </c:pt>
                <c:pt idx="21">
                  <c:v>29.10095041719773</c:v>
                </c:pt>
                <c:pt idx="22">
                  <c:v>41.411920417197734</c:v>
                </c:pt>
                <c:pt idx="23">
                  <c:v>41.315050417197732</c:v>
                </c:pt>
                <c:pt idx="24">
                  <c:v>33.363010417197735</c:v>
                </c:pt>
                <c:pt idx="25">
                  <c:v>46.789331417197729</c:v>
                </c:pt>
                <c:pt idx="26">
                  <c:v>48.786149417197734</c:v>
                </c:pt>
                <c:pt idx="27">
                  <c:v>48.276981417197732</c:v>
                </c:pt>
                <c:pt idx="28">
                  <c:v>40.820572417197731</c:v>
                </c:pt>
                <c:pt idx="29">
                  <c:v>36.767178417197734</c:v>
                </c:pt>
                <c:pt idx="30">
                  <c:v>48.81200041719773</c:v>
                </c:pt>
                <c:pt idx="31">
                  <c:v>48.473491417197735</c:v>
                </c:pt>
                <c:pt idx="32">
                  <c:v>55.164292417197728</c:v>
                </c:pt>
                <c:pt idx="33">
                  <c:v>64.379920417197738</c:v>
                </c:pt>
                <c:pt idx="34">
                  <c:v>55.756986417197737</c:v>
                </c:pt>
                <c:pt idx="35">
                  <c:v>66.700905417197731</c:v>
                </c:pt>
                <c:pt idx="36">
                  <c:v>76.046680417197734</c:v>
                </c:pt>
                <c:pt idx="37">
                  <c:v>62.906755417197729</c:v>
                </c:pt>
                <c:pt idx="38">
                  <c:v>55.365589417197725</c:v>
                </c:pt>
                <c:pt idx="39">
                  <c:v>56.323507417197732</c:v>
                </c:pt>
                <c:pt idx="40">
                  <c:v>61.284882417197736</c:v>
                </c:pt>
                <c:pt idx="41">
                  <c:v>59.647295417197725</c:v>
                </c:pt>
                <c:pt idx="42">
                  <c:v>61.240818787197725</c:v>
                </c:pt>
                <c:pt idx="43">
                  <c:v>59.170186737197739</c:v>
                </c:pt>
                <c:pt idx="44">
                  <c:v>56.553348887197728</c:v>
                </c:pt>
                <c:pt idx="45">
                  <c:v>54.580380737197729</c:v>
                </c:pt>
                <c:pt idx="46">
                  <c:v>52.521399667197734</c:v>
                </c:pt>
                <c:pt idx="47">
                  <c:v>50.357692407197732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8-8545-9783-C94CF93B5131}"/>
            </c:ext>
          </c:extLst>
        </c:ser>
        <c:ser>
          <c:idx val="3"/>
          <c:order val="4"/>
          <c:tx>
            <c:strRef>
              <c:f>'JM-2'!$H$1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'JM-2'!$H$2:$H$49</c:f>
              <c:numCache>
                <c:formatCode>0</c:formatCode>
                <c:ptCount val="48"/>
                <c:pt idx="0">
                  <c:v>25.612758616281308</c:v>
                </c:pt>
                <c:pt idx="1">
                  <c:v>11.952894616281309</c:v>
                </c:pt>
                <c:pt idx="2">
                  <c:v>9.8964506162813102</c:v>
                </c:pt>
                <c:pt idx="3">
                  <c:v>27.884197616281309</c:v>
                </c:pt>
                <c:pt idx="4">
                  <c:v>15.716001616281311</c:v>
                </c:pt>
                <c:pt idx="5">
                  <c:v>26.122077616281313</c:v>
                </c:pt>
                <c:pt idx="6">
                  <c:v>19.471714616281307</c:v>
                </c:pt>
                <c:pt idx="7">
                  <c:v>15.429374616281311</c:v>
                </c:pt>
                <c:pt idx="8">
                  <c:v>17.64173661628131</c:v>
                </c:pt>
                <c:pt idx="9">
                  <c:v>23.766703616281308</c:v>
                </c:pt>
                <c:pt idx="10">
                  <c:v>22.42835061628131</c:v>
                </c:pt>
                <c:pt idx="11">
                  <c:v>22.899794616281309</c:v>
                </c:pt>
                <c:pt idx="12">
                  <c:v>24.277545616281312</c:v>
                </c:pt>
                <c:pt idx="13">
                  <c:v>29.680970616281311</c:v>
                </c:pt>
                <c:pt idx="14">
                  <c:v>34.28214661628131</c:v>
                </c:pt>
                <c:pt idx="15">
                  <c:v>19.735448616281314</c:v>
                </c:pt>
                <c:pt idx="16">
                  <c:v>12.942266616281312</c:v>
                </c:pt>
                <c:pt idx="17">
                  <c:v>5.9268106162813119</c:v>
                </c:pt>
                <c:pt idx="18">
                  <c:v>14.055080616281312</c:v>
                </c:pt>
                <c:pt idx="19">
                  <c:v>20.750246616281313</c:v>
                </c:pt>
                <c:pt idx="20">
                  <c:v>38.170447616281308</c:v>
                </c:pt>
                <c:pt idx="21">
                  <c:v>24.087415616281309</c:v>
                </c:pt>
                <c:pt idx="22">
                  <c:v>36.398385616281317</c:v>
                </c:pt>
                <c:pt idx="23">
                  <c:v>36.301515616281307</c:v>
                </c:pt>
                <c:pt idx="24">
                  <c:v>28.349475616281314</c:v>
                </c:pt>
                <c:pt idx="25">
                  <c:v>41.775796616281312</c:v>
                </c:pt>
                <c:pt idx="26">
                  <c:v>43.772614616281317</c:v>
                </c:pt>
                <c:pt idx="27">
                  <c:v>43.263446616281314</c:v>
                </c:pt>
                <c:pt idx="28">
                  <c:v>35.807037616281306</c:v>
                </c:pt>
                <c:pt idx="29">
                  <c:v>31.753643616281312</c:v>
                </c:pt>
                <c:pt idx="30">
                  <c:v>43.798465616281305</c:v>
                </c:pt>
                <c:pt idx="31">
                  <c:v>43.459956616281318</c:v>
                </c:pt>
                <c:pt idx="32">
                  <c:v>50.150757616281311</c:v>
                </c:pt>
                <c:pt idx="33">
                  <c:v>59.36638561628132</c:v>
                </c:pt>
                <c:pt idx="34">
                  <c:v>50.74345161628132</c:v>
                </c:pt>
                <c:pt idx="35">
                  <c:v>61.687370616281314</c:v>
                </c:pt>
                <c:pt idx="36">
                  <c:v>71.033145616281317</c:v>
                </c:pt>
                <c:pt idx="37">
                  <c:v>57.893220616281312</c:v>
                </c:pt>
                <c:pt idx="38">
                  <c:v>50.352054616281308</c:v>
                </c:pt>
                <c:pt idx="39">
                  <c:v>51.309972616281314</c:v>
                </c:pt>
                <c:pt idx="40">
                  <c:v>56.271347616281318</c:v>
                </c:pt>
                <c:pt idx="41">
                  <c:v>54.633760616281307</c:v>
                </c:pt>
                <c:pt idx="42">
                  <c:v>56.227283986281307</c:v>
                </c:pt>
                <c:pt idx="43">
                  <c:v>54.156651936281321</c:v>
                </c:pt>
                <c:pt idx="44">
                  <c:v>51.539814086281311</c:v>
                </c:pt>
                <c:pt idx="45">
                  <c:v>49.566845936281311</c:v>
                </c:pt>
                <c:pt idx="46">
                  <c:v>47.507864866281309</c:v>
                </c:pt>
                <c:pt idx="47">
                  <c:v>45.344157606281314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8-8545-9783-C94CF93B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'JM-2'!$E$1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'JM-2'!$E$2:$E$49</c:f>
              <c:numCache>
                <c:formatCode>0</c:formatCode>
                <c:ptCount val="48"/>
                <c:pt idx="0">
                  <c:v>39.410691999999997</c:v>
                </c:pt>
                <c:pt idx="1">
                  <c:v>25.750827999999998</c:v>
                </c:pt>
                <c:pt idx="2">
                  <c:v>23.694383999999999</c:v>
                </c:pt>
                <c:pt idx="3">
                  <c:v>41.682130999999998</c:v>
                </c:pt>
                <c:pt idx="4">
                  <c:v>29.513935</c:v>
                </c:pt>
                <c:pt idx="5">
                  <c:v>39.920011000000002</c:v>
                </c:pt>
                <c:pt idx="6">
                  <c:v>33.269647999999997</c:v>
                </c:pt>
                <c:pt idx="7">
                  <c:v>29.227308000000001</c:v>
                </c:pt>
                <c:pt idx="8">
                  <c:v>31.43967</c:v>
                </c:pt>
                <c:pt idx="9">
                  <c:v>37.564636999999998</c:v>
                </c:pt>
                <c:pt idx="10">
                  <c:v>36.226284</c:v>
                </c:pt>
                <c:pt idx="11">
                  <c:v>36.697727999999998</c:v>
                </c:pt>
                <c:pt idx="12">
                  <c:v>38.075479000000001</c:v>
                </c:pt>
                <c:pt idx="13">
                  <c:v>43.478904</c:v>
                </c:pt>
                <c:pt idx="14">
                  <c:v>48.080080000000002</c:v>
                </c:pt>
                <c:pt idx="15">
                  <c:v>33.533382000000003</c:v>
                </c:pt>
                <c:pt idx="16">
                  <c:v>26.740200000000002</c:v>
                </c:pt>
                <c:pt idx="17">
                  <c:v>19.724744000000001</c:v>
                </c:pt>
                <c:pt idx="18">
                  <c:v>27.853014000000002</c:v>
                </c:pt>
                <c:pt idx="19">
                  <c:v>34.548180000000002</c:v>
                </c:pt>
                <c:pt idx="20">
                  <c:v>51.968381000000001</c:v>
                </c:pt>
                <c:pt idx="21">
                  <c:v>37.885348999999998</c:v>
                </c:pt>
                <c:pt idx="22">
                  <c:v>50.196319000000003</c:v>
                </c:pt>
                <c:pt idx="23">
                  <c:v>50.099449</c:v>
                </c:pt>
                <c:pt idx="24">
                  <c:v>42.147409000000003</c:v>
                </c:pt>
                <c:pt idx="25">
                  <c:v>55.573729999999998</c:v>
                </c:pt>
                <c:pt idx="26">
                  <c:v>57.570548000000002</c:v>
                </c:pt>
                <c:pt idx="27">
                  <c:v>57.06138</c:v>
                </c:pt>
                <c:pt idx="28">
                  <c:v>49.604970999999999</c:v>
                </c:pt>
                <c:pt idx="29">
                  <c:v>45.551577000000002</c:v>
                </c:pt>
                <c:pt idx="30">
                  <c:v>57.596398999999998</c:v>
                </c:pt>
                <c:pt idx="31">
                  <c:v>57.257890000000003</c:v>
                </c:pt>
                <c:pt idx="32">
                  <c:v>63.948690999999997</c:v>
                </c:pt>
                <c:pt idx="33">
                  <c:v>73.164319000000006</c:v>
                </c:pt>
                <c:pt idx="34">
                  <c:v>64.541385000000005</c:v>
                </c:pt>
                <c:pt idx="35">
                  <c:v>75.485303999999999</c:v>
                </c:pt>
                <c:pt idx="36">
                  <c:v>84.831079000000003</c:v>
                </c:pt>
                <c:pt idx="37">
                  <c:v>71.691153999999997</c:v>
                </c:pt>
                <c:pt idx="38">
                  <c:v>64.149987999999993</c:v>
                </c:pt>
                <c:pt idx="39">
                  <c:v>65.107906</c:v>
                </c:pt>
                <c:pt idx="40">
                  <c:v>70.069281000000004</c:v>
                </c:pt>
                <c:pt idx="41">
                  <c:v>68.431693999999993</c:v>
                </c:pt>
                <c:pt idx="42">
                  <c:v>70.025217369999993</c:v>
                </c:pt>
                <c:pt idx="43">
                  <c:v>67.954585320000007</c:v>
                </c:pt>
                <c:pt idx="44">
                  <c:v>65.337747469999996</c:v>
                </c:pt>
                <c:pt idx="45">
                  <c:v>63.364779319999997</c:v>
                </c:pt>
                <c:pt idx="46">
                  <c:v>61.305798250000002</c:v>
                </c:pt>
                <c:pt idx="47">
                  <c:v>59.14209099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8-8545-9783-C94CF93B5131}"/>
            </c:ext>
          </c:extLst>
        </c:ser>
        <c:ser>
          <c:idx val="5"/>
          <c:order val="5"/>
          <c:tx>
            <c:strRef>
              <c:f>'JM-2'!$B$1</c:f>
              <c:strCache>
                <c:ptCount val="1"/>
                <c:pt idx="0">
                  <c:v>Venta_zona_2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'JM-2'!$B$2:$B$49</c:f>
              <c:numCache>
                <c:formatCode>0</c:formatCode>
                <c:ptCount val="48"/>
                <c:pt idx="0">
                  <c:v>29</c:v>
                </c:pt>
                <c:pt idx="1">
                  <c:v>21</c:v>
                </c:pt>
                <c:pt idx="2">
                  <c:v>38</c:v>
                </c:pt>
                <c:pt idx="3">
                  <c:v>33</c:v>
                </c:pt>
                <c:pt idx="4">
                  <c:v>41</c:v>
                </c:pt>
                <c:pt idx="5">
                  <c:v>34</c:v>
                </c:pt>
                <c:pt idx="6">
                  <c:v>27</c:v>
                </c:pt>
                <c:pt idx="7">
                  <c:v>24</c:v>
                </c:pt>
                <c:pt idx="8">
                  <c:v>33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41</c:v>
                </c:pt>
                <c:pt idx="13">
                  <c:v>50</c:v>
                </c:pt>
                <c:pt idx="14">
                  <c:v>34</c:v>
                </c:pt>
                <c:pt idx="15">
                  <c:v>19</c:v>
                </c:pt>
                <c:pt idx="16">
                  <c:v>5</c:v>
                </c:pt>
                <c:pt idx="17">
                  <c:v>13</c:v>
                </c:pt>
                <c:pt idx="18">
                  <c:v>26</c:v>
                </c:pt>
                <c:pt idx="19">
                  <c:v>55</c:v>
                </c:pt>
                <c:pt idx="20">
                  <c:v>45</c:v>
                </c:pt>
                <c:pt idx="21">
                  <c:v>55</c:v>
                </c:pt>
                <c:pt idx="22">
                  <c:v>55</c:v>
                </c:pt>
                <c:pt idx="23">
                  <c:v>46</c:v>
                </c:pt>
                <c:pt idx="24">
                  <c:v>54</c:v>
                </c:pt>
                <c:pt idx="25">
                  <c:v>61</c:v>
                </c:pt>
                <c:pt idx="26">
                  <c:v>60</c:v>
                </c:pt>
                <c:pt idx="27">
                  <c:v>49</c:v>
                </c:pt>
                <c:pt idx="28">
                  <c:v>38</c:v>
                </c:pt>
                <c:pt idx="29">
                  <c:v>50</c:v>
                </c:pt>
                <c:pt idx="30">
                  <c:v>53</c:v>
                </c:pt>
                <c:pt idx="31">
                  <c:v>61</c:v>
                </c:pt>
                <c:pt idx="32">
                  <c:v>72</c:v>
                </c:pt>
                <c:pt idx="33">
                  <c:v>65</c:v>
                </c:pt>
                <c:pt idx="34">
                  <c:v>73</c:v>
                </c:pt>
                <c:pt idx="35">
                  <c:v>90</c:v>
                </c:pt>
                <c:pt idx="36">
                  <c:v>80</c:v>
                </c:pt>
                <c:pt idx="37">
                  <c:v>64</c:v>
                </c:pt>
                <c:pt idx="38">
                  <c:v>60</c:v>
                </c:pt>
                <c:pt idx="39">
                  <c:v>68</c:v>
                </c:pt>
                <c:pt idx="40">
                  <c:v>47</c:v>
                </c:pt>
                <c:pt idx="4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8-8545-9783-C94CF93B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'JM-2'!$I$1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'JM-2'!$S$2:$S$47</c:f>
              <c:numCache>
                <c:formatCode>0</c:formatCode>
                <c:ptCount val="46"/>
                <c:pt idx="0">
                  <c:v>130.24970415115604</c:v>
                </c:pt>
                <c:pt idx="1">
                  <c:v>132.52114315115605</c:v>
                </c:pt>
                <c:pt idx="2">
                  <c:v>136.28425015115607</c:v>
                </c:pt>
                <c:pt idx="3">
                  <c:v>152.50987715115605</c:v>
                </c:pt>
                <c:pt idx="4">
                  <c:v>144.09739415115607</c:v>
                </c:pt>
                <c:pt idx="5">
                  <c:v>143.81076715115609</c:v>
                </c:pt>
                <c:pt idx="6">
                  <c:v>135.33042615115608</c:v>
                </c:pt>
                <c:pt idx="7">
                  <c:v>139.62541515115606</c:v>
                </c:pt>
                <c:pt idx="8">
                  <c:v>146.62439115115609</c:v>
                </c:pt>
                <c:pt idx="9">
                  <c:v>151.88244915115607</c:v>
                </c:pt>
                <c:pt idx="10">
                  <c:v>152.39329115115606</c:v>
                </c:pt>
                <c:pt idx="11">
                  <c:v>159.64591115115604</c:v>
                </c:pt>
                <c:pt idx="12">
                  <c:v>171.02826315115607</c:v>
                </c:pt>
                <c:pt idx="13">
                  <c:v>166.48616615115606</c:v>
                </c:pt>
                <c:pt idx="14">
                  <c:v>149.74746215115607</c:v>
                </c:pt>
                <c:pt idx="15">
                  <c:v>121.39212615115606</c:v>
                </c:pt>
                <c:pt idx="16">
                  <c:v>115.71175815115606</c:v>
                </c:pt>
                <c:pt idx="17">
                  <c:v>123.51973815115606</c:v>
                </c:pt>
                <c:pt idx="18">
                  <c:v>155.76337515115608</c:v>
                </c:pt>
                <c:pt idx="19">
                  <c:v>165.79571015115607</c:v>
                </c:pt>
                <c:pt idx="20">
                  <c:v>181.44384915115609</c:v>
                </c:pt>
                <c:pt idx="21">
                  <c:v>179.57491715115606</c:v>
                </c:pt>
                <c:pt idx="22">
                  <c:v>183.83697715115608</c:v>
                </c:pt>
                <c:pt idx="23">
                  <c:v>189.21438815115607</c:v>
                </c:pt>
                <c:pt idx="24">
                  <c:v>196.68548715115605</c:v>
                </c:pt>
                <c:pt idx="25">
                  <c:v>211.59945815115606</c:v>
                </c:pt>
                <c:pt idx="26">
                  <c:v>205.63069915115608</c:v>
                </c:pt>
                <c:pt idx="27">
                  <c:v>193.61172815115609</c:v>
                </c:pt>
                <c:pt idx="28">
                  <c:v>194.14674715115609</c:v>
                </c:pt>
                <c:pt idx="29">
                  <c:v>201.79966615115609</c:v>
                </c:pt>
                <c:pt idx="30">
                  <c:v>220.19678015115605</c:v>
                </c:pt>
                <c:pt idx="31">
                  <c:v>235.76470015115606</c:v>
                </c:pt>
                <c:pt idx="32">
                  <c:v>243.04819515115605</c:v>
                </c:pt>
                <c:pt idx="33">
                  <c:v>254.5848081511561</c:v>
                </c:pt>
                <c:pt idx="34">
                  <c:v>266.25156815115605</c:v>
                </c:pt>
                <c:pt idx="35">
                  <c:v>273.40133715115604</c:v>
                </c:pt>
                <c:pt idx="36">
                  <c:v>262.06602115115606</c:v>
                </c:pt>
                <c:pt idx="37">
                  <c:v>242.34284815115603</c:v>
                </c:pt>
                <c:pt idx="38">
                  <c:v>240.72097515115604</c:v>
                </c:pt>
                <c:pt idx="39">
                  <c:v>245.00268115115605</c:v>
                </c:pt>
                <c:pt idx="40">
                  <c:v>249.91999252115602</c:v>
                </c:pt>
                <c:pt idx="41">
                  <c:v>247.80529684115606</c:v>
                </c:pt>
                <c:pt idx="42">
                  <c:v>244.71135031115602</c:v>
                </c:pt>
                <c:pt idx="43">
                  <c:v>238.05091226115604</c:v>
                </c:pt>
                <c:pt idx="44">
                  <c:v>231.40212519115605</c:v>
                </c:pt>
                <c:pt idx="45">
                  <c:v>225.20646871115605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5-5C43-9A37-7958C9C4C875}"/>
            </c:ext>
          </c:extLst>
        </c:ser>
        <c:ser>
          <c:idx val="2"/>
          <c:order val="2"/>
          <c:tx>
            <c:strRef>
              <c:f>'JM-2'!$G$1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'JM-2'!$Q$2:$Q$47</c:f>
              <c:numCache>
                <c:formatCode>0</c:formatCode>
                <c:ptCount val="46"/>
                <c:pt idx="0">
                  <c:v>115.2090997484068</c:v>
                </c:pt>
                <c:pt idx="1">
                  <c:v>117.4805387484068</c:v>
                </c:pt>
                <c:pt idx="2">
                  <c:v>121.24364574840681</c:v>
                </c:pt>
                <c:pt idx="3">
                  <c:v>137.46927274840681</c:v>
                </c:pt>
                <c:pt idx="4">
                  <c:v>129.0567897484068</c:v>
                </c:pt>
                <c:pt idx="5">
                  <c:v>128.77016274840682</c:v>
                </c:pt>
                <c:pt idx="6">
                  <c:v>120.28982174840681</c:v>
                </c:pt>
                <c:pt idx="7">
                  <c:v>124.5848107484068</c:v>
                </c:pt>
                <c:pt idx="8">
                  <c:v>131.58378674840679</c:v>
                </c:pt>
                <c:pt idx="9">
                  <c:v>136.8418447484068</c:v>
                </c:pt>
                <c:pt idx="10">
                  <c:v>137.35268674840682</c:v>
                </c:pt>
                <c:pt idx="11">
                  <c:v>144.6053067484068</c:v>
                </c:pt>
                <c:pt idx="12">
                  <c:v>155.9876587484068</c:v>
                </c:pt>
                <c:pt idx="13">
                  <c:v>151.44556174840682</c:v>
                </c:pt>
                <c:pt idx="14">
                  <c:v>134.7068577484068</c:v>
                </c:pt>
                <c:pt idx="15">
                  <c:v>106.35152174840681</c:v>
                </c:pt>
                <c:pt idx="16">
                  <c:v>100.67115374840681</c:v>
                </c:pt>
                <c:pt idx="17">
                  <c:v>108.47913374840681</c:v>
                </c:pt>
                <c:pt idx="18">
                  <c:v>140.72277074840682</c:v>
                </c:pt>
                <c:pt idx="19">
                  <c:v>150.75510574840681</c:v>
                </c:pt>
                <c:pt idx="20">
                  <c:v>166.40324474840679</c:v>
                </c:pt>
                <c:pt idx="21">
                  <c:v>164.53431274840682</c:v>
                </c:pt>
                <c:pt idx="22">
                  <c:v>168.79637274840681</c:v>
                </c:pt>
                <c:pt idx="23">
                  <c:v>174.17378374840681</c:v>
                </c:pt>
                <c:pt idx="24">
                  <c:v>181.64488274840681</c:v>
                </c:pt>
                <c:pt idx="25">
                  <c:v>196.55885374840682</c:v>
                </c:pt>
                <c:pt idx="26">
                  <c:v>190.59009474840678</c:v>
                </c:pt>
                <c:pt idx="27">
                  <c:v>178.57112374840679</c:v>
                </c:pt>
                <c:pt idx="28">
                  <c:v>179.1061427484068</c:v>
                </c:pt>
                <c:pt idx="29">
                  <c:v>186.75906174840679</c:v>
                </c:pt>
                <c:pt idx="30">
                  <c:v>205.15617574840684</c:v>
                </c:pt>
                <c:pt idx="31">
                  <c:v>220.7240957484068</c:v>
                </c:pt>
                <c:pt idx="32">
                  <c:v>228.00759074840681</c:v>
                </c:pt>
                <c:pt idx="33">
                  <c:v>239.5442037484068</c:v>
                </c:pt>
                <c:pt idx="34">
                  <c:v>251.21096374840681</c:v>
                </c:pt>
                <c:pt idx="35">
                  <c:v>258.3607327484068</c:v>
                </c:pt>
                <c:pt idx="36">
                  <c:v>247.0254167484068</c:v>
                </c:pt>
                <c:pt idx="37">
                  <c:v>227.3022437484068</c:v>
                </c:pt>
                <c:pt idx="38">
                  <c:v>225.6803707484068</c:v>
                </c:pt>
                <c:pt idx="39">
                  <c:v>229.96207674840679</c:v>
                </c:pt>
                <c:pt idx="40">
                  <c:v>234.87938811840681</c:v>
                </c:pt>
                <c:pt idx="41">
                  <c:v>232.76469243840677</c:v>
                </c:pt>
                <c:pt idx="42">
                  <c:v>229.67074590840681</c:v>
                </c:pt>
                <c:pt idx="43">
                  <c:v>223.0103078584068</c:v>
                </c:pt>
                <c:pt idx="44">
                  <c:v>216.36152078840681</c:v>
                </c:pt>
                <c:pt idx="45">
                  <c:v>210.16586430840681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5-5C43-9A37-7958C9C4C875}"/>
            </c:ext>
          </c:extLst>
        </c:ser>
        <c:ser>
          <c:idx val="1"/>
          <c:order val="3"/>
          <c:tx>
            <c:strRef>
              <c:f>'JM-2'!$F$1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'JM-2'!$P$2:$P$47</c:f>
              <c:numCache>
                <c:formatCode>0</c:formatCode>
                <c:ptCount val="46"/>
                <c:pt idx="0">
                  <c:v>62.502708251593191</c:v>
                </c:pt>
                <c:pt idx="1">
                  <c:v>64.774147251593192</c:v>
                </c:pt>
                <c:pt idx="2">
                  <c:v>68.537254251593197</c:v>
                </c:pt>
                <c:pt idx="3">
                  <c:v>84.7628812515932</c:v>
                </c:pt>
                <c:pt idx="4">
                  <c:v>76.350398251593191</c:v>
                </c:pt>
                <c:pt idx="5">
                  <c:v>76.063771251593195</c:v>
                </c:pt>
                <c:pt idx="6">
                  <c:v>67.5834302515932</c:v>
                </c:pt>
                <c:pt idx="7">
                  <c:v>71.878419251593186</c:v>
                </c:pt>
                <c:pt idx="8">
                  <c:v>78.877395251593185</c:v>
                </c:pt>
                <c:pt idx="9">
                  <c:v>84.135453251593191</c:v>
                </c:pt>
                <c:pt idx="10">
                  <c:v>84.646295251593187</c:v>
                </c:pt>
                <c:pt idx="11">
                  <c:v>91.898915251593195</c:v>
                </c:pt>
                <c:pt idx="12">
                  <c:v>103.28126725159319</c:v>
                </c:pt>
                <c:pt idx="13">
                  <c:v>98.739170251593208</c:v>
                </c:pt>
                <c:pt idx="14">
                  <c:v>82.000466251593195</c:v>
                </c:pt>
                <c:pt idx="15">
                  <c:v>53.645130251593201</c:v>
                </c:pt>
                <c:pt idx="16">
                  <c:v>47.9647622515932</c:v>
                </c:pt>
                <c:pt idx="17">
                  <c:v>55.772742251593201</c:v>
                </c:pt>
                <c:pt idx="18">
                  <c:v>88.016379251593207</c:v>
                </c:pt>
                <c:pt idx="19">
                  <c:v>98.048714251593196</c:v>
                </c:pt>
                <c:pt idx="20">
                  <c:v>113.6968532515932</c:v>
                </c:pt>
                <c:pt idx="21">
                  <c:v>111.82792125159321</c:v>
                </c:pt>
                <c:pt idx="22">
                  <c:v>116.0899812515932</c:v>
                </c:pt>
                <c:pt idx="23">
                  <c:v>121.4673922515932</c:v>
                </c:pt>
                <c:pt idx="24">
                  <c:v>128.93849125159318</c:v>
                </c:pt>
                <c:pt idx="25">
                  <c:v>143.85246225159318</c:v>
                </c:pt>
                <c:pt idx="26">
                  <c:v>137.8837032515932</c:v>
                </c:pt>
                <c:pt idx="27">
                  <c:v>125.86473225159318</c:v>
                </c:pt>
                <c:pt idx="28">
                  <c:v>126.39975125159319</c:v>
                </c:pt>
                <c:pt idx="29">
                  <c:v>134.05267025159321</c:v>
                </c:pt>
                <c:pt idx="30">
                  <c:v>152.4497842515932</c:v>
                </c:pt>
                <c:pt idx="31">
                  <c:v>168.01770425159322</c:v>
                </c:pt>
                <c:pt idx="32">
                  <c:v>175.3011992515932</c:v>
                </c:pt>
                <c:pt idx="33">
                  <c:v>186.83781225159322</c:v>
                </c:pt>
                <c:pt idx="34">
                  <c:v>198.5045722515932</c:v>
                </c:pt>
                <c:pt idx="35">
                  <c:v>205.65434125159319</c:v>
                </c:pt>
                <c:pt idx="36">
                  <c:v>194.31902525159319</c:v>
                </c:pt>
                <c:pt idx="37">
                  <c:v>174.59585225159319</c:v>
                </c:pt>
                <c:pt idx="38">
                  <c:v>172.97397925159319</c:v>
                </c:pt>
                <c:pt idx="39">
                  <c:v>177.25568525159321</c:v>
                </c:pt>
                <c:pt idx="40">
                  <c:v>182.1729966215932</c:v>
                </c:pt>
                <c:pt idx="41">
                  <c:v>180.05830094159319</c:v>
                </c:pt>
                <c:pt idx="42">
                  <c:v>176.96435441159321</c:v>
                </c:pt>
                <c:pt idx="43">
                  <c:v>170.3039163615932</c:v>
                </c:pt>
                <c:pt idx="44">
                  <c:v>163.6551292915932</c:v>
                </c:pt>
                <c:pt idx="45">
                  <c:v>157.4594728115932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5-5C43-9A37-7958C9C4C875}"/>
            </c:ext>
          </c:extLst>
        </c:ser>
        <c:ser>
          <c:idx val="3"/>
          <c:order val="4"/>
          <c:tx>
            <c:strRef>
              <c:f>'JM-2'!$H$1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'JM-2'!$A$2:$A$49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'JM-2'!$R$2:$R$47</c:f>
              <c:numCache>
                <c:formatCode>0</c:formatCode>
                <c:ptCount val="46"/>
                <c:pt idx="0">
                  <c:v>47.462103848843924</c:v>
                </c:pt>
                <c:pt idx="1">
                  <c:v>49.733542848843925</c:v>
                </c:pt>
                <c:pt idx="2">
                  <c:v>53.49664984884393</c:v>
                </c:pt>
                <c:pt idx="3">
                  <c:v>69.722276848843933</c:v>
                </c:pt>
                <c:pt idx="4">
                  <c:v>61.309793848843924</c:v>
                </c:pt>
                <c:pt idx="5">
                  <c:v>61.023166848843928</c:v>
                </c:pt>
                <c:pt idx="6">
                  <c:v>52.542825848843933</c:v>
                </c:pt>
                <c:pt idx="7">
                  <c:v>56.837814848843934</c:v>
                </c:pt>
                <c:pt idx="8">
                  <c:v>63.836790848843933</c:v>
                </c:pt>
                <c:pt idx="9">
                  <c:v>69.094848848843924</c:v>
                </c:pt>
                <c:pt idx="10">
                  <c:v>69.605690848843935</c:v>
                </c:pt>
                <c:pt idx="11">
                  <c:v>76.858310848843928</c:v>
                </c:pt>
                <c:pt idx="12">
                  <c:v>88.240662848843925</c:v>
                </c:pt>
                <c:pt idx="13">
                  <c:v>83.698565848843941</c:v>
                </c:pt>
                <c:pt idx="14">
                  <c:v>66.959861848843943</c:v>
                </c:pt>
                <c:pt idx="15">
                  <c:v>38.604525848843934</c:v>
                </c:pt>
                <c:pt idx="16">
                  <c:v>32.924157848843933</c:v>
                </c:pt>
                <c:pt idx="17">
                  <c:v>40.732137848843934</c:v>
                </c:pt>
                <c:pt idx="18">
                  <c:v>72.97577484884394</c:v>
                </c:pt>
                <c:pt idx="19">
                  <c:v>83.00810984884393</c:v>
                </c:pt>
                <c:pt idx="20">
                  <c:v>98.65624884884393</c:v>
                </c:pt>
                <c:pt idx="21">
                  <c:v>96.787316848843929</c:v>
                </c:pt>
                <c:pt idx="22">
                  <c:v>101.04937684884393</c:v>
                </c:pt>
                <c:pt idx="23">
                  <c:v>106.42678784884393</c:v>
                </c:pt>
                <c:pt idx="24">
                  <c:v>113.89788684884394</c:v>
                </c:pt>
                <c:pt idx="25">
                  <c:v>128.81185784884394</c:v>
                </c:pt>
                <c:pt idx="26">
                  <c:v>122.84309884884394</c:v>
                </c:pt>
                <c:pt idx="27">
                  <c:v>110.82412784884393</c:v>
                </c:pt>
                <c:pt idx="28">
                  <c:v>111.35914684884392</c:v>
                </c:pt>
                <c:pt idx="29">
                  <c:v>119.01206584884393</c:v>
                </c:pt>
                <c:pt idx="30">
                  <c:v>137.40917984884393</c:v>
                </c:pt>
                <c:pt idx="31">
                  <c:v>152.97709984884395</c:v>
                </c:pt>
                <c:pt idx="32">
                  <c:v>160.26059484884394</c:v>
                </c:pt>
                <c:pt idx="33">
                  <c:v>171.79720784884395</c:v>
                </c:pt>
                <c:pt idx="34">
                  <c:v>183.46396784884394</c:v>
                </c:pt>
                <c:pt idx="35">
                  <c:v>190.61373684884393</c:v>
                </c:pt>
                <c:pt idx="36">
                  <c:v>179.27842084884395</c:v>
                </c:pt>
                <c:pt idx="37">
                  <c:v>159.55524784884392</c:v>
                </c:pt>
                <c:pt idx="38">
                  <c:v>157.93337484884393</c:v>
                </c:pt>
                <c:pt idx="39">
                  <c:v>162.21508084884394</c:v>
                </c:pt>
                <c:pt idx="40">
                  <c:v>167.13239221884393</c:v>
                </c:pt>
                <c:pt idx="41">
                  <c:v>165.01769653884395</c:v>
                </c:pt>
                <c:pt idx="42">
                  <c:v>161.92375000884394</c:v>
                </c:pt>
                <c:pt idx="43">
                  <c:v>155.26331195884393</c:v>
                </c:pt>
                <c:pt idx="44">
                  <c:v>148.61452488884393</c:v>
                </c:pt>
                <c:pt idx="45">
                  <c:v>142.41886840884393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5-5C43-9A37-7958C9C4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'JM-2'!$E$1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'JM-2'!$A$2:$A$47</c:f>
              <c:strCache>
                <c:ptCount val="46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</c:strCache>
            </c:strRef>
          </c:cat>
          <c:val>
            <c:numRef>
              <c:f>'JM-2'!$O$2:$O$47</c:f>
              <c:numCache>
                <c:formatCode>0</c:formatCode>
                <c:ptCount val="46"/>
                <c:pt idx="0">
                  <c:v>88.855903999999995</c:v>
                </c:pt>
                <c:pt idx="1">
                  <c:v>91.127342999999996</c:v>
                </c:pt>
                <c:pt idx="2">
                  <c:v>94.890450000000001</c:v>
                </c:pt>
                <c:pt idx="3">
                  <c:v>111.116077</c:v>
                </c:pt>
                <c:pt idx="4">
                  <c:v>102.70359400000001</c:v>
                </c:pt>
                <c:pt idx="5">
                  <c:v>102.416967</c:v>
                </c:pt>
                <c:pt idx="6">
                  <c:v>93.93662599999999</c:v>
                </c:pt>
                <c:pt idx="7">
                  <c:v>98.231615000000005</c:v>
                </c:pt>
                <c:pt idx="8">
                  <c:v>105.230591</c:v>
                </c:pt>
                <c:pt idx="9">
                  <c:v>110.488649</c:v>
                </c:pt>
                <c:pt idx="10">
                  <c:v>110.99949100000001</c:v>
                </c:pt>
                <c:pt idx="11">
                  <c:v>118.252111</c:v>
                </c:pt>
                <c:pt idx="12">
                  <c:v>129.63446300000001</c:v>
                </c:pt>
                <c:pt idx="13">
                  <c:v>125.09236600000001</c:v>
                </c:pt>
                <c:pt idx="14">
                  <c:v>108.353662</c:v>
                </c:pt>
                <c:pt idx="15">
                  <c:v>79.998326000000006</c:v>
                </c:pt>
                <c:pt idx="16">
                  <c:v>74.317958000000004</c:v>
                </c:pt>
                <c:pt idx="17">
                  <c:v>82.125938000000005</c:v>
                </c:pt>
                <c:pt idx="18">
                  <c:v>114.369575</c:v>
                </c:pt>
                <c:pt idx="19">
                  <c:v>124.40190999999999</c:v>
                </c:pt>
                <c:pt idx="20">
                  <c:v>140.050049</c:v>
                </c:pt>
                <c:pt idx="21">
                  <c:v>138.181117</c:v>
                </c:pt>
                <c:pt idx="22">
                  <c:v>142.44317700000002</c:v>
                </c:pt>
                <c:pt idx="23">
                  <c:v>147.82058799999999</c:v>
                </c:pt>
                <c:pt idx="24">
                  <c:v>155.291687</c:v>
                </c:pt>
                <c:pt idx="25">
                  <c:v>170.205658</c:v>
                </c:pt>
                <c:pt idx="26">
                  <c:v>164.23689899999999</c:v>
                </c:pt>
                <c:pt idx="27">
                  <c:v>152.217928</c:v>
                </c:pt>
                <c:pt idx="28">
                  <c:v>152.75294700000001</c:v>
                </c:pt>
                <c:pt idx="29">
                  <c:v>160.405866</c:v>
                </c:pt>
                <c:pt idx="30">
                  <c:v>178.80297999999999</c:v>
                </c:pt>
                <c:pt idx="31">
                  <c:v>194.37090000000001</c:v>
                </c:pt>
                <c:pt idx="32">
                  <c:v>201.65439500000002</c:v>
                </c:pt>
                <c:pt idx="33">
                  <c:v>213.19100800000001</c:v>
                </c:pt>
                <c:pt idx="34">
                  <c:v>224.85776800000002</c:v>
                </c:pt>
                <c:pt idx="35">
                  <c:v>232.00753700000001</c:v>
                </c:pt>
                <c:pt idx="36">
                  <c:v>220.67222099999998</c:v>
                </c:pt>
                <c:pt idx="37">
                  <c:v>200.949048</c:v>
                </c:pt>
                <c:pt idx="38">
                  <c:v>199.32717500000001</c:v>
                </c:pt>
                <c:pt idx="39">
                  <c:v>203.608881</c:v>
                </c:pt>
                <c:pt idx="40">
                  <c:v>208.52619236999999</c:v>
                </c:pt>
                <c:pt idx="41">
                  <c:v>206.41149669000001</c:v>
                </c:pt>
                <c:pt idx="42">
                  <c:v>203.31755016</c:v>
                </c:pt>
                <c:pt idx="43">
                  <c:v>196.65711210999999</c:v>
                </c:pt>
                <c:pt idx="44">
                  <c:v>190.00832503999999</c:v>
                </c:pt>
                <c:pt idx="45">
                  <c:v>183.81266856000002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5-5C43-9A37-7958C9C4C875}"/>
            </c:ext>
          </c:extLst>
        </c:ser>
        <c:ser>
          <c:idx val="5"/>
          <c:order val="5"/>
          <c:tx>
            <c:strRef>
              <c:f>'JM-2'!$B$1</c:f>
              <c:strCache>
                <c:ptCount val="1"/>
                <c:pt idx="0">
                  <c:v>Venta_zona_2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'JM-2'!$A$2:$A$47</c:f>
              <c:strCache>
                <c:ptCount val="46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</c:strCache>
            </c:strRef>
          </c:cat>
          <c:val>
            <c:numRef>
              <c:f>'JM-2'!$N$2:$N$41</c:f>
              <c:numCache>
                <c:formatCode>0</c:formatCode>
                <c:ptCount val="40"/>
                <c:pt idx="0">
                  <c:v>88</c:v>
                </c:pt>
                <c:pt idx="1">
                  <c:v>92</c:v>
                </c:pt>
                <c:pt idx="2">
                  <c:v>112</c:v>
                </c:pt>
                <c:pt idx="3">
                  <c:v>108</c:v>
                </c:pt>
                <c:pt idx="4">
                  <c:v>102</c:v>
                </c:pt>
                <c:pt idx="5">
                  <c:v>85</c:v>
                </c:pt>
                <c:pt idx="6">
                  <c:v>84</c:v>
                </c:pt>
                <c:pt idx="7">
                  <c:v>91</c:v>
                </c:pt>
                <c:pt idx="8">
                  <c:v>101</c:v>
                </c:pt>
                <c:pt idx="9">
                  <c:v>103</c:v>
                </c:pt>
                <c:pt idx="10">
                  <c:v>110</c:v>
                </c:pt>
                <c:pt idx="11">
                  <c:v>126</c:v>
                </c:pt>
                <c:pt idx="12">
                  <c:v>125</c:v>
                </c:pt>
                <c:pt idx="13">
                  <c:v>103</c:v>
                </c:pt>
                <c:pt idx="14">
                  <c:v>58</c:v>
                </c:pt>
                <c:pt idx="15">
                  <c:v>37</c:v>
                </c:pt>
                <c:pt idx="16">
                  <c:v>44</c:v>
                </c:pt>
                <c:pt idx="17">
                  <c:v>94</c:v>
                </c:pt>
                <c:pt idx="18">
                  <c:v>126</c:v>
                </c:pt>
                <c:pt idx="19">
                  <c:v>155</c:v>
                </c:pt>
                <c:pt idx="20">
                  <c:v>155</c:v>
                </c:pt>
                <c:pt idx="21">
                  <c:v>156</c:v>
                </c:pt>
                <c:pt idx="22">
                  <c:v>155</c:v>
                </c:pt>
                <c:pt idx="23">
                  <c:v>161</c:v>
                </c:pt>
                <c:pt idx="24">
                  <c:v>175</c:v>
                </c:pt>
                <c:pt idx="25">
                  <c:v>170</c:v>
                </c:pt>
                <c:pt idx="26">
                  <c:v>147</c:v>
                </c:pt>
                <c:pt idx="27">
                  <c:v>137</c:v>
                </c:pt>
                <c:pt idx="28">
                  <c:v>141</c:v>
                </c:pt>
                <c:pt idx="29">
                  <c:v>164</c:v>
                </c:pt>
                <c:pt idx="30">
                  <c:v>186</c:v>
                </c:pt>
                <c:pt idx="31">
                  <c:v>198</c:v>
                </c:pt>
                <c:pt idx="32">
                  <c:v>210</c:v>
                </c:pt>
                <c:pt idx="33">
                  <c:v>228</c:v>
                </c:pt>
                <c:pt idx="34">
                  <c:v>243</c:v>
                </c:pt>
                <c:pt idx="35">
                  <c:v>234</c:v>
                </c:pt>
                <c:pt idx="36">
                  <c:v>204</c:v>
                </c:pt>
                <c:pt idx="37">
                  <c:v>192</c:v>
                </c:pt>
                <c:pt idx="38">
                  <c:v>175</c:v>
                </c:pt>
                <c:pt idx="3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5-5C43-9A37-7958C9C4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'JM-3'!$I$1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'JM-3'!$I$2:$I$49</c:f>
              <c:numCache>
                <c:formatCode>0</c:formatCode>
                <c:ptCount val="48"/>
                <c:pt idx="0">
                  <c:v>30.85386566589257</c:v>
                </c:pt>
                <c:pt idx="1">
                  <c:v>25.424736665892567</c:v>
                </c:pt>
                <c:pt idx="2">
                  <c:v>29.796956665892569</c:v>
                </c:pt>
                <c:pt idx="3">
                  <c:v>26.317858665892569</c:v>
                </c:pt>
                <c:pt idx="4">
                  <c:v>29.725537665892567</c:v>
                </c:pt>
                <c:pt idx="5">
                  <c:v>39.265887665892564</c:v>
                </c:pt>
                <c:pt idx="6">
                  <c:v>52.711330665892568</c:v>
                </c:pt>
                <c:pt idx="7">
                  <c:v>42.995173665892565</c:v>
                </c:pt>
                <c:pt idx="8">
                  <c:v>42.046861665892571</c:v>
                </c:pt>
                <c:pt idx="9">
                  <c:v>39.751808665892568</c:v>
                </c:pt>
                <c:pt idx="10">
                  <c:v>40.540064665892565</c:v>
                </c:pt>
                <c:pt idx="11">
                  <c:v>35.463569665892564</c:v>
                </c:pt>
                <c:pt idx="12">
                  <c:v>34.012490665892571</c:v>
                </c:pt>
                <c:pt idx="13">
                  <c:v>33.144327665892568</c:v>
                </c:pt>
                <c:pt idx="14">
                  <c:v>31.47799466589257</c:v>
                </c:pt>
                <c:pt idx="15">
                  <c:v>32.743883665892568</c:v>
                </c:pt>
                <c:pt idx="16">
                  <c:v>20.585523665892566</c:v>
                </c:pt>
                <c:pt idx="17">
                  <c:v>11.946082665892568</c:v>
                </c:pt>
                <c:pt idx="18">
                  <c:v>12.478528665892568</c:v>
                </c:pt>
                <c:pt idx="19">
                  <c:v>29.24423466589257</c:v>
                </c:pt>
                <c:pt idx="20">
                  <c:v>36.731085665892564</c:v>
                </c:pt>
                <c:pt idx="21">
                  <c:v>49.297209665892566</c:v>
                </c:pt>
                <c:pt idx="22">
                  <c:v>43.914011665892566</c:v>
                </c:pt>
                <c:pt idx="23">
                  <c:v>46.89140866589257</c:v>
                </c:pt>
                <c:pt idx="24">
                  <c:v>36.604104665892564</c:v>
                </c:pt>
                <c:pt idx="25">
                  <c:v>44.949643665892566</c:v>
                </c:pt>
                <c:pt idx="26">
                  <c:v>29.786430665892567</c:v>
                </c:pt>
                <c:pt idx="27">
                  <c:v>28.666007665892568</c:v>
                </c:pt>
                <c:pt idx="28">
                  <c:v>30.80091766589257</c:v>
                </c:pt>
                <c:pt idx="29">
                  <c:v>29.981596665892567</c:v>
                </c:pt>
                <c:pt idx="30">
                  <c:v>27.392243665892568</c:v>
                </c:pt>
                <c:pt idx="31">
                  <c:v>32.573803665892569</c:v>
                </c:pt>
                <c:pt idx="32">
                  <c:v>39.123740665892569</c:v>
                </c:pt>
                <c:pt idx="33">
                  <c:v>51.095764665892567</c:v>
                </c:pt>
                <c:pt idx="34">
                  <c:v>43.032612665892572</c:v>
                </c:pt>
                <c:pt idx="35">
                  <c:v>45.743395665892571</c:v>
                </c:pt>
                <c:pt idx="36">
                  <c:v>37.602646665892564</c:v>
                </c:pt>
                <c:pt idx="37">
                  <c:v>33.855910665892566</c:v>
                </c:pt>
                <c:pt idx="38">
                  <c:v>27.630954665892567</c:v>
                </c:pt>
                <c:pt idx="39">
                  <c:v>32.207360665892566</c:v>
                </c:pt>
                <c:pt idx="40">
                  <c:v>34.162785665892571</c:v>
                </c:pt>
                <c:pt idx="41">
                  <c:v>47.378091665892569</c:v>
                </c:pt>
                <c:pt idx="42">
                  <c:v>34.480073665892569</c:v>
                </c:pt>
                <c:pt idx="43">
                  <c:v>34.480073665892569</c:v>
                </c:pt>
                <c:pt idx="44">
                  <c:v>31.480073665892569</c:v>
                </c:pt>
                <c:pt idx="45">
                  <c:v>30.480073665892569</c:v>
                </c:pt>
                <c:pt idx="46">
                  <c:v>29.480073665892569</c:v>
                </c:pt>
                <c:pt idx="47">
                  <c:v>27.480073665892569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D-E449-A4E9-7E1AAE2C6550}"/>
            </c:ext>
          </c:extLst>
        </c:ser>
        <c:ser>
          <c:idx val="2"/>
          <c:order val="2"/>
          <c:tx>
            <c:strRef>
              <c:f>'JM-3'!$G$1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'JM-3'!$G$2:$G$49</c:f>
              <c:numCache>
                <c:formatCode>0</c:formatCode>
                <c:ptCount val="48"/>
                <c:pt idx="0">
                  <c:v>28.135950700335332</c:v>
                </c:pt>
                <c:pt idx="1">
                  <c:v>22.706821700335329</c:v>
                </c:pt>
                <c:pt idx="2">
                  <c:v>27.079041700335331</c:v>
                </c:pt>
                <c:pt idx="3">
                  <c:v>23.599943700335331</c:v>
                </c:pt>
                <c:pt idx="4">
                  <c:v>27.007622700335329</c:v>
                </c:pt>
                <c:pt idx="5">
                  <c:v>36.547972700335329</c:v>
                </c:pt>
                <c:pt idx="6">
                  <c:v>49.993415700335333</c:v>
                </c:pt>
                <c:pt idx="7">
                  <c:v>40.277258700335324</c:v>
                </c:pt>
                <c:pt idx="8">
                  <c:v>39.328946700335337</c:v>
                </c:pt>
                <c:pt idx="9">
                  <c:v>37.033893700335327</c:v>
                </c:pt>
                <c:pt idx="10">
                  <c:v>37.822149700335331</c:v>
                </c:pt>
                <c:pt idx="11">
                  <c:v>32.745654700335329</c:v>
                </c:pt>
                <c:pt idx="12">
                  <c:v>31.294575700335329</c:v>
                </c:pt>
                <c:pt idx="13">
                  <c:v>30.42641270033533</c:v>
                </c:pt>
                <c:pt idx="14">
                  <c:v>28.760079700335332</c:v>
                </c:pt>
                <c:pt idx="15">
                  <c:v>30.02596870033533</c:v>
                </c:pt>
                <c:pt idx="16">
                  <c:v>17.867608700335332</c:v>
                </c:pt>
                <c:pt idx="17">
                  <c:v>9.2281677003353302</c:v>
                </c:pt>
                <c:pt idx="18">
                  <c:v>9.7606137003353304</c:v>
                </c:pt>
                <c:pt idx="19">
                  <c:v>26.526319700335332</c:v>
                </c:pt>
                <c:pt idx="20">
                  <c:v>34.01317070033533</c:v>
                </c:pt>
                <c:pt idx="21">
                  <c:v>46.579294700335325</c:v>
                </c:pt>
                <c:pt idx="22">
                  <c:v>41.196096700335332</c:v>
                </c:pt>
                <c:pt idx="23">
                  <c:v>44.173493700335328</c:v>
                </c:pt>
                <c:pt idx="24">
                  <c:v>33.886189700335329</c:v>
                </c:pt>
                <c:pt idx="25">
                  <c:v>42.231728700335324</c:v>
                </c:pt>
                <c:pt idx="26">
                  <c:v>27.068515700335329</c:v>
                </c:pt>
                <c:pt idx="27">
                  <c:v>25.94809270033533</c:v>
                </c:pt>
                <c:pt idx="28">
                  <c:v>28.083002700335332</c:v>
                </c:pt>
                <c:pt idx="29">
                  <c:v>27.263681700335329</c:v>
                </c:pt>
                <c:pt idx="30">
                  <c:v>24.67432870033533</c:v>
                </c:pt>
                <c:pt idx="31">
                  <c:v>29.855888700335331</c:v>
                </c:pt>
                <c:pt idx="32">
                  <c:v>36.405825700335328</c:v>
                </c:pt>
                <c:pt idx="33">
                  <c:v>48.377849700335332</c:v>
                </c:pt>
                <c:pt idx="34">
                  <c:v>40.31469770033533</c:v>
                </c:pt>
                <c:pt idx="35">
                  <c:v>43.025480700335336</c:v>
                </c:pt>
                <c:pt idx="36">
                  <c:v>34.88473170033533</c:v>
                </c:pt>
                <c:pt idx="37">
                  <c:v>31.137995700335331</c:v>
                </c:pt>
                <c:pt idx="38">
                  <c:v>24.913039700335329</c:v>
                </c:pt>
                <c:pt idx="39">
                  <c:v>29.489445700335331</c:v>
                </c:pt>
                <c:pt idx="40">
                  <c:v>31.444870700335329</c:v>
                </c:pt>
                <c:pt idx="41">
                  <c:v>44.660176700335327</c:v>
                </c:pt>
                <c:pt idx="42">
                  <c:v>31.762158700335331</c:v>
                </c:pt>
                <c:pt idx="43">
                  <c:v>31.762158700335331</c:v>
                </c:pt>
                <c:pt idx="44">
                  <c:v>28.762158700335331</c:v>
                </c:pt>
                <c:pt idx="45">
                  <c:v>27.762158700335331</c:v>
                </c:pt>
                <c:pt idx="46">
                  <c:v>26.762158700335331</c:v>
                </c:pt>
                <c:pt idx="47">
                  <c:v>24.762158700335331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D-E449-A4E9-7E1AAE2C6550}"/>
            </c:ext>
          </c:extLst>
        </c:ser>
        <c:ser>
          <c:idx val="1"/>
          <c:order val="3"/>
          <c:tx>
            <c:strRef>
              <c:f>'JM-3'!$F$1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'JM-3'!$F$2:$F$49</c:f>
              <c:numCache>
                <c:formatCode>0</c:formatCode>
                <c:ptCount val="48"/>
                <c:pt idx="0">
                  <c:v>18.611633299664671</c:v>
                </c:pt>
                <c:pt idx="1">
                  <c:v>13.182504299664668</c:v>
                </c:pt>
                <c:pt idx="2">
                  <c:v>17.55472429966467</c:v>
                </c:pt>
                <c:pt idx="3">
                  <c:v>14.07562629966467</c:v>
                </c:pt>
                <c:pt idx="4">
                  <c:v>17.483305299664668</c:v>
                </c:pt>
                <c:pt idx="5">
                  <c:v>27.023655299664668</c:v>
                </c:pt>
                <c:pt idx="6">
                  <c:v>40.469098299664665</c:v>
                </c:pt>
                <c:pt idx="7">
                  <c:v>30.752941299664666</c:v>
                </c:pt>
                <c:pt idx="8">
                  <c:v>29.804629299664672</c:v>
                </c:pt>
                <c:pt idx="9">
                  <c:v>27.509576299664669</c:v>
                </c:pt>
                <c:pt idx="10">
                  <c:v>28.297832299664666</c:v>
                </c:pt>
                <c:pt idx="11">
                  <c:v>23.221337299664668</c:v>
                </c:pt>
                <c:pt idx="12">
                  <c:v>21.770258299664668</c:v>
                </c:pt>
                <c:pt idx="13">
                  <c:v>20.902095299664669</c:v>
                </c:pt>
                <c:pt idx="14">
                  <c:v>19.235762299664671</c:v>
                </c:pt>
                <c:pt idx="15">
                  <c:v>20.501651299664669</c:v>
                </c:pt>
                <c:pt idx="16">
                  <c:v>8.3432912996646689</c:v>
                </c:pt>
                <c:pt idx="17">
                  <c:v>-0.29614970033533083</c:v>
                </c:pt>
                <c:pt idx="18">
                  <c:v>0.23629629966466936</c:v>
                </c:pt>
                <c:pt idx="19">
                  <c:v>17.002002299664671</c:v>
                </c:pt>
                <c:pt idx="20">
                  <c:v>24.488853299664669</c:v>
                </c:pt>
                <c:pt idx="21">
                  <c:v>37.054977299664671</c:v>
                </c:pt>
                <c:pt idx="22">
                  <c:v>31.671779299664667</c:v>
                </c:pt>
                <c:pt idx="23">
                  <c:v>34.649176299664674</c:v>
                </c:pt>
                <c:pt idx="24">
                  <c:v>24.361872299664668</c:v>
                </c:pt>
                <c:pt idx="25">
                  <c:v>32.70741129966467</c:v>
                </c:pt>
                <c:pt idx="26">
                  <c:v>17.544198299664668</c:v>
                </c:pt>
                <c:pt idx="27">
                  <c:v>16.423775299664669</c:v>
                </c:pt>
                <c:pt idx="28">
                  <c:v>18.558685299664671</c:v>
                </c:pt>
                <c:pt idx="29">
                  <c:v>17.739364299664668</c:v>
                </c:pt>
                <c:pt idx="30">
                  <c:v>15.150011299664669</c:v>
                </c:pt>
                <c:pt idx="31">
                  <c:v>20.33157129966467</c:v>
                </c:pt>
                <c:pt idx="32">
                  <c:v>26.88150829966467</c:v>
                </c:pt>
                <c:pt idx="33">
                  <c:v>38.853532299664664</c:v>
                </c:pt>
                <c:pt idx="34">
                  <c:v>30.790380299664672</c:v>
                </c:pt>
                <c:pt idx="35">
                  <c:v>33.501163299664668</c:v>
                </c:pt>
                <c:pt idx="36">
                  <c:v>25.360414299664669</c:v>
                </c:pt>
                <c:pt idx="37">
                  <c:v>21.61367829966467</c:v>
                </c:pt>
                <c:pt idx="38">
                  <c:v>15.388722299664668</c:v>
                </c:pt>
                <c:pt idx="39">
                  <c:v>19.96512829966467</c:v>
                </c:pt>
                <c:pt idx="40">
                  <c:v>21.920553299664668</c:v>
                </c:pt>
                <c:pt idx="41">
                  <c:v>35.135859299664673</c:v>
                </c:pt>
                <c:pt idx="42">
                  <c:v>22.237841299664669</c:v>
                </c:pt>
                <c:pt idx="43">
                  <c:v>22.237841299664669</c:v>
                </c:pt>
                <c:pt idx="44">
                  <c:v>19.237841299664669</c:v>
                </c:pt>
                <c:pt idx="45">
                  <c:v>18.237841299664669</c:v>
                </c:pt>
                <c:pt idx="46">
                  <c:v>17.237841299664669</c:v>
                </c:pt>
                <c:pt idx="47">
                  <c:v>15.237841299664669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D-E449-A4E9-7E1AAE2C6550}"/>
            </c:ext>
          </c:extLst>
        </c:ser>
        <c:ser>
          <c:idx val="3"/>
          <c:order val="4"/>
          <c:tx>
            <c:strRef>
              <c:f>'JM-3'!$H$1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'JM-3'!$H$2:$H$49</c:f>
              <c:numCache>
                <c:formatCode>0</c:formatCode>
                <c:ptCount val="48"/>
                <c:pt idx="0">
                  <c:v>15.893718334107433</c:v>
                </c:pt>
                <c:pt idx="1">
                  <c:v>10.46458933410743</c:v>
                </c:pt>
                <c:pt idx="2">
                  <c:v>14.836809334107432</c:v>
                </c:pt>
                <c:pt idx="3">
                  <c:v>11.357711334107432</c:v>
                </c:pt>
                <c:pt idx="4">
                  <c:v>14.76539033410743</c:v>
                </c:pt>
                <c:pt idx="5">
                  <c:v>24.30574033410743</c:v>
                </c:pt>
                <c:pt idx="6">
                  <c:v>37.751183334107431</c:v>
                </c:pt>
                <c:pt idx="7">
                  <c:v>28.035026334107428</c:v>
                </c:pt>
                <c:pt idx="8">
                  <c:v>27.086714334107434</c:v>
                </c:pt>
                <c:pt idx="9">
                  <c:v>24.791661334107431</c:v>
                </c:pt>
                <c:pt idx="10">
                  <c:v>25.579917334107428</c:v>
                </c:pt>
                <c:pt idx="11">
                  <c:v>20.50342233410743</c:v>
                </c:pt>
                <c:pt idx="12">
                  <c:v>19.05234333410743</c:v>
                </c:pt>
                <c:pt idx="13">
                  <c:v>18.184180334107431</c:v>
                </c:pt>
                <c:pt idx="14">
                  <c:v>16.517847334107433</c:v>
                </c:pt>
                <c:pt idx="15">
                  <c:v>17.783736334107431</c:v>
                </c:pt>
                <c:pt idx="16">
                  <c:v>5.6253763341074308</c:v>
                </c:pt>
                <c:pt idx="17">
                  <c:v>-3.0140646658925689</c:v>
                </c:pt>
                <c:pt idx="18">
                  <c:v>-2.4816186658925687</c:v>
                </c:pt>
                <c:pt idx="19">
                  <c:v>14.284087334107433</c:v>
                </c:pt>
                <c:pt idx="20">
                  <c:v>21.770938334107431</c:v>
                </c:pt>
                <c:pt idx="21">
                  <c:v>34.337062334107429</c:v>
                </c:pt>
                <c:pt idx="22">
                  <c:v>28.953864334107429</c:v>
                </c:pt>
                <c:pt idx="23">
                  <c:v>31.931261334107433</c:v>
                </c:pt>
                <c:pt idx="24">
                  <c:v>21.64395733410743</c:v>
                </c:pt>
                <c:pt idx="25">
                  <c:v>29.989496334107429</c:v>
                </c:pt>
                <c:pt idx="26">
                  <c:v>14.82628333410743</c:v>
                </c:pt>
                <c:pt idx="27">
                  <c:v>13.705860334107431</c:v>
                </c:pt>
                <c:pt idx="28">
                  <c:v>15.840770334107432</c:v>
                </c:pt>
                <c:pt idx="29">
                  <c:v>15.02144933410743</c:v>
                </c:pt>
                <c:pt idx="30">
                  <c:v>12.432096334107431</c:v>
                </c:pt>
                <c:pt idx="31">
                  <c:v>17.613656334107432</c:v>
                </c:pt>
                <c:pt idx="32">
                  <c:v>24.163593334107432</c:v>
                </c:pt>
                <c:pt idx="33">
                  <c:v>36.13561733410743</c:v>
                </c:pt>
                <c:pt idx="34">
                  <c:v>28.072465334107434</c:v>
                </c:pt>
                <c:pt idx="35">
                  <c:v>30.783248334107434</c:v>
                </c:pt>
                <c:pt idx="36">
                  <c:v>22.642499334107431</c:v>
                </c:pt>
                <c:pt idx="37">
                  <c:v>18.895763334107432</c:v>
                </c:pt>
                <c:pt idx="38">
                  <c:v>12.67080733410743</c:v>
                </c:pt>
                <c:pt idx="39">
                  <c:v>17.247213334107432</c:v>
                </c:pt>
                <c:pt idx="40">
                  <c:v>19.20263833410743</c:v>
                </c:pt>
                <c:pt idx="41">
                  <c:v>32.417944334107432</c:v>
                </c:pt>
                <c:pt idx="42">
                  <c:v>19.519926334107431</c:v>
                </c:pt>
                <c:pt idx="43">
                  <c:v>19.519926334107431</c:v>
                </c:pt>
                <c:pt idx="44">
                  <c:v>16.519926334107431</c:v>
                </c:pt>
                <c:pt idx="45">
                  <c:v>15.519926334107431</c:v>
                </c:pt>
                <c:pt idx="46">
                  <c:v>14.519926334107431</c:v>
                </c:pt>
                <c:pt idx="47">
                  <c:v>12.519926334107431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D-E449-A4E9-7E1AAE2C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'JM-3'!$E$1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'JM-3'!$E$2:$E$49</c:f>
              <c:numCache>
                <c:formatCode>0</c:formatCode>
                <c:ptCount val="48"/>
                <c:pt idx="0">
                  <c:v>23.373792000000002</c:v>
                </c:pt>
                <c:pt idx="1">
                  <c:v>17.944662999999998</c:v>
                </c:pt>
                <c:pt idx="2">
                  <c:v>22.316883000000001</c:v>
                </c:pt>
                <c:pt idx="3">
                  <c:v>18.837785</c:v>
                </c:pt>
                <c:pt idx="4">
                  <c:v>22.245463999999998</c:v>
                </c:pt>
                <c:pt idx="5">
                  <c:v>31.785813999999998</c:v>
                </c:pt>
                <c:pt idx="6">
                  <c:v>45.231256999999999</c:v>
                </c:pt>
                <c:pt idx="7">
                  <c:v>35.515099999999997</c:v>
                </c:pt>
                <c:pt idx="8">
                  <c:v>34.566788000000003</c:v>
                </c:pt>
                <c:pt idx="9">
                  <c:v>32.271735</c:v>
                </c:pt>
                <c:pt idx="10">
                  <c:v>33.059990999999997</c:v>
                </c:pt>
                <c:pt idx="11">
                  <c:v>27.983495999999999</c:v>
                </c:pt>
                <c:pt idx="12">
                  <c:v>26.532416999999999</c:v>
                </c:pt>
                <c:pt idx="13">
                  <c:v>25.664254</c:v>
                </c:pt>
                <c:pt idx="14">
                  <c:v>23.997921000000002</c:v>
                </c:pt>
                <c:pt idx="15">
                  <c:v>25.263809999999999</c:v>
                </c:pt>
                <c:pt idx="16">
                  <c:v>13.105449999999999</c:v>
                </c:pt>
                <c:pt idx="17">
                  <c:v>4.4660089999999997</c:v>
                </c:pt>
                <c:pt idx="18">
                  <c:v>4.9984549999999999</c:v>
                </c:pt>
                <c:pt idx="19">
                  <c:v>21.764161000000001</c:v>
                </c:pt>
                <c:pt idx="20">
                  <c:v>29.251011999999999</c:v>
                </c:pt>
                <c:pt idx="21">
                  <c:v>41.817135999999998</c:v>
                </c:pt>
                <c:pt idx="22">
                  <c:v>36.433937999999998</c:v>
                </c:pt>
                <c:pt idx="23">
                  <c:v>39.411335000000001</c:v>
                </c:pt>
                <c:pt idx="24">
                  <c:v>29.124030999999999</c:v>
                </c:pt>
                <c:pt idx="25">
                  <c:v>37.469569999999997</c:v>
                </c:pt>
                <c:pt idx="26">
                  <c:v>22.306356999999998</c:v>
                </c:pt>
                <c:pt idx="27">
                  <c:v>21.185934</c:v>
                </c:pt>
                <c:pt idx="28">
                  <c:v>23.320844000000001</c:v>
                </c:pt>
                <c:pt idx="29">
                  <c:v>22.501522999999999</c:v>
                </c:pt>
                <c:pt idx="30">
                  <c:v>19.91217</c:v>
                </c:pt>
                <c:pt idx="31">
                  <c:v>25.093730000000001</c:v>
                </c:pt>
                <c:pt idx="32">
                  <c:v>31.643667000000001</c:v>
                </c:pt>
                <c:pt idx="33">
                  <c:v>43.615690999999998</c:v>
                </c:pt>
                <c:pt idx="34">
                  <c:v>35.552539000000003</c:v>
                </c:pt>
                <c:pt idx="35">
                  <c:v>38.263322000000002</c:v>
                </c:pt>
                <c:pt idx="36">
                  <c:v>30.122572999999999</c:v>
                </c:pt>
                <c:pt idx="37">
                  <c:v>26.375837000000001</c:v>
                </c:pt>
                <c:pt idx="38">
                  <c:v>20.150880999999998</c:v>
                </c:pt>
                <c:pt idx="39">
                  <c:v>24.727287</c:v>
                </c:pt>
                <c:pt idx="40">
                  <c:v>26.682711999999999</c:v>
                </c:pt>
                <c:pt idx="41">
                  <c:v>39.898018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D-E449-A4E9-7E1AAE2C6550}"/>
            </c:ext>
          </c:extLst>
        </c:ser>
        <c:ser>
          <c:idx val="5"/>
          <c:order val="5"/>
          <c:tx>
            <c:strRef>
              <c:f>'JM-3'!$B$1</c:f>
              <c:strCache>
                <c:ptCount val="1"/>
                <c:pt idx="0">
                  <c:v>Venta_zona_3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'JM-3'!$B$2:$B$49</c:f>
              <c:numCache>
                <c:formatCode>0</c:formatCode>
                <c:ptCount val="48"/>
                <c:pt idx="0">
                  <c:v>16</c:v>
                </c:pt>
                <c:pt idx="1">
                  <c:v>24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  <c:pt idx="5">
                  <c:v>43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29</c:v>
                </c:pt>
                <c:pt idx="10">
                  <c:v>31</c:v>
                </c:pt>
                <c:pt idx="11">
                  <c:v>23</c:v>
                </c:pt>
                <c:pt idx="12">
                  <c:v>31</c:v>
                </c:pt>
                <c:pt idx="13">
                  <c:v>21</c:v>
                </c:pt>
                <c:pt idx="14">
                  <c:v>30</c:v>
                </c:pt>
                <c:pt idx="15">
                  <c:v>8</c:v>
                </c:pt>
                <c:pt idx="16">
                  <c:v>4</c:v>
                </c:pt>
                <c:pt idx="17">
                  <c:v>9</c:v>
                </c:pt>
                <c:pt idx="18">
                  <c:v>24</c:v>
                </c:pt>
                <c:pt idx="19">
                  <c:v>31</c:v>
                </c:pt>
                <c:pt idx="20">
                  <c:v>38</c:v>
                </c:pt>
                <c:pt idx="21">
                  <c:v>35</c:v>
                </c:pt>
                <c:pt idx="22">
                  <c:v>33</c:v>
                </c:pt>
                <c:pt idx="23">
                  <c:v>30</c:v>
                </c:pt>
                <c:pt idx="24">
                  <c:v>34</c:v>
                </c:pt>
                <c:pt idx="25">
                  <c:v>23</c:v>
                </c:pt>
                <c:pt idx="26">
                  <c:v>14</c:v>
                </c:pt>
                <c:pt idx="27">
                  <c:v>34</c:v>
                </c:pt>
                <c:pt idx="28">
                  <c:v>13</c:v>
                </c:pt>
                <c:pt idx="29">
                  <c:v>25</c:v>
                </c:pt>
                <c:pt idx="30">
                  <c:v>23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40</c:v>
                </c:pt>
                <c:pt idx="35">
                  <c:v>30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33</c:v>
                </c:pt>
                <c:pt idx="40">
                  <c:v>41</c:v>
                </c:pt>
                <c:pt idx="4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D-E449-A4E9-7E1AAE2C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0"/>
          <c:tx>
            <c:strRef>
              <c:f>'JM-3'!$I$1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'JM-3'!$S$2:$S$47</c:f>
              <c:numCache>
                <c:formatCode>0</c:formatCode>
                <c:ptCount val="46"/>
                <c:pt idx="0">
                  <c:v>86.075558997677703</c:v>
                </c:pt>
                <c:pt idx="1">
                  <c:v>81.539551997677705</c:v>
                </c:pt>
                <c:pt idx="2">
                  <c:v>85.840352997677712</c:v>
                </c:pt>
                <c:pt idx="3">
                  <c:v>95.309283997677696</c:v>
                </c:pt>
                <c:pt idx="4">
                  <c:v>121.70275599767771</c:v>
                </c:pt>
                <c:pt idx="5">
                  <c:v>134.9723919976777</c:v>
                </c:pt>
                <c:pt idx="6">
                  <c:v>137.75336599767772</c:v>
                </c:pt>
                <c:pt idx="7">
                  <c:v>124.79384399767771</c:v>
                </c:pt>
                <c:pt idx="8">
                  <c:v>122.3387349976777</c:v>
                </c:pt>
                <c:pt idx="9">
                  <c:v>115.75544299767769</c:v>
                </c:pt>
                <c:pt idx="10">
                  <c:v>110.01612499767769</c:v>
                </c:pt>
                <c:pt idx="11">
                  <c:v>102.62038799767771</c:v>
                </c:pt>
                <c:pt idx="12">
                  <c:v>98.634812997677699</c:v>
                </c:pt>
                <c:pt idx="13">
                  <c:v>97.36620599767771</c:v>
                </c:pt>
                <c:pt idx="14">
                  <c:v>84.807401997677701</c:v>
                </c:pt>
                <c:pt idx="15">
                  <c:v>65.27548999767771</c:v>
                </c:pt>
                <c:pt idx="16">
                  <c:v>45.010134997677703</c:v>
                </c:pt>
                <c:pt idx="17">
                  <c:v>53.668845997677707</c:v>
                </c:pt>
                <c:pt idx="18">
                  <c:v>78.45384899767771</c:v>
                </c:pt>
                <c:pt idx="19">
                  <c:v>115.27252999767769</c:v>
                </c:pt>
                <c:pt idx="20">
                  <c:v>129.94230699767769</c:v>
                </c:pt>
                <c:pt idx="21">
                  <c:v>140.1026299976777</c:v>
                </c:pt>
                <c:pt idx="22">
                  <c:v>127.40952499767771</c:v>
                </c:pt>
                <c:pt idx="23">
                  <c:v>128.44515699767771</c:v>
                </c:pt>
                <c:pt idx="24">
                  <c:v>111.3401789976777</c:v>
                </c:pt>
                <c:pt idx="25">
                  <c:v>103.4020819976777</c:v>
                </c:pt>
                <c:pt idx="26">
                  <c:v>89.253355997677701</c:v>
                </c:pt>
                <c:pt idx="27">
                  <c:v>89.448521997677702</c:v>
                </c:pt>
                <c:pt idx="28">
                  <c:v>88.174757997677702</c:v>
                </c:pt>
                <c:pt idx="29">
                  <c:v>89.947643997677702</c:v>
                </c:pt>
                <c:pt idx="30">
                  <c:v>99.089787997677703</c:v>
                </c:pt>
                <c:pt idx="31">
                  <c:v>122.79330899767771</c:v>
                </c:pt>
                <c:pt idx="32">
                  <c:v>133.25211799767771</c:v>
                </c:pt>
                <c:pt idx="33">
                  <c:v>139.87177299767771</c:v>
                </c:pt>
                <c:pt idx="34">
                  <c:v>126.3786549976777</c:v>
                </c:pt>
                <c:pt idx="35">
                  <c:v>117.20195299767769</c:v>
                </c:pt>
                <c:pt idx="36">
                  <c:v>99.089511997677704</c:v>
                </c:pt>
                <c:pt idx="37">
                  <c:v>93.694225997677705</c:v>
                </c:pt>
                <c:pt idx="38">
                  <c:v>94.001100997677696</c:v>
                </c:pt>
                <c:pt idx="39">
                  <c:v>113.74823799767771</c:v>
                </c:pt>
                <c:pt idx="40">
                  <c:v>116.02095099767772</c:v>
                </c:pt>
                <c:pt idx="41">
                  <c:v>116.33823899767771</c:v>
                </c:pt>
                <c:pt idx="42">
                  <c:v>116.02095099767772</c:v>
                </c:pt>
                <c:pt idx="43">
                  <c:v>116.33823899767771</c:v>
                </c:pt>
                <c:pt idx="44">
                  <c:v>100.4402209976777</c:v>
                </c:pt>
                <c:pt idx="45">
                  <c:v>96.440220997677699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E943-91A1-A549527C730E}"/>
            </c:ext>
          </c:extLst>
        </c:ser>
        <c:ser>
          <c:idx val="2"/>
          <c:order val="1"/>
          <c:tx>
            <c:strRef>
              <c:f>'JM-3'!$G$1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'JM-3'!$Q$2:$Q$47</c:f>
              <c:numCache>
                <c:formatCode>0</c:formatCode>
                <c:ptCount val="46"/>
                <c:pt idx="0">
                  <c:v>77.921814101005992</c:v>
                </c:pt>
                <c:pt idx="1">
                  <c:v>73.385807101005994</c:v>
                </c:pt>
                <c:pt idx="2">
                  <c:v>77.686608101005987</c:v>
                </c:pt>
                <c:pt idx="3">
                  <c:v>87.155539101005985</c:v>
                </c:pt>
                <c:pt idx="4">
                  <c:v>113.54901110100599</c:v>
                </c:pt>
                <c:pt idx="5">
                  <c:v>126.81864710100598</c:v>
                </c:pt>
                <c:pt idx="6">
                  <c:v>129.59962110100599</c:v>
                </c:pt>
                <c:pt idx="7">
                  <c:v>116.64009910100599</c:v>
                </c:pt>
                <c:pt idx="8">
                  <c:v>114.18499010100599</c:v>
                </c:pt>
                <c:pt idx="9">
                  <c:v>107.60169810100598</c:v>
                </c:pt>
                <c:pt idx="10">
                  <c:v>101.862380101006</c:v>
                </c:pt>
                <c:pt idx="11">
                  <c:v>94.466643101005985</c:v>
                </c:pt>
                <c:pt idx="12">
                  <c:v>90.481068101006002</c:v>
                </c:pt>
                <c:pt idx="13">
                  <c:v>89.212461101005985</c:v>
                </c:pt>
                <c:pt idx="14">
                  <c:v>76.65365710100599</c:v>
                </c:pt>
                <c:pt idx="15">
                  <c:v>57.121745101005999</c:v>
                </c:pt>
                <c:pt idx="16">
                  <c:v>36.856390101005992</c:v>
                </c:pt>
                <c:pt idx="17">
                  <c:v>45.515101101005996</c:v>
                </c:pt>
                <c:pt idx="18">
                  <c:v>70.300104101005985</c:v>
                </c:pt>
                <c:pt idx="19">
                  <c:v>107.11878510100598</c:v>
                </c:pt>
                <c:pt idx="20">
                  <c:v>121.78856210100598</c:v>
                </c:pt>
                <c:pt idx="21">
                  <c:v>131.948885101006</c:v>
                </c:pt>
                <c:pt idx="22">
                  <c:v>119.255780101006</c:v>
                </c:pt>
                <c:pt idx="23">
                  <c:v>120.29141210100597</c:v>
                </c:pt>
                <c:pt idx="24">
                  <c:v>103.18643410100597</c:v>
                </c:pt>
                <c:pt idx="25">
                  <c:v>95.248337101005973</c:v>
                </c:pt>
                <c:pt idx="26">
                  <c:v>81.099611101005991</c:v>
                </c:pt>
                <c:pt idx="27">
                  <c:v>81.294777101005991</c:v>
                </c:pt>
                <c:pt idx="28">
                  <c:v>80.021013101005991</c:v>
                </c:pt>
                <c:pt idx="29">
                  <c:v>81.793899101005991</c:v>
                </c:pt>
                <c:pt idx="30">
                  <c:v>90.936043101005993</c:v>
                </c:pt>
                <c:pt idx="31">
                  <c:v>114.63956410100599</c:v>
                </c:pt>
                <c:pt idx="32">
                  <c:v>125.09837310100599</c:v>
                </c:pt>
                <c:pt idx="33">
                  <c:v>131.71802810100598</c:v>
                </c:pt>
                <c:pt idx="34">
                  <c:v>118.224910101006</c:v>
                </c:pt>
                <c:pt idx="35">
                  <c:v>109.048208101006</c:v>
                </c:pt>
                <c:pt idx="36">
                  <c:v>90.935767101005993</c:v>
                </c:pt>
                <c:pt idx="37">
                  <c:v>85.54048110100598</c:v>
                </c:pt>
                <c:pt idx="38">
                  <c:v>85.847356101005985</c:v>
                </c:pt>
                <c:pt idx="39">
                  <c:v>105.59449310100598</c:v>
                </c:pt>
                <c:pt idx="40">
                  <c:v>107.86720610100599</c:v>
                </c:pt>
                <c:pt idx="41">
                  <c:v>108.184494101006</c:v>
                </c:pt>
                <c:pt idx="42">
                  <c:v>107.86720610100599</c:v>
                </c:pt>
                <c:pt idx="43">
                  <c:v>108.184494101006</c:v>
                </c:pt>
                <c:pt idx="44">
                  <c:v>92.286476101005988</c:v>
                </c:pt>
                <c:pt idx="45">
                  <c:v>88.286476101005988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0-E943-91A1-A549527C730E}"/>
            </c:ext>
          </c:extLst>
        </c:ser>
        <c:ser>
          <c:idx val="1"/>
          <c:order val="2"/>
          <c:tx>
            <c:strRef>
              <c:f>'JM-3'!$F$1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'JM-3'!$P$2:$P$47</c:f>
              <c:numCache>
                <c:formatCode>0</c:formatCode>
                <c:ptCount val="46"/>
                <c:pt idx="0">
                  <c:v>49.348861898994009</c:v>
                </c:pt>
                <c:pt idx="1">
                  <c:v>44.812854898994004</c:v>
                </c:pt>
                <c:pt idx="2">
                  <c:v>49.113655898994011</c:v>
                </c:pt>
                <c:pt idx="3">
                  <c:v>58.582586898994009</c:v>
                </c:pt>
                <c:pt idx="4">
                  <c:v>84.976058898993998</c:v>
                </c:pt>
                <c:pt idx="5">
                  <c:v>98.245694898994003</c:v>
                </c:pt>
                <c:pt idx="6">
                  <c:v>101.026668898994</c:v>
                </c:pt>
                <c:pt idx="7">
                  <c:v>88.067146898994011</c:v>
                </c:pt>
                <c:pt idx="8">
                  <c:v>85.612037898994004</c:v>
                </c:pt>
                <c:pt idx="9">
                  <c:v>79.028745898994003</c:v>
                </c:pt>
                <c:pt idx="10">
                  <c:v>73.289427898994006</c:v>
                </c:pt>
                <c:pt idx="11">
                  <c:v>65.893690898994009</c:v>
                </c:pt>
                <c:pt idx="12">
                  <c:v>61.908115898994012</c:v>
                </c:pt>
                <c:pt idx="13">
                  <c:v>60.639508898994009</c:v>
                </c:pt>
                <c:pt idx="14">
                  <c:v>48.080704898994014</c:v>
                </c:pt>
                <c:pt idx="15">
                  <c:v>28.548792898994005</c:v>
                </c:pt>
                <c:pt idx="16">
                  <c:v>8.2834378989940074</c:v>
                </c:pt>
                <c:pt idx="17">
                  <c:v>16.942148898994009</c:v>
                </c:pt>
                <c:pt idx="18">
                  <c:v>41.727151898994009</c:v>
                </c:pt>
                <c:pt idx="19">
                  <c:v>78.545832898994007</c:v>
                </c:pt>
                <c:pt idx="20">
                  <c:v>93.215609898994003</c:v>
                </c:pt>
                <c:pt idx="21">
                  <c:v>103.37593289899401</c:v>
                </c:pt>
                <c:pt idx="22">
                  <c:v>90.682827898994006</c:v>
                </c:pt>
                <c:pt idx="23">
                  <c:v>91.718459898994013</c:v>
                </c:pt>
                <c:pt idx="24">
                  <c:v>74.61348189899401</c:v>
                </c:pt>
                <c:pt idx="25">
                  <c:v>66.675384898994011</c:v>
                </c:pt>
                <c:pt idx="26">
                  <c:v>52.526658898994015</c:v>
                </c:pt>
                <c:pt idx="27">
                  <c:v>52.721824898994015</c:v>
                </c:pt>
                <c:pt idx="28">
                  <c:v>51.448060898994008</c:v>
                </c:pt>
                <c:pt idx="29">
                  <c:v>53.220946898994015</c:v>
                </c:pt>
                <c:pt idx="30">
                  <c:v>62.363090898994017</c:v>
                </c:pt>
                <c:pt idx="31">
                  <c:v>86.066611898994012</c:v>
                </c:pt>
                <c:pt idx="32">
                  <c:v>96.525420898994014</c:v>
                </c:pt>
                <c:pt idx="33">
                  <c:v>103.14507589899401</c:v>
                </c:pt>
                <c:pt idx="34">
                  <c:v>89.651957898994013</c:v>
                </c:pt>
                <c:pt idx="35">
                  <c:v>80.475255898994007</c:v>
                </c:pt>
                <c:pt idx="36">
                  <c:v>62.362814898994003</c:v>
                </c:pt>
                <c:pt idx="37">
                  <c:v>56.967528898994004</c:v>
                </c:pt>
                <c:pt idx="38">
                  <c:v>57.274403898994002</c:v>
                </c:pt>
                <c:pt idx="39">
                  <c:v>77.021540898994004</c:v>
                </c:pt>
                <c:pt idx="40">
                  <c:v>79.294253898994015</c:v>
                </c:pt>
                <c:pt idx="41">
                  <c:v>79.611541898994005</c:v>
                </c:pt>
                <c:pt idx="42">
                  <c:v>79.294253898994015</c:v>
                </c:pt>
                <c:pt idx="43">
                  <c:v>79.611541898994005</c:v>
                </c:pt>
                <c:pt idx="44">
                  <c:v>63.713523898994012</c:v>
                </c:pt>
                <c:pt idx="45">
                  <c:v>59.713523898994012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0-E943-91A1-A549527C730E}"/>
            </c:ext>
          </c:extLst>
        </c:ser>
        <c:ser>
          <c:idx val="3"/>
          <c:order val="3"/>
          <c:tx>
            <c:strRef>
              <c:f>'JM-3'!$H$1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'JM-3'!$R$2:$R$47</c:f>
              <c:numCache>
                <c:formatCode>0</c:formatCode>
                <c:ptCount val="46"/>
                <c:pt idx="0">
                  <c:v>41.195117002322291</c:v>
                </c:pt>
                <c:pt idx="1">
                  <c:v>36.659110002322294</c:v>
                </c:pt>
                <c:pt idx="2">
                  <c:v>40.959911002322293</c:v>
                </c:pt>
                <c:pt idx="3">
                  <c:v>50.428842002322291</c:v>
                </c:pt>
                <c:pt idx="4">
                  <c:v>76.822314002322287</c:v>
                </c:pt>
                <c:pt idx="5">
                  <c:v>90.091950002322292</c:v>
                </c:pt>
                <c:pt idx="6">
                  <c:v>92.872924002322293</c:v>
                </c:pt>
                <c:pt idx="7">
                  <c:v>79.9134020023223</c:v>
                </c:pt>
                <c:pt idx="8">
                  <c:v>77.458293002322293</c:v>
                </c:pt>
                <c:pt idx="9">
                  <c:v>70.875001002322293</c:v>
                </c:pt>
                <c:pt idx="10">
                  <c:v>65.135683002322295</c:v>
                </c:pt>
                <c:pt idx="11">
                  <c:v>57.739946002322291</c:v>
                </c:pt>
                <c:pt idx="12">
                  <c:v>53.754371002322287</c:v>
                </c:pt>
                <c:pt idx="13">
                  <c:v>52.485764002322298</c:v>
                </c:pt>
                <c:pt idx="14">
                  <c:v>39.926960002322289</c:v>
                </c:pt>
                <c:pt idx="15">
                  <c:v>20.395048002322291</c:v>
                </c:pt>
                <c:pt idx="16">
                  <c:v>0.12969300232229308</c:v>
                </c:pt>
                <c:pt idx="17">
                  <c:v>8.7884040023222951</c:v>
                </c:pt>
                <c:pt idx="18">
                  <c:v>33.573407002322298</c:v>
                </c:pt>
                <c:pt idx="19">
                  <c:v>70.392088002322296</c:v>
                </c:pt>
                <c:pt idx="20">
                  <c:v>85.061865002322293</c:v>
                </c:pt>
                <c:pt idx="21">
                  <c:v>95.222188002322298</c:v>
                </c:pt>
                <c:pt idx="22">
                  <c:v>82.529083002322295</c:v>
                </c:pt>
                <c:pt idx="23">
                  <c:v>83.564715002322288</c:v>
                </c:pt>
                <c:pt idx="24">
                  <c:v>66.459737002322285</c:v>
                </c:pt>
                <c:pt idx="25">
                  <c:v>58.521640002322286</c:v>
                </c:pt>
                <c:pt idx="26">
                  <c:v>44.37291400232229</c:v>
                </c:pt>
                <c:pt idx="27">
                  <c:v>44.56808000232229</c:v>
                </c:pt>
                <c:pt idx="28">
                  <c:v>43.29431600232229</c:v>
                </c:pt>
                <c:pt idx="29">
                  <c:v>45.06720200232229</c:v>
                </c:pt>
                <c:pt idx="30">
                  <c:v>54.209346002322292</c:v>
                </c:pt>
                <c:pt idx="31">
                  <c:v>77.912867002322287</c:v>
                </c:pt>
                <c:pt idx="32">
                  <c:v>88.371676002322289</c:v>
                </c:pt>
                <c:pt idx="33">
                  <c:v>94.991331002322312</c:v>
                </c:pt>
                <c:pt idx="34">
                  <c:v>81.498213002322302</c:v>
                </c:pt>
                <c:pt idx="35">
                  <c:v>72.321511002322296</c:v>
                </c:pt>
                <c:pt idx="36">
                  <c:v>54.209070002322292</c:v>
                </c:pt>
                <c:pt idx="37">
                  <c:v>48.813784002322294</c:v>
                </c:pt>
                <c:pt idx="38">
                  <c:v>49.120659002322292</c:v>
                </c:pt>
                <c:pt idx="39">
                  <c:v>68.867796002322294</c:v>
                </c:pt>
                <c:pt idx="40">
                  <c:v>71.14050900232229</c:v>
                </c:pt>
                <c:pt idx="41">
                  <c:v>71.457797002322295</c:v>
                </c:pt>
                <c:pt idx="42">
                  <c:v>71.14050900232229</c:v>
                </c:pt>
                <c:pt idx="43">
                  <c:v>71.457797002322295</c:v>
                </c:pt>
                <c:pt idx="44">
                  <c:v>55.559779002322294</c:v>
                </c:pt>
                <c:pt idx="45">
                  <c:v>51.559779002322294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0-E943-91A1-A549527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5"/>
          <c:order val="4"/>
          <c:tx>
            <c:strRef>
              <c:f>'JM-3'!$B$1</c:f>
              <c:strCache>
                <c:ptCount val="1"/>
                <c:pt idx="0">
                  <c:v>Venta_zona_3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'JM-3'!$N$2:$N$41</c:f>
              <c:numCache>
                <c:formatCode>0</c:formatCode>
                <c:ptCount val="40"/>
                <c:pt idx="0">
                  <c:v>56</c:v>
                </c:pt>
                <c:pt idx="1">
                  <c:v>62</c:v>
                </c:pt>
                <c:pt idx="2">
                  <c:v>72</c:v>
                </c:pt>
                <c:pt idx="3">
                  <c:v>99</c:v>
                </c:pt>
                <c:pt idx="4">
                  <c:v>106</c:v>
                </c:pt>
                <c:pt idx="5">
                  <c:v>104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83</c:v>
                </c:pt>
                <c:pt idx="10">
                  <c:v>85</c:v>
                </c:pt>
                <c:pt idx="11">
                  <c:v>75</c:v>
                </c:pt>
                <c:pt idx="12">
                  <c:v>82</c:v>
                </c:pt>
                <c:pt idx="13">
                  <c:v>59</c:v>
                </c:pt>
                <c:pt idx="14">
                  <c:v>42</c:v>
                </c:pt>
                <c:pt idx="15">
                  <c:v>21</c:v>
                </c:pt>
                <c:pt idx="16">
                  <c:v>37</c:v>
                </c:pt>
                <c:pt idx="17">
                  <c:v>64</c:v>
                </c:pt>
                <c:pt idx="18">
                  <c:v>93</c:v>
                </c:pt>
                <c:pt idx="19">
                  <c:v>104</c:v>
                </c:pt>
                <c:pt idx="20">
                  <c:v>106</c:v>
                </c:pt>
                <c:pt idx="21">
                  <c:v>98</c:v>
                </c:pt>
                <c:pt idx="22">
                  <c:v>97</c:v>
                </c:pt>
                <c:pt idx="23">
                  <c:v>87</c:v>
                </c:pt>
                <c:pt idx="24">
                  <c:v>71</c:v>
                </c:pt>
                <c:pt idx="25">
                  <c:v>71</c:v>
                </c:pt>
                <c:pt idx="26">
                  <c:v>61</c:v>
                </c:pt>
                <c:pt idx="27">
                  <c:v>72</c:v>
                </c:pt>
                <c:pt idx="28">
                  <c:v>61</c:v>
                </c:pt>
                <c:pt idx="29">
                  <c:v>82</c:v>
                </c:pt>
                <c:pt idx="30">
                  <c:v>103</c:v>
                </c:pt>
                <c:pt idx="31">
                  <c:v>110</c:v>
                </c:pt>
                <c:pt idx="32">
                  <c:v>116</c:v>
                </c:pt>
                <c:pt idx="33">
                  <c:v>100</c:v>
                </c:pt>
                <c:pt idx="34">
                  <c:v>94</c:v>
                </c:pt>
                <c:pt idx="35">
                  <c:v>79</c:v>
                </c:pt>
                <c:pt idx="36">
                  <c:v>74</c:v>
                </c:pt>
                <c:pt idx="37">
                  <c:v>83</c:v>
                </c:pt>
                <c:pt idx="38">
                  <c:v>99</c:v>
                </c:pt>
                <c:pt idx="3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20-E943-91A1-A549527C730E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'JM-3'!$A$2:$A$49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'JM-3'!$O$2:$O$47</c:f>
              <c:numCache>
                <c:formatCode>0</c:formatCode>
                <c:ptCount val="46"/>
                <c:pt idx="0">
                  <c:v>63.635338000000004</c:v>
                </c:pt>
                <c:pt idx="1">
                  <c:v>59.099330999999992</c:v>
                </c:pt>
                <c:pt idx="2">
                  <c:v>63.400131999999999</c:v>
                </c:pt>
                <c:pt idx="3">
                  <c:v>72.869062999999997</c:v>
                </c:pt>
                <c:pt idx="4">
                  <c:v>99.262535</c:v>
                </c:pt>
                <c:pt idx="5">
                  <c:v>112.53217100000001</c:v>
                </c:pt>
                <c:pt idx="6">
                  <c:v>115.31314499999999</c:v>
                </c:pt>
                <c:pt idx="7">
                  <c:v>102.353623</c:v>
                </c:pt>
                <c:pt idx="8">
                  <c:v>99.898514000000006</c:v>
                </c:pt>
                <c:pt idx="9">
                  <c:v>93.315222000000006</c:v>
                </c:pt>
                <c:pt idx="10">
                  <c:v>87.575903999999994</c:v>
                </c:pt>
                <c:pt idx="11">
                  <c:v>80.180166999999997</c:v>
                </c:pt>
                <c:pt idx="12">
                  <c:v>76.194592</c:v>
                </c:pt>
                <c:pt idx="13">
                  <c:v>74.925984999999997</c:v>
                </c:pt>
                <c:pt idx="14">
                  <c:v>62.367180999999995</c:v>
                </c:pt>
                <c:pt idx="15">
                  <c:v>42.835268999999997</c:v>
                </c:pt>
                <c:pt idx="16">
                  <c:v>22.569913999999997</c:v>
                </c:pt>
                <c:pt idx="17">
                  <c:v>31.228625000000001</c:v>
                </c:pt>
                <c:pt idx="18">
                  <c:v>56.013627999999997</c:v>
                </c:pt>
                <c:pt idx="19">
                  <c:v>92.832309000000009</c:v>
                </c:pt>
                <c:pt idx="20">
                  <c:v>107.50208599999999</c:v>
                </c:pt>
                <c:pt idx="21">
                  <c:v>117.662409</c:v>
                </c:pt>
                <c:pt idx="22">
                  <c:v>104.96930399999999</c:v>
                </c:pt>
                <c:pt idx="23">
                  <c:v>106.00493599999999</c:v>
                </c:pt>
                <c:pt idx="24">
                  <c:v>88.899957999999998</c:v>
                </c:pt>
                <c:pt idx="25">
                  <c:v>80.961860999999999</c:v>
                </c:pt>
                <c:pt idx="26">
                  <c:v>66.813134999999988</c:v>
                </c:pt>
                <c:pt idx="27">
                  <c:v>67.008300999999989</c:v>
                </c:pt>
                <c:pt idx="28">
                  <c:v>65.734537000000003</c:v>
                </c:pt>
                <c:pt idx="29">
                  <c:v>67.507422999999989</c:v>
                </c:pt>
                <c:pt idx="30">
                  <c:v>76.64956699999999</c:v>
                </c:pt>
                <c:pt idx="31">
                  <c:v>100.353088</c:v>
                </c:pt>
                <c:pt idx="32">
                  <c:v>110.81189699999999</c:v>
                </c:pt>
                <c:pt idx="33">
                  <c:v>117.431552</c:v>
                </c:pt>
                <c:pt idx="34">
                  <c:v>103.93843400000002</c:v>
                </c:pt>
                <c:pt idx="35">
                  <c:v>94.761732000000009</c:v>
                </c:pt>
                <c:pt idx="36">
                  <c:v>76.649291000000005</c:v>
                </c:pt>
                <c:pt idx="37">
                  <c:v>71.254005000000006</c:v>
                </c:pt>
                <c:pt idx="38">
                  <c:v>71.560879999999997</c:v>
                </c:pt>
                <c:pt idx="39">
                  <c:v>91.308017000000007</c:v>
                </c:pt>
                <c:pt idx="40">
                  <c:v>93.580730000000003</c:v>
                </c:pt>
                <c:pt idx="41">
                  <c:v>93.898018000000008</c:v>
                </c:pt>
                <c:pt idx="42">
                  <c:v>78</c:v>
                </c:pt>
                <c:pt idx="43">
                  <c:v>74</c:v>
                </c:pt>
                <c:pt idx="44">
                  <c:v>69</c:v>
                </c:pt>
                <c:pt idx="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20-E943-91A1-A549527C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JM!$M$1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JM!$M$2:$M$49</c:f>
              <c:numCache>
                <c:formatCode>0</c:formatCode>
                <c:ptCount val="48"/>
                <c:pt idx="0">
                  <c:v>147.39371934064738</c:v>
                </c:pt>
                <c:pt idx="1">
                  <c:v>129.78570534064738</c:v>
                </c:pt>
                <c:pt idx="2">
                  <c:v>172.62598634064739</c:v>
                </c:pt>
                <c:pt idx="3">
                  <c:v>176.47364434064738</c:v>
                </c:pt>
                <c:pt idx="4">
                  <c:v>132.09526734064738</c:v>
                </c:pt>
                <c:pt idx="5">
                  <c:v>167.00690634064739</c:v>
                </c:pt>
                <c:pt idx="6">
                  <c:v>168.52323234064738</c:v>
                </c:pt>
                <c:pt idx="7">
                  <c:v>138.14073034064739</c:v>
                </c:pt>
                <c:pt idx="8">
                  <c:v>135.9822713406474</c:v>
                </c:pt>
                <c:pt idx="9">
                  <c:v>147.26350434064739</c:v>
                </c:pt>
                <c:pt idx="10">
                  <c:v>151.89712834064738</c:v>
                </c:pt>
                <c:pt idx="11">
                  <c:v>147.39765334064739</c:v>
                </c:pt>
                <c:pt idx="12">
                  <c:v>148.5164833406474</c:v>
                </c:pt>
                <c:pt idx="13">
                  <c:v>146.47558834064739</c:v>
                </c:pt>
                <c:pt idx="14">
                  <c:v>139.77283934064738</c:v>
                </c:pt>
                <c:pt idx="15">
                  <c:v>131.46324934064739</c:v>
                </c:pt>
                <c:pt idx="16">
                  <c:v>100.53264034064738</c:v>
                </c:pt>
                <c:pt idx="17">
                  <c:v>63.840172340647385</c:v>
                </c:pt>
                <c:pt idx="18">
                  <c:v>76.330166340647381</c:v>
                </c:pt>
                <c:pt idx="19">
                  <c:v>122.66859534064739</c:v>
                </c:pt>
                <c:pt idx="20">
                  <c:v>168.4897803406474</c:v>
                </c:pt>
                <c:pt idx="21">
                  <c:v>179.4068163406474</c:v>
                </c:pt>
                <c:pt idx="22">
                  <c:v>176.90768534064739</c:v>
                </c:pt>
                <c:pt idx="23">
                  <c:v>178.72441034064738</c:v>
                </c:pt>
                <c:pt idx="24">
                  <c:v>159.12321534064739</c:v>
                </c:pt>
                <c:pt idx="25">
                  <c:v>183.02322234064738</c:v>
                </c:pt>
                <c:pt idx="26">
                  <c:v>180.72719134064738</c:v>
                </c:pt>
                <c:pt idx="27">
                  <c:v>173.4845473406474</c:v>
                </c:pt>
                <c:pt idx="28">
                  <c:v>173.4711393406474</c:v>
                </c:pt>
                <c:pt idx="29">
                  <c:v>162.62007634064739</c:v>
                </c:pt>
                <c:pt idx="30">
                  <c:v>168.25537834064738</c:v>
                </c:pt>
                <c:pt idx="31">
                  <c:v>159.7141043406474</c:v>
                </c:pt>
                <c:pt idx="32">
                  <c:v>172.22787234064737</c:v>
                </c:pt>
                <c:pt idx="33">
                  <c:v>196.72129134064738</c:v>
                </c:pt>
                <c:pt idx="34">
                  <c:v>200.68988434064738</c:v>
                </c:pt>
                <c:pt idx="35">
                  <c:v>204.08985034064739</c:v>
                </c:pt>
                <c:pt idx="36">
                  <c:v>209.57402534064735</c:v>
                </c:pt>
                <c:pt idx="37">
                  <c:v>187.32668434064738</c:v>
                </c:pt>
                <c:pt idx="38">
                  <c:v>177.73084134064737</c:v>
                </c:pt>
                <c:pt idx="39">
                  <c:v>172.08319734064739</c:v>
                </c:pt>
                <c:pt idx="40">
                  <c:v>180.56217334064738</c:v>
                </c:pt>
                <c:pt idx="41">
                  <c:v>187.57243134064737</c:v>
                </c:pt>
                <c:pt idx="42">
                  <c:v>180.76229701064739</c:v>
                </c:pt>
                <c:pt idx="43">
                  <c:v>183.07851021064738</c:v>
                </c:pt>
                <c:pt idx="44">
                  <c:v>179.41127174064738</c:v>
                </c:pt>
                <c:pt idx="45">
                  <c:v>178.6422205006474</c:v>
                </c:pt>
                <c:pt idx="46">
                  <c:v>180.8290279806474</c:v>
                </c:pt>
                <c:pt idx="47">
                  <c:v>182.86275175064736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0-044A-A764-250939C993E0}"/>
            </c:ext>
          </c:extLst>
        </c:ser>
        <c:ser>
          <c:idx val="3"/>
          <c:order val="3"/>
          <c:tx>
            <c:strRef>
              <c:f>JM!$K$1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JM!$K$2:$K$49</c:f>
              <c:numCache>
                <c:formatCode>0</c:formatCode>
                <c:ptCount val="48"/>
                <c:pt idx="0">
                  <c:v>136.75811290941837</c:v>
                </c:pt>
                <c:pt idx="1">
                  <c:v>119.15009890941835</c:v>
                </c:pt>
                <c:pt idx="2">
                  <c:v>161.99037990941838</c:v>
                </c:pt>
                <c:pt idx="3">
                  <c:v>165.83803790941838</c:v>
                </c:pt>
                <c:pt idx="4">
                  <c:v>121.45966090941837</c:v>
                </c:pt>
                <c:pt idx="5">
                  <c:v>156.37129990941838</c:v>
                </c:pt>
                <c:pt idx="6">
                  <c:v>157.88762590941838</c:v>
                </c:pt>
                <c:pt idx="7">
                  <c:v>127.50512390941839</c:v>
                </c:pt>
                <c:pt idx="8">
                  <c:v>125.34666490941837</c:v>
                </c:pt>
                <c:pt idx="9">
                  <c:v>136.62789790941838</c:v>
                </c:pt>
                <c:pt idx="10">
                  <c:v>141.26152190941835</c:v>
                </c:pt>
                <c:pt idx="11">
                  <c:v>136.76204690941836</c:v>
                </c:pt>
                <c:pt idx="12">
                  <c:v>137.88087690941839</c:v>
                </c:pt>
                <c:pt idx="13">
                  <c:v>135.83998190941836</c:v>
                </c:pt>
                <c:pt idx="14">
                  <c:v>129.13723290941837</c:v>
                </c:pt>
                <c:pt idx="15">
                  <c:v>120.82764290941839</c:v>
                </c:pt>
                <c:pt idx="16">
                  <c:v>89.897033909418354</c:v>
                </c:pt>
                <c:pt idx="17">
                  <c:v>53.20456590941837</c:v>
                </c:pt>
                <c:pt idx="18">
                  <c:v>65.694559909418359</c:v>
                </c:pt>
                <c:pt idx="19">
                  <c:v>112.03298890941838</c:v>
                </c:pt>
                <c:pt idx="20">
                  <c:v>157.85417390941839</c:v>
                </c:pt>
                <c:pt idx="21">
                  <c:v>168.77120990941839</c:v>
                </c:pt>
                <c:pt idx="22">
                  <c:v>166.27207890941838</c:v>
                </c:pt>
                <c:pt idx="23">
                  <c:v>168.08880390941837</c:v>
                </c:pt>
                <c:pt idx="24">
                  <c:v>148.48760890941838</c:v>
                </c:pt>
                <c:pt idx="25">
                  <c:v>172.38761590941837</c:v>
                </c:pt>
                <c:pt idx="26">
                  <c:v>170.09158490941837</c:v>
                </c:pt>
                <c:pt idx="27">
                  <c:v>162.84894090941839</c:v>
                </c:pt>
                <c:pt idx="28">
                  <c:v>162.83553290941839</c:v>
                </c:pt>
                <c:pt idx="29">
                  <c:v>151.98446990941838</c:v>
                </c:pt>
                <c:pt idx="30">
                  <c:v>157.61977190941838</c:v>
                </c:pt>
                <c:pt idx="31">
                  <c:v>149.07849790941839</c:v>
                </c:pt>
                <c:pt idx="32">
                  <c:v>161.59226590941836</c:v>
                </c:pt>
                <c:pt idx="33">
                  <c:v>186.08568490941838</c:v>
                </c:pt>
                <c:pt idx="34">
                  <c:v>190.05427790941837</c:v>
                </c:pt>
                <c:pt idx="35">
                  <c:v>193.45424390941838</c:v>
                </c:pt>
                <c:pt idx="36">
                  <c:v>198.93841890941835</c:v>
                </c:pt>
                <c:pt idx="37">
                  <c:v>176.69107790941837</c:v>
                </c:pt>
                <c:pt idx="38">
                  <c:v>167.09523490941837</c:v>
                </c:pt>
                <c:pt idx="39">
                  <c:v>161.44759090941838</c:v>
                </c:pt>
                <c:pt idx="40">
                  <c:v>169.92656690941837</c:v>
                </c:pt>
                <c:pt idx="41">
                  <c:v>176.93682490941836</c:v>
                </c:pt>
                <c:pt idx="42">
                  <c:v>170.12669057941838</c:v>
                </c:pt>
                <c:pt idx="43">
                  <c:v>172.44290377941837</c:v>
                </c:pt>
                <c:pt idx="44">
                  <c:v>168.77566530941837</c:v>
                </c:pt>
                <c:pt idx="45">
                  <c:v>168.00661406941839</c:v>
                </c:pt>
                <c:pt idx="46">
                  <c:v>170.19342154941839</c:v>
                </c:pt>
                <c:pt idx="47">
                  <c:v>172.22714531941836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0-044A-A764-250939C993E0}"/>
            </c:ext>
          </c:extLst>
        </c:ser>
        <c:ser>
          <c:idx val="2"/>
          <c:order val="4"/>
          <c:tx>
            <c:strRef>
              <c:f>JM!$J$1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JM!$J$2:$J$49</c:f>
              <c:numCache>
                <c:formatCode>0</c:formatCode>
                <c:ptCount val="48"/>
                <c:pt idx="0">
                  <c:v>99.488039090581623</c:v>
                </c:pt>
                <c:pt idx="1">
                  <c:v>81.880025090581626</c:v>
                </c:pt>
                <c:pt idx="2">
                  <c:v>124.72030609058163</c:v>
                </c:pt>
                <c:pt idx="3">
                  <c:v>128.56796409058163</c:v>
                </c:pt>
                <c:pt idx="4">
                  <c:v>84.189587090581625</c:v>
                </c:pt>
                <c:pt idx="5">
                  <c:v>119.10122609058163</c:v>
                </c:pt>
                <c:pt idx="6">
                  <c:v>120.61755209058163</c:v>
                </c:pt>
                <c:pt idx="7">
                  <c:v>90.235050090581638</c:v>
                </c:pt>
                <c:pt idx="8">
                  <c:v>88.076591090581644</c:v>
                </c:pt>
                <c:pt idx="9">
                  <c:v>99.35782409058163</c:v>
                </c:pt>
                <c:pt idx="10">
                  <c:v>103.99144809058163</c:v>
                </c:pt>
                <c:pt idx="11">
                  <c:v>99.491973090581638</c:v>
                </c:pt>
                <c:pt idx="12">
                  <c:v>100.61080309058164</c:v>
                </c:pt>
                <c:pt idx="13">
                  <c:v>98.569908090581634</c:v>
                </c:pt>
                <c:pt idx="14">
                  <c:v>91.867159090581623</c:v>
                </c:pt>
                <c:pt idx="15">
                  <c:v>83.557569090581637</c:v>
                </c:pt>
                <c:pt idx="16">
                  <c:v>52.626960090581626</c:v>
                </c:pt>
                <c:pt idx="17">
                  <c:v>15.934492090581635</c:v>
                </c:pt>
                <c:pt idx="18">
                  <c:v>28.424486090581631</c:v>
                </c:pt>
                <c:pt idx="19">
                  <c:v>74.762915090581629</c:v>
                </c:pt>
                <c:pt idx="20">
                  <c:v>120.58410009058164</c:v>
                </c:pt>
                <c:pt idx="21">
                  <c:v>131.50113609058164</c:v>
                </c:pt>
                <c:pt idx="22">
                  <c:v>129.00200509058163</c:v>
                </c:pt>
                <c:pt idx="23">
                  <c:v>130.81873009058162</c:v>
                </c:pt>
                <c:pt idx="24">
                  <c:v>111.21753509058163</c:v>
                </c:pt>
                <c:pt idx="25">
                  <c:v>135.11754209058162</c:v>
                </c:pt>
                <c:pt idx="26">
                  <c:v>132.82151109058162</c:v>
                </c:pt>
                <c:pt idx="27">
                  <c:v>125.57886709058164</c:v>
                </c:pt>
                <c:pt idx="28">
                  <c:v>125.56545909058164</c:v>
                </c:pt>
                <c:pt idx="29">
                  <c:v>114.71439609058163</c:v>
                </c:pt>
                <c:pt idx="30">
                  <c:v>120.34969809058163</c:v>
                </c:pt>
                <c:pt idx="31">
                  <c:v>111.80842409058164</c:v>
                </c:pt>
                <c:pt idx="32">
                  <c:v>124.32219209058161</c:v>
                </c:pt>
                <c:pt idx="33">
                  <c:v>148.81561109058163</c:v>
                </c:pt>
                <c:pt idx="34">
                  <c:v>152.78420409058162</c:v>
                </c:pt>
                <c:pt idx="35">
                  <c:v>156.18417009058163</c:v>
                </c:pt>
                <c:pt idx="36">
                  <c:v>161.6683450905816</c:v>
                </c:pt>
                <c:pt idx="37">
                  <c:v>139.42100409058162</c:v>
                </c:pt>
                <c:pt idx="38">
                  <c:v>129.82516109058162</c:v>
                </c:pt>
                <c:pt idx="39">
                  <c:v>124.17751709058163</c:v>
                </c:pt>
                <c:pt idx="40">
                  <c:v>132.65649309058162</c:v>
                </c:pt>
                <c:pt idx="41">
                  <c:v>139.66675109058161</c:v>
                </c:pt>
                <c:pt idx="42">
                  <c:v>132.85661676058163</c:v>
                </c:pt>
                <c:pt idx="43">
                  <c:v>135.17282996058162</c:v>
                </c:pt>
                <c:pt idx="44">
                  <c:v>131.50559149058162</c:v>
                </c:pt>
                <c:pt idx="45">
                  <c:v>130.73654025058164</c:v>
                </c:pt>
                <c:pt idx="46">
                  <c:v>132.92334773058164</c:v>
                </c:pt>
                <c:pt idx="47">
                  <c:v>134.95707150058161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0-044A-A764-250939C993E0}"/>
            </c:ext>
          </c:extLst>
        </c:ser>
        <c:ser>
          <c:idx val="4"/>
          <c:order val="5"/>
          <c:tx>
            <c:strRef>
              <c:f>JM!$L$1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JM!$L$2:$L$49</c:f>
              <c:numCache>
                <c:formatCode>0</c:formatCode>
                <c:ptCount val="48"/>
                <c:pt idx="0">
                  <c:v>88.852432659352615</c:v>
                </c:pt>
                <c:pt idx="1">
                  <c:v>71.244418659352604</c:v>
                </c:pt>
                <c:pt idx="2">
                  <c:v>114.08469965935262</c:v>
                </c:pt>
                <c:pt idx="3">
                  <c:v>117.93235765935262</c:v>
                </c:pt>
                <c:pt idx="4">
                  <c:v>73.553980659352618</c:v>
                </c:pt>
                <c:pt idx="5">
                  <c:v>108.46561965935263</c:v>
                </c:pt>
                <c:pt idx="6">
                  <c:v>109.98194565935262</c:v>
                </c:pt>
                <c:pt idx="7">
                  <c:v>79.59944365935263</c:v>
                </c:pt>
                <c:pt idx="8">
                  <c:v>77.440984659352623</c:v>
                </c:pt>
                <c:pt idx="9">
                  <c:v>88.722217659352623</c:v>
                </c:pt>
                <c:pt idx="10">
                  <c:v>93.355841659352606</c:v>
                </c:pt>
                <c:pt idx="11">
                  <c:v>88.856366659352616</c:v>
                </c:pt>
                <c:pt idx="12">
                  <c:v>89.975196659352633</c:v>
                </c:pt>
                <c:pt idx="13">
                  <c:v>87.934301659352613</c:v>
                </c:pt>
                <c:pt idx="14">
                  <c:v>81.231552659352616</c:v>
                </c:pt>
                <c:pt idx="15">
                  <c:v>72.92196265935263</c:v>
                </c:pt>
                <c:pt idx="16">
                  <c:v>41.991353659352612</c:v>
                </c:pt>
                <c:pt idx="17">
                  <c:v>5.2988856593526172</c:v>
                </c:pt>
                <c:pt idx="18">
                  <c:v>17.788879659352613</c:v>
                </c:pt>
                <c:pt idx="19">
                  <c:v>64.127308659352622</c:v>
                </c:pt>
                <c:pt idx="20">
                  <c:v>109.94849365935264</c:v>
                </c:pt>
                <c:pt idx="21">
                  <c:v>120.86552965935263</c:v>
                </c:pt>
                <c:pt idx="22">
                  <c:v>118.36639865935263</c:v>
                </c:pt>
                <c:pt idx="23">
                  <c:v>120.18312365935262</c:v>
                </c:pt>
                <c:pt idx="24">
                  <c:v>100.58192865935263</c:v>
                </c:pt>
                <c:pt idx="25">
                  <c:v>124.48193565935262</c:v>
                </c:pt>
                <c:pt idx="26">
                  <c:v>122.18590465935262</c:v>
                </c:pt>
                <c:pt idx="27">
                  <c:v>114.94326065935263</c:v>
                </c:pt>
                <c:pt idx="28">
                  <c:v>114.92985265935263</c:v>
                </c:pt>
                <c:pt idx="29">
                  <c:v>104.07878965935262</c:v>
                </c:pt>
                <c:pt idx="30">
                  <c:v>109.71409165935262</c:v>
                </c:pt>
                <c:pt idx="31">
                  <c:v>101.17281765935263</c:v>
                </c:pt>
                <c:pt idx="32">
                  <c:v>113.6865856593526</c:v>
                </c:pt>
                <c:pt idx="33">
                  <c:v>138.18000465935262</c:v>
                </c:pt>
                <c:pt idx="34">
                  <c:v>142.14859765935262</c:v>
                </c:pt>
                <c:pt idx="35">
                  <c:v>145.54856365935262</c:v>
                </c:pt>
                <c:pt idx="36">
                  <c:v>151.03273865935259</c:v>
                </c:pt>
                <c:pt idx="37">
                  <c:v>128.78539765935261</c:v>
                </c:pt>
                <c:pt idx="38">
                  <c:v>119.18955465935261</c:v>
                </c:pt>
                <c:pt idx="39">
                  <c:v>113.54191065935262</c:v>
                </c:pt>
                <c:pt idx="40">
                  <c:v>122.02088665935261</c:v>
                </c:pt>
                <c:pt idx="41">
                  <c:v>129.03114465935261</c:v>
                </c:pt>
                <c:pt idx="42">
                  <c:v>122.22101032935262</c:v>
                </c:pt>
                <c:pt idx="43">
                  <c:v>124.53722352935262</c:v>
                </c:pt>
                <c:pt idx="44">
                  <c:v>120.86998505935262</c:v>
                </c:pt>
                <c:pt idx="45">
                  <c:v>120.10093381935263</c:v>
                </c:pt>
                <c:pt idx="46">
                  <c:v>122.28774129935263</c:v>
                </c:pt>
                <c:pt idx="47">
                  <c:v>124.3214650693526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0-044A-A764-250939C9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05695"/>
        <c:axId val="1904340815"/>
      </c:areaChart>
      <c:lineChart>
        <c:grouping val="standard"/>
        <c:varyColors val="0"/>
        <c:ser>
          <c:idx val="0"/>
          <c:order val="1"/>
          <c:tx>
            <c:strRef>
              <c:f>JM!$H$1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JM!$H$2:$H$43</c:f>
              <c:numCache>
                <c:formatCode>0</c:formatCode>
                <c:ptCount val="42"/>
                <c:pt idx="0">
                  <c:v>102</c:v>
                </c:pt>
                <c:pt idx="1">
                  <c:v>159</c:v>
                </c:pt>
                <c:pt idx="2">
                  <c:v>126</c:v>
                </c:pt>
                <c:pt idx="3">
                  <c:v>107</c:v>
                </c:pt>
                <c:pt idx="4">
                  <c:v>165</c:v>
                </c:pt>
                <c:pt idx="5">
                  <c:v>143</c:v>
                </c:pt>
                <c:pt idx="6">
                  <c:v>109</c:v>
                </c:pt>
                <c:pt idx="7">
                  <c:v>111</c:v>
                </c:pt>
                <c:pt idx="8">
                  <c:v>132</c:v>
                </c:pt>
                <c:pt idx="9">
                  <c:v>129</c:v>
                </c:pt>
                <c:pt idx="10">
                  <c:v>131</c:v>
                </c:pt>
                <c:pt idx="11">
                  <c:v>126</c:v>
                </c:pt>
                <c:pt idx="12">
                  <c:v>131</c:v>
                </c:pt>
                <c:pt idx="13">
                  <c:v>121</c:v>
                </c:pt>
                <c:pt idx="14">
                  <c:v>129</c:v>
                </c:pt>
                <c:pt idx="15">
                  <c:v>56</c:v>
                </c:pt>
                <c:pt idx="16">
                  <c:v>12</c:v>
                </c:pt>
                <c:pt idx="17">
                  <c:v>40</c:v>
                </c:pt>
                <c:pt idx="18">
                  <c:v>91</c:v>
                </c:pt>
                <c:pt idx="19">
                  <c:v>147</c:v>
                </c:pt>
                <c:pt idx="20">
                  <c:v>155</c:v>
                </c:pt>
                <c:pt idx="21">
                  <c:v>139</c:v>
                </c:pt>
                <c:pt idx="22">
                  <c:v>150</c:v>
                </c:pt>
                <c:pt idx="23">
                  <c:v>123</c:v>
                </c:pt>
                <c:pt idx="24">
                  <c:v>154</c:v>
                </c:pt>
                <c:pt idx="25">
                  <c:v>146</c:v>
                </c:pt>
                <c:pt idx="26">
                  <c:v>128</c:v>
                </c:pt>
                <c:pt idx="27">
                  <c:v>157</c:v>
                </c:pt>
                <c:pt idx="28">
                  <c:v>99</c:v>
                </c:pt>
                <c:pt idx="29">
                  <c:v>132</c:v>
                </c:pt>
                <c:pt idx="30">
                  <c:v>110</c:v>
                </c:pt>
                <c:pt idx="31">
                  <c:v>141</c:v>
                </c:pt>
                <c:pt idx="32">
                  <c:v>175</c:v>
                </c:pt>
                <c:pt idx="33">
                  <c:v>167</c:v>
                </c:pt>
                <c:pt idx="34">
                  <c:v>171</c:v>
                </c:pt>
                <c:pt idx="35">
                  <c:v>188</c:v>
                </c:pt>
                <c:pt idx="36">
                  <c:v>158</c:v>
                </c:pt>
                <c:pt idx="37">
                  <c:v>156</c:v>
                </c:pt>
                <c:pt idx="38">
                  <c:v>130</c:v>
                </c:pt>
                <c:pt idx="39">
                  <c:v>166</c:v>
                </c:pt>
                <c:pt idx="40">
                  <c:v>137</c:v>
                </c:pt>
                <c:pt idx="41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0-044A-A764-250939C993E0}"/>
            </c:ext>
          </c:extLst>
        </c:ser>
        <c:ser>
          <c:idx val="1"/>
          <c:order val="2"/>
          <c:tx>
            <c:strRef>
              <c:f>JM!$I$1</c:f>
              <c:strCache>
                <c:ptCount val="1"/>
                <c:pt idx="0">
                  <c:v>Predicho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JM!$I$2:$I$49</c:f>
              <c:numCache>
                <c:formatCode>0</c:formatCode>
                <c:ptCount val="48"/>
                <c:pt idx="0">
                  <c:v>118.123076</c:v>
                </c:pt>
                <c:pt idx="1">
                  <c:v>100.51506199999999</c:v>
                </c:pt>
                <c:pt idx="2">
                  <c:v>143.355343</c:v>
                </c:pt>
                <c:pt idx="3">
                  <c:v>147.203001</c:v>
                </c:pt>
                <c:pt idx="4">
                  <c:v>102.824624</c:v>
                </c:pt>
                <c:pt idx="5">
                  <c:v>137.73626300000001</c:v>
                </c:pt>
                <c:pt idx="6">
                  <c:v>139.252589</c:v>
                </c:pt>
                <c:pt idx="7">
                  <c:v>108.87008700000001</c:v>
                </c:pt>
                <c:pt idx="8">
                  <c:v>106.711628</c:v>
                </c:pt>
                <c:pt idx="9">
                  <c:v>117.992861</c:v>
                </c:pt>
                <c:pt idx="10">
                  <c:v>122.62648499999999</c:v>
                </c:pt>
                <c:pt idx="11">
                  <c:v>118.12701</c:v>
                </c:pt>
                <c:pt idx="12">
                  <c:v>119.24584000000002</c:v>
                </c:pt>
                <c:pt idx="13">
                  <c:v>117.204945</c:v>
                </c:pt>
                <c:pt idx="14">
                  <c:v>110.502196</c:v>
                </c:pt>
                <c:pt idx="15">
                  <c:v>102.19260600000001</c:v>
                </c:pt>
                <c:pt idx="16">
                  <c:v>71.261996999999994</c:v>
                </c:pt>
                <c:pt idx="17">
                  <c:v>34.569529000000003</c:v>
                </c:pt>
                <c:pt idx="18">
                  <c:v>47.059522999999999</c:v>
                </c:pt>
                <c:pt idx="19">
                  <c:v>93.397952000000004</c:v>
                </c:pt>
                <c:pt idx="20">
                  <c:v>139.21913700000002</c:v>
                </c:pt>
                <c:pt idx="21">
                  <c:v>150.13617300000001</c:v>
                </c:pt>
                <c:pt idx="22">
                  <c:v>147.63704200000001</c:v>
                </c:pt>
                <c:pt idx="23">
                  <c:v>149.453767</c:v>
                </c:pt>
                <c:pt idx="24">
                  <c:v>129.85257200000001</c:v>
                </c:pt>
                <c:pt idx="25">
                  <c:v>153.752579</c:v>
                </c:pt>
                <c:pt idx="26">
                  <c:v>151.456548</c:v>
                </c:pt>
                <c:pt idx="27">
                  <c:v>144.21390400000001</c:v>
                </c:pt>
                <c:pt idx="28">
                  <c:v>144.20049600000002</c:v>
                </c:pt>
                <c:pt idx="29">
                  <c:v>133.349433</c:v>
                </c:pt>
                <c:pt idx="30">
                  <c:v>138.984735</c:v>
                </c:pt>
                <c:pt idx="31">
                  <c:v>130.44346100000001</c:v>
                </c:pt>
                <c:pt idx="32">
                  <c:v>142.95722899999998</c:v>
                </c:pt>
                <c:pt idx="33">
                  <c:v>167.450648</c:v>
                </c:pt>
                <c:pt idx="34">
                  <c:v>171.419241</c:v>
                </c:pt>
                <c:pt idx="35">
                  <c:v>174.81920700000001</c:v>
                </c:pt>
                <c:pt idx="36">
                  <c:v>180.30338199999997</c:v>
                </c:pt>
                <c:pt idx="37">
                  <c:v>158.05604099999999</c:v>
                </c:pt>
                <c:pt idx="38">
                  <c:v>148.46019799999999</c:v>
                </c:pt>
                <c:pt idx="39">
                  <c:v>142.81255400000001</c:v>
                </c:pt>
                <c:pt idx="40">
                  <c:v>151.29152999999999</c:v>
                </c:pt>
                <c:pt idx="41">
                  <c:v>158.30178799999999</c:v>
                </c:pt>
                <c:pt idx="42">
                  <c:v>151.49165367000001</c:v>
                </c:pt>
                <c:pt idx="43">
                  <c:v>153.80786687</c:v>
                </c:pt>
                <c:pt idx="44">
                  <c:v>150.1406284</c:v>
                </c:pt>
                <c:pt idx="45">
                  <c:v>149.37157716000002</c:v>
                </c:pt>
                <c:pt idx="46">
                  <c:v>151.55838464000001</c:v>
                </c:pt>
                <c:pt idx="47">
                  <c:v>153.59210840999998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0-044A-A764-250939C9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05695"/>
        <c:axId val="1904340815"/>
      </c:lineChart>
      <c:catAx>
        <c:axId val="1905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4340815"/>
        <c:crosses val="autoZero"/>
        <c:auto val="1"/>
        <c:lblAlgn val="ctr"/>
        <c:lblOffset val="100"/>
        <c:noMultiLvlLbl val="0"/>
      </c:catAx>
      <c:valAx>
        <c:axId val="19043408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500569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JM!$M$1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JM!$T$2:$T$47</c:f>
              <c:numCache>
                <c:formatCode>0</c:formatCode>
                <c:ptCount val="46"/>
                <c:pt idx="0">
                  <c:v>449.80541102194218</c:v>
                </c:pt>
                <c:pt idx="1">
                  <c:v>478.88533602194218</c:v>
                </c:pt>
                <c:pt idx="2">
                  <c:v>481.19489802194221</c:v>
                </c:pt>
                <c:pt idx="3">
                  <c:v>475.57581802194215</c:v>
                </c:pt>
                <c:pt idx="4">
                  <c:v>467.62540602194213</c:v>
                </c:pt>
                <c:pt idx="5">
                  <c:v>473.67086902194217</c:v>
                </c:pt>
                <c:pt idx="6">
                  <c:v>442.64623402194218</c:v>
                </c:pt>
                <c:pt idx="7">
                  <c:v>421.38650602194218</c:v>
                </c:pt>
                <c:pt idx="8">
                  <c:v>435.14290402194217</c:v>
                </c:pt>
                <c:pt idx="9">
                  <c:v>446.55828602194219</c:v>
                </c:pt>
                <c:pt idx="10">
                  <c:v>447.81126502194218</c:v>
                </c:pt>
                <c:pt idx="11">
                  <c:v>442.38972502194218</c:v>
                </c:pt>
                <c:pt idx="12">
                  <c:v>434.76491102194211</c:v>
                </c:pt>
                <c:pt idx="13">
                  <c:v>417.71167702194214</c:v>
                </c:pt>
                <c:pt idx="14">
                  <c:v>371.76872902194214</c:v>
                </c:pt>
                <c:pt idx="15">
                  <c:v>295.83606202194215</c:v>
                </c:pt>
                <c:pt idx="16">
                  <c:v>240.70297902194216</c:v>
                </c:pt>
                <c:pt idx="17">
                  <c:v>262.83893402194212</c:v>
                </c:pt>
                <c:pt idx="18">
                  <c:v>367.48854202194218</c:v>
                </c:pt>
                <c:pt idx="19">
                  <c:v>470.56519202194215</c:v>
                </c:pt>
                <c:pt idx="20">
                  <c:v>524.80428202194219</c:v>
                </c:pt>
                <c:pt idx="21">
                  <c:v>535.03891202194222</c:v>
                </c:pt>
                <c:pt idx="22">
                  <c:v>514.75531102194213</c:v>
                </c:pt>
                <c:pt idx="23">
                  <c:v>520.87084802194215</c:v>
                </c:pt>
                <c:pt idx="24">
                  <c:v>522.87362902194218</c:v>
                </c:pt>
                <c:pt idx="25">
                  <c:v>537.23496102194213</c:v>
                </c:pt>
                <c:pt idx="26">
                  <c:v>527.6828780219422</c:v>
                </c:pt>
                <c:pt idx="27">
                  <c:v>509.57576302194218</c:v>
                </c:pt>
                <c:pt idx="28">
                  <c:v>504.34659402194217</c:v>
                </c:pt>
                <c:pt idx="29">
                  <c:v>490.58955902194214</c:v>
                </c:pt>
                <c:pt idx="30">
                  <c:v>500.19735502194214</c:v>
                </c:pt>
                <c:pt idx="31">
                  <c:v>528.66326802194214</c:v>
                </c:pt>
                <c:pt idx="32">
                  <c:v>569.63904802194213</c:v>
                </c:pt>
                <c:pt idx="33">
                  <c:v>601.50102602194215</c:v>
                </c:pt>
                <c:pt idx="34">
                  <c:v>614.35376002194209</c:v>
                </c:pt>
                <c:pt idx="35">
                  <c:v>600.99056002194209</c:v>
                </c:pt>
                <c:pt idx="36">
                  <c:v>574.63155102194219</c:v>
                </c:pt>
                <c:pt idx="37">
                  <c:v>537.14072302194211</c:v>
                </c:pt>
                <c:pt idx="38">
                  <c:v>530.37621202194214</c:v>
                </c:pt>
                <c:pt idx="39">
                  <c:v>540.21780202194213</c:v>
                </c:pt>
                <c:pt idx="40">
                  <c:v>548.89690169194205</c:v>
                </c:pt>
                <c:pt idx="41">
                  <c:v>551.41323856194208</c:v>
                </c:pt>
                <c:pt idx="42">
                  <c:v>543.25207896194217</c:v>
                </c:pt>
                <c:pt idx="43">
                  <c:v>541.13200245194207</c:v>
                </c:pt>
                <c:pt idx="44">
                  <c:v>538.88252022194217</c:v>
                </c:pt>
                <c:pt idx="45">
                  <c:v>542.33400023194213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7-5144-B843-3B0DCD2D2948}"/>
            </c:ext>
          </c:extLst>
        </c:ser>
        <c:ser>
          <c:idx val="3"/>
          <c:order val="3"/>
          <c:tx>
            <c:strRef>
              <c:f>JM!$K$1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 w="25400"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JM!$R$2:$R$47</c:f>
              <c:numCache>
                <c:formatCode>0</c:formatCode>
                <c:ptCount val="46"/>
                <c:pt idx="0">
                  <c:v>417.8985917282551</c:v>
                </c:pt>
                <c:pt idx="1">
                  <c:v>446.97851672825516</c:v>
                </c:pt>
                <c:pt idx="2">
                  <c:v>449.28807872825519</c:v>
                </c:pt>
                <c:pt idx="3">
                  <c:v>443.66899872825513</c:v>
                </c:pt>
                <c:pt idx="4">
                  <c:v>435.7185867282551</c:v>
                </c:pt>
                <c:pt idx="5">
                  <c:v>441.76404972825515</c:v>
                </c:pt>
                <c:pt idx="6">
                  <c:v>410.73941472825516</c:v>
                </c:pt>
                <c:pt idx="7">
                  <c:v>389.47968672825516</c:v>
                </c:pt>
                <c:pt idx="8">
                  <c:v>403.23608472825504</c:v>
                </c:pt>
                <c:pt idx="9">
                  <c:v>414.65146672825506</c:v>
                </c:pt>
                <c:pt idx="10">
                  <c:v>415.90444572825504</c:v>
                </c:pt>
                <c:pt idx="11">
                  <c:v>410.4829057282551</c:v>
                </c:pt>
                <c:pt idx="12">
                  <c:v>402.85809172825509</c:v>
                </c:pt>
                <c:pt idx="13">
                  <c:v>385.80485772825512</c:v>
                </c:pt>
                <c:pt idx="14">
                  <c:v>339.86190972825511</c:v>
                </c:pt>
                <c:pt idx="15">
                  <c:v>263.92924272825513</c:v>
                </c:pt>
                <c:pt idx="16">
                  <c:v>208.79615972825508</c:v>
                </c:pt>
                <c:pt idx="17">
                  <c:v>230.9321147282551</c:v>
                </c:pt>
                <c:pt idx="18">
                  <c:v>335.58172272825516</c:v>
                </c:pt>
                <c:pt idx="19">
                  <c:v>438.65837272825513</c:v>
                </c:pt>
                <c:pt idx="20">
                  <c:v>492.89746272825516</c:v>
                </c:pt>
                <c:pt idx="21">
                  <c:v>503.1320927282552</c:v>
                </c:pt>
                <c:pt idx="22">
                  <c:v>482.84849172825517</c:v>
                </c:pt>
                <c:pt idx="23">
                  <c:v>488.96402872825513</c:v>
                </c:pt>
                <c:pt idx="24">
                  <c:v>490.9668097282551</c:v>
                </c:pt>
                <c:pt idx="25">
                  <c:v>505.3281417282551</c:v>
                </c:pt>
                <c:pt idx="26">
                  <c:v>495.77605872825518</c:v>
                </c:pt>
                <c:pt idx="27">
                  <c:v>477.66894372825516</c:v>
                </c:pt>
                <c:pt idx="28">
                  <c:v>472.43977472825514</c:v>
                </c:pt>
                <c:pt idx="29">
                  <c:v>458.68273972825511</c:v>
                </c:pt>
                <c:pt idx="30">
                  <c:v>468.29053572825512</c:v>
                </c:pt>
                <c:pt idx="31">
                  <c:v>496.75644872825512</c:v>
                </c:pt>
                <c:pt idx="32">
                  <c:v>537.73222872825511</c:v>
                </c:pt>
                <c:pt idx="33">
                  <c:v>569.59420672825513</c:v>
                </c:pt>
                <c:pt idx="34">
                  <c:v>582.44694072825507</c:v>
                </c:pt>
                <c:pt idx="35">
                  <c:v>569.08374072825507</c:v>
                </c:pt>
                <c:pt idx="36">
                  <c:v>542.72473172825516</c:v>
                </c:pt>
                <c:pt idx="37">
                  <c:v>505.23390372825509</c:v>
                </c:pt>
                <c:pt idx="38">
                  <c:v>498.46939272825512</c:v>
                </c:pt>
                <c:pt idx="39">
                  <c:v>508.31098272825511</c:v>
                </c:pt>
                <c:pt idx="40">
                  <c:v>516.99008239825503</c:v>
                </c:pt>
                <c:pt idx="41">
                  <c:v>519.50641926825506</c:v>
                </c:pt>
                <c:pt idx="42">
                  <c:v>511.34525966825515</c:v>
                </c:pt>
                <c:pt idx="43">
                  <c:v>509.22518315825511</c:v>
                </c:pt>
                <c:pt idx="44">
                  <c:v>506.97570092825515</c:v>
                </c:pt>
                <c:pt idx="45">
                  <c:v>510.42718093825511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7-5144-B843-3B0DCD2D2948}"/>
            </c:ext>
          </c:extLst>
        </c:ser>
        <c:ser>
          <c:idx val="2"/>
          <c:order val="4"/>
          <c:tx>
            <c:strRef>
              <c:f>JM!$J$1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 w="25400"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JM!$Q$2:$Q$47</c:f>
              <c:numCache>
                <c:formatCode>0</c:formatCode>
                <c:ptCount val="46"/>
                <c:pt idx="0">
                  <c:v>306.08837027174491</c:v>
                </c:pt>
                <c:pt idx="1">
                  <c:v>335.16829527174491</c:v>
                </c:pt>
                <c:pt idx="2">
                  <c:v>337.47785727174488</c:v>
                </c:pt>
                <c:pt idx="3">
                  <c:v>331.85877727174488</c:v>
                </c:pt>
                <c:pt idx="4">
                  <c:v>323.90836527174486</c:v>
                </c:pt>
                <c:pt idx="5">
                  <c:v>329.9538282717449</c:v>
                </c:pt>
                <c:pt idx="6">
                  <c:v>298.92919327174491</c:v>
                </c:pt>
                <c:pt idx="7">
                  <c:v>277.66946527174491</c:v>
                </c:pt>
                <c:pt idx="8">
                  <c:v>291.4258632717449</c:v>
                </c:pt>
                <c:pt idx="9">
                  <c:v>302.84124527174492</c:v>
                </c:pt>
                <c:pt idx="10">
                  <c:v>304.09422427174491</c:v>
                </c:pt>
                <c:pt idx="11">
                  <c:v>298.67268427174491</c:v>
                </c:pt>
                <c:pt idx="12">
                  <c:v>291.0478702717449</c:v>
                </c:pt>
                <c:pt idx="13">
                  <c:v>273.99463627174487</c:v>
                </c:pt>
                <c:pt idx="14">
                  <c:v>228.05168827174489</c:v>
                </c:pt>
                <c:pt idx="15">
                  <c:v>152.11902127174491</c:v>
                </c:pt>
                <c:pt idx="16">
                  <c:v>96.985938271744885</c:v>
                </c:pt>
                <c:pt idx="17">
                  <c:v>119.1218932717449</c:v>
                </c:pt>
                <c:pt idx="18">
                  <c:v>223.77150127174491</c:v>
                </c:pt>
                <c:pt idx="19">
                  <c:v>326.84815127174488</c:v>
                </c:pt>
                <c:pt idx="20">
                  <c:v>381.08724127174492</c:v>
                </c:pt>
                <c:pt idx="21">
                  <c:v>391.32187127174495</c:v>
                </c:pt>
                <c:pt idx="22">
                  <c:v>371.03827027174492</c:v>
                </c:pt>
                <c:pt idx="23">
                  <c:v>377.15380727174488</c:v>
                </c:pt>
                <c:pt idx="24">
                  <c:v>379.15658827174491</c:v>
                </c:pt>
                <c:pt idx="25">
                  <c:v>393.51792027174486</c:v>
                </c:pt>
                <c:pt idx="26">
                  <c:v>383.96583727174493</c:v>
                </c:pt>
                <c:pt idx="27">
                  <c:v>365.85872227174491</c:v>
                </c:pt>
                <c:pt idx="28">
                  <c:v>360.6295532717449</c:v>
                </c:pt>
                <c:pt idx="29">
                  <c:v>346.87251827174487</c:v>
                </c:pt>
                <c:pt idx="30">
                  <c:v>356.48031427174487</c:v>
                </c:pt>
                <c:pt idx="31">
                  <c:v>384.94622727174487</c:v>
                </c:pt>
                <c:pt idx="32">
                  <c:v>425.92200727174486</c:v>
                </c:pt>
                <c:pt idx="33">
                  <c:v>457.78398527174488</c:v>
                </c:pt>
                <c:pt idx="34">
                  <c:v>470.63671927174482</c:v>
                </c:pt>
                <c:pt idx="35">
                  <c:v>457.27351927174482</c:v>
                </c:pt>
                <c:pt idx="36">
                  <c:v>430.91451027174486</c:v>
                </c:pt>
                <c:pt idx="37">
                  <c:v>393.42368227174484</c:v>
                </c:pt>
                <c:pt idx="38">
                  <c:v>386.65917127174487</c:v>
                </c:pt>
                <c:pt idx="39">
                  <c:v>396.50076127174486</c:v>
                </c:pt>
                <c:pt idx="40">
                  <c:v>405.17986094174483</c:v>
                </c:pt>
                <c:pt idx="41">
                  <c:v>407.69619781174487</c:v>
                </c:pt>
                <c:pt idx="42">
                  <c:v>399.5350382117449</c:v>
                </c:pt>
                <c:pt idx="43">
                  <c:v>397.41496170174486</c:v>
                </c:pt>
                <c:pt idx="44">
                  <c:v>395.1654794717449</c:v>
                </c:pt>
                <c:pt idx="45">
                  <c:v>398.61695948174486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7-5144-B843-3B0DCD2D2948}"/>
            </c:ext>
          </c:extLst>
        </c:ser>
        <c:ser>
          <c:idx val="4"/>
          <c:order val="5"/>
          <c:tx>
            <c:strRef>
              <c:f>JM!$L$1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JM!$S$2:$S$47</c:f>
              <c:numCache>
                <c:formatCode>0</c:formatCode>
                <c:ptCount val="46"/>
                <c:pt idx="0">
                  <c:v>274.18155097805783</c:v>
                </c:pt>
                <c:pt idx="1">
                  <c:v>303.26147597805789</c:v>
                </c:pt>
                <c:pt idx="2">
                  <c:v>305.57103797805786</c:v>
                </c:pt>
                <c:pt idx="3">
                  <c:v>299.95195797805786</c:v>
                </c:pt>
                <c:pt idx="4">
                  <c:v>292.00154597805783</c:v>
                </c:pt>
                <c:pt idx="5">
                  <c:v>298.04700897805787</c:v>
                </c:pt>
                <c:pt idx="6">
                  <c:v>267.02237397805789</c:v>
                </c:pt>
                <c:pt idx="7">
                  <c:v>245.76264597805789</c:v>
                </c:pt>
                <c:pt idx="8">
                  <c:v>259.51904397805788</c:v>
                </c:pt>
                <c:pt idx="9">
                  <c:v>270.93442597805785</c:v>
                </c:pt>
                <c:pt idx="10">
                  <c:v>272.18740497805788</c:v>
                </c:pt>
                <c:pt idx="11">
                  <c:v>266.76586497805789</c:v>
                </c:pt>
                <c:pt idx="12">
                  <c:v>259.14105097805782</c:v>
                </c:pt>
                <c:pt idx="13">
                  <c:v>242.08781697805784</c:v>
                </c:pt>
                <c:pt idx="14">
                  <c:v>196.14486897805784</c:v>
                </c:pt>
                <c:pt idx="15">
                  <c:v>120.21220197805786</c:v>
                </c:pt>
                <c:pt idx="16">
                  <c:v>65.079118978057849</c:v>
                </c:pt>
                <c:pt idx="17">
                  <c:v>87.215073978057859</c:v>
                </c:pt>
                <c:pt idx="18">
                  <c:v>191.86468197805789</c:v>
                </c:pt>
                <c:pt idx="19">
                  <c:v>294.94133197805786</c:v>
                </c:pt>
                <c:pt idx="20">
                  <c:v>349.18042197805789</c:v>
                </c:pt>
                <c:pt idx="21">
                  <c:v>359.41505197805787</c:v>
                </c:pt>
                <c:pt idx="22">
                  <c:v>339.13145097805784</c:v>
                </c:pt>
                <c:pt idx="23">
                  <c:v>345.24698797805786</c:v>
                </c:pt>
                <c:pt idx="24">
                  <c:v>347.24976897805789</c:v>
                </c:pt>
                <c:pt idx="25">
                  <c:v>361.61110097805783</c:v>
                </c:pt>
                <c:pt idx="26">
                  <c:v>352.05901797805791</c:v>
                </c:pt>
                <c:pt idx="27">
                  <c:v>333.95190297805789</c:v>
                </c:pt>
                <c:pt idx="28">
                  <c:v>328.72273397805787</c:v>
                </c:pt>
                <c:pt idx="29">
                  <c:v>314.96569897805784</c:v>
                </c:pt>
                <c:pt idx="30">
                  <c:v>324.57349497805785</c:v>
                </c:pt>
                <c:pt idx="31">
                  <c:v>353.03940797805785</c:v>
                </c:pt>
                <c:pt idx="32">
                  <c:v>394.01518797805784</c:v>
                </c:pt>
                <c:pt idx="33">
                  <c:v>425.87716597805786</c:v>
                </c:pt>
                <c:pt idx="34">
                  <c:v>438.7298999780578</c:v>
                </c:pt>
                <c:pt idx="35">
                  <c:v>425.3666999780578</c:v>
                </c:pt>
                <c:pt idx="36">
                  <c:v>399.00769097805784</c:v>
                </c:pt>
                <c:pt idx="37">
                  <c:v>361.51686297805782</c:v>
                </c:pt>
                <c:pt idx="38">
                  <c:v>354.75235197805785</c:v>
                </c:pt>
                <c:pt idx="39">
                  <c:v>364.59394197805784</c:v>
                </c:pt>
                <c:pt idx="40">
                  <c:v>373.27304164805787</c:v>
                </c:pt>
                <c:pt idx="41">
                  <c:v>375.78937851805784</c:v>
                </c:pt>
                <c:pt idx="42">
                  <c:v>367.62821891805788</c:v>
                </c:pt>
                <c:pt idx="43">
                  <c:v>365.50814240805789</c:v>
                </c:pt>
                <c:pt idx="44">
                  <c:v>363.25866017805788</c:v>
                </c:pt>
                <c:pt idx="45">
                  <c:v>366.71014018805784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7-5144-B843-3B0DCD2D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005695"/>
        <c:axId val="1904340815"/>
      </c:areaChart>
      <c:lineChart>
        <c:grouping val="standard"/>
        <c:varyColors val="0"/>
        <c:ser>
          <c:idx val="0"/>
          <c:order val="1"/>
          <c:tx>
            <c:strRef>
              <c:f>JM!$H$1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JM!$O$2:$O$41</c:f>
              <c:numCache>
                <c:formatCode>0</c:formatCode>
                <c:ptCount val="40"/>
                <c:pt idx="0">
                  <c:v>387</c:v>
                </c:pt>
                <c:pt idx="1">
                  <c:v>392</c:v>
                </c:pt>
                <c:pt idx="2">
                  <c:v>398</c:v>
                </c:pt>
                <c:pt idx="3">
                  <c:v>415</c:v>
                </c:pt>
                <c:pt idx="4">
                  <c:v>417</c:v>
                </c:pt>
                <c:pt idx="5">
                  <c:v>363</c:v>
                </c:pt>
                <c:pt idx="6">
                  <c:v>352</c:v>
                </c:pt>
                <c:pt idx="7">
                  <c:v>372</c:v>
                </c:pt>
                <c:pt idx="8">
                  <c:v>392</c:v>
                </c:pt>
                <c:pt idx="9">
                  <c:v>386</c:v>
                </c:pt>
                <c:pt idx="10">
                  <c:v>388</c:v>
                </c:pt>
                <c:pt idx="11">
                  <c:v>378</c:v>
                </c:pt>
                <c:pt idx="12">
                  <c:v>381</c:v>
                </c:pt>
                <c:pt idx="13">
                  <c:v>306</c:v>
                </c:pt>
                <c:pt idx="14">
                  <c:v>197</c:v>
                </c:pt>
                <c:pt idx="15">
                  <c:v>108</c:v>
                </c:pt>
                <c:pt idx="16">
                  <c:v>143</c:v>
                </c:pt>
                <c:pt idx="17">
                  <c:v>278</c:v>
                </c:pt>
                <c:pt idx="18">
                  <c:v>393</c:v>
                </c:pt>
                <c:pt idx="19">
                  <c:v>441</c:v>
                </c:pt>
                <c:pt idx="20">
                  <c:v>444</c:v>
                </c:pt>
                <c:pt idx="21">
                  <c:v>412</c:v>
                </c:pt>
                <c:pt idx="22">
                  <c:v>427</c:v>
                </c:pt>
                <c:pt idx="23">
                  <c:v>423</c:v>
                </c:pt>
                <c:pt idx="24">
                  <c:v>428</c:v>
                </c:pt>
                <c:pt idx="25">
                  <c:v>431</c:v>
                </c:pt>
                <c:pt idx="26">
                  <c:v>384</c:v>
                </c:pt>
                <c:pt idx="27">
                  <c:v>388</c:v>
                </c:pt>
                <c:pt idx="28">
                  <c:v>341</c:v>
                </c:pt>
                <c:pt idx="29">
                  <c:v>383</c:v>
                </c:pt>
                <c:pt idx="30">
                  <c:v>426</c:v>
                </c:pt>
                <c:pt idx="31">
                  <c:v>483</c:v>
                </c:pt>
                <c:pt idx="32">
                  <c:v>513</c:v>
                </c:pt>
                <c:pt idx="33">
                  <c:v>526</c:v>
                </c:pt>
                <c:pt idx="34">
                  <c:v>517</c:v>
                </c:pt>
                <c:pt idx="35">
                  <c:v>502</c:v>
                </c:pt>
                <c:pt idx="36">
                  <c:v>444</c:v>
                </c:pt>
                <c:pt idx="37">
                  <c:v>452</c:v>
                </c:pt>
                <c:pt idx="38">
                  <c:v>433</c:v>
                </c:pt>
                <c:pt idx="3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D7-5144-B843-3B0DCD2D2948}"/>
            </c:ext>
          </c:extLst>
        </c:ser>
        <c:ser>
          <c:idx val="1"/>
          <c:order val="2"/>
          <c:tx>
            <c:strRef>
              <c:f>JM!$I$1</c:f>
              <c:strCache>
                <c:ptCount val="1"/>
                <c:pt idx="0">
                  <c:v>Predicho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JM!$A$2:$A$49</c:f>
              <c:strCache>
                <c:ptCount val="48"/>
                <c:pt idx="0">
                  <c:v>Dic-18</c:v>
                </c:pt>
                <c:pt idx="1">
                  <c:v>Ene-19</c:v>
                </c:pt>
                <c:pt idx="2">
                  <c:v>Feb-19</c:v>
                </c:pt>
                <c:pt idx="3">
                  <c:v>Mar-19</c:v>
                </c:pt>
                <c:pt idx="4">
                  <c:v>Abr-19</c:v>
                </c:pt>
                <c:pt idx="5">
                  <c:v>May-19</c:v>
                </c:pt>
                <c:pt idx="6">
                  <c:v>Jun-19</c:v>
                </c:pt>
                <c:pt idx="7">
                  <c:v>Jul-19</c:v>
                </c:pt>
                <c:pt idx="8">
                  <c:v>Ago-19</c:v>
                </c:pt>
                <c:pt idx="9">
                  <c:v>sept-19</c:v>
                </c:pt>
                <c:pt idx="10">
                  <c:v>Oct-19</c:v>
                </c:pt>
                <c:pt idx="11">
                  <c:v>Nov-19</c:v>
                </c:pt>
                <c:pt idx="12">
                  <c:v>Dic-19</c:v>
                </c:pt>
                <c:pt idx="13">
                  <c:v>Ene-20</c:v>
                </c:pt>
                <c:pt idx="14">
                  <c:v>Feb-20</c:v>
                </c:pt>
                <c:pt idx="15">
                  <c:v>Mar-20</c:v>
                </c:pt>
                <c:pt idx="16">
                  <c:v>Abr-20</c:v>
                </c:pt>
                <c:pt idx="17">
                  <c:v>May-20</c:v>
                </c:pt>
                <c:pt idx="18">
                  <c:v>Jun-20</c:v>
                </c:pt>
                <c:pt idx="19">
                  <c:v>Jul-20</c:v>
                </c:pt>
                <c:pt idx="20">
                  <c:v>Ago-20</c:v>
                </c:pt>
                <c:pt idx="21">
                  <c:v>sept-20</c:v>
                </c:pt>
                <c:pt idx="22">
                  <c:v>Oct-20</c:v>
                </c:pt>
                <c:pt idx="23">
                  <c:v>Nov-20</c:v>
                </c:pt>
                <c:pt idx="24">
                  <c:v>Dic-20</c:v>
                </c:pt>
                <c:pt idx="25">
                  <c:v>Ene-21</c:v>
                </c:pt>
                <c:pt idx="26">
                  <c:v>Feb-21</c:v>
                </c:pt>
                <c:pt idx="27">
                  <c:v>Mar-21</c:v>
                </c:pt>
                <c:pt idx="28">
                  <c:v>Abr-21</c:v>
                </c:pt>
                <c:pt idx="29">
                  <c:v>May-21</c:v>
                </c:pt>
                <c:pt idx="30">
                  <c:v>Jun-21</c:v>
                </c:pt>
                <c:pt idx="31">
                  <c:v>Jul-21</c:v>
                </c:pt>
                <c:pt idx="32">
                  <c:v>Ago-21</c:v>
                </c:pt>
                <c:pt idx="33">
                  <c:v>sept-21</c:v>
                </c:pt>
                <c:pt idx="34">
                  <c:v>Oct-21</c:v>
                </c:pt>
                <c:pt idx="35">
                  <c:v>Nov-21</c:v>
                </c:pt>
                <c:pt idx="36">
                  <c:v>Dic-21</c:v>
                </c:pt>
                <c:pt idx="37">
                  <c:v>Ene-22</c:v>
                </c:pt>
                <c:pt idx="38">
                  <c:v>Feb-22</c:v>
                </c:pt>
                <c:pt idx="39">
                  <c:v>Mar-22</c:v>
                </c:pt>
                <c:pt idx="40">
                  <c:v>Abr-22</c:v>
                </c:pt>
                <c:pt idx="41">
                  <c:v>May-22</c:v>
                </c:pt>
                <c:pt idx="42">
                  <c:v>Jun-22</c:v>
                </c:pt>
                <c:pt idx="43">
                  <c:v>Jul-22</c:v>
                </c:pt>
                <c:pt idx="44">
                  <c:v>Ago-22</c:v>
                </c:pt>
                <c:pt idx="45">
                  <c:v>Set-22</c:v>
                </c:pt>
                <c:pt idx="46">
                  <c:v>Oct-22</c:v>
                </c:pt>
                <c:pt idx="47">
                  <c:v>Nov-22</c:v>
                </c:pt>
              </c:strCache>
            </c:strRef>
          </c:cat>
          <c:val>
            <c:numRef>
              <c:f>JM!$P$2:$P$47</c:f>
              <c:numCache>
                <c:formatCode>0</c:formatCode>
                <c:ptCount val="46"/>
                <c:pt idx="0">
                  <c:v>361.99348099999997</c:v>
                </c:pt>
                <c:pt idx="1">
                  <c:v>391.07340599999998</c:v>
                </c:pt>
                <c:pt idx="2">
                  <c:v>393.38296800000001</c:v>
                </c:pt>
                <c:pt idx="3">
                  <c:v>387.76388800000001</c:v>
                </c:pt>
                <c:pt idx="4">
                  <c:v>379.81347600000004</c:v>
                </c:pt>
                <c:pt idx="5">
                  <c:v>385.85893900000002</c:v>
                </c:pt>
                <c:pt idx="6">
                  <c:v>354.83430400000003</c:v>
                </c:pt>
                <c:pt idx="7">
                  <c:v>333.57457600000004</c:v>
                </c:pt>
                <c:pt idx="8">
                  <c:v>347.33097400000003</c:v>
                </c:pt>
                <c:pt idx="9">
                  <c:v>358.74635599999999</c:v>
                </c:pt>
                <c:pt idx="10">
                  <c:v>359.99933499999997</c:v>
                </c:pt>
                <c:pt idx="11">
                  <c:v>354.57779500000004</c:v>
                </c:pt>
                <c:pt idx="12">
                  <c:v>346.95298100000002</c:v>
                </c:pt>
                <c:pt idx="13">
                  <c:v>329.89974699999999</c:v>
                </c:pt>
                <c:pt idx="14">
                  <c:v>283.95679899999999</c:v>
                </c:pt>
                <c:pt idx="15">
                  <c:v>208.02413200000001</c:v>
                </c:pt>
                <c:pt idx="16">
                  <c:v>152.89104900000001</c:v>
                </c:pt>
                <c:pt idx="17">
                  <c:v>175.02700400000001</c:v>
                </c:pt>
                <c:pt idx="18">
                  <c:v>279.67661199999998</c:v>
                </c:pt>
                <c:pt idx="19">
                  <c:v>382.75326200000006</c:v>
                </c:pt>
                <c:pt idx="20">
                  <c:v>436.99235200000004</c:v>
                </c:pt>
                <c:pt idx="21">
                  <c:v>447.22698200000002</c:v>
                </c:pt>
                <c:pt idx="22">
                  <c:v>426.94338100000004</c:v>
                </c:pt>
                <c:pt idx="23">
                  <c:v>433.05891799999995</c:v>
                </c:pt>
                <c:pt idx="24">
                  <c:v>435.06169899999998</c:v>
                </c:pt>
                <c:pt idx="25">
                  <c:v>449.42303099999998</c:v>
                </c:pt>
                <c:pt idx="26">
                  <c:v>439.870948</c:v>
                </c:pt>
                <c:pt idx="27">
                  <c:v>421.76383299999998</c:v>
                </c:pt>
                <c:pt idx="28">
                  <c:v>416.53466400000002</c:v>
                </c:pt>
                <c:pt idx="29">
                  <c:v>402.77762899999999</c:v>
                </c:pt>
                <c:pt idx="30">
                  <c:v>412.385425</c:v>
                </c:pt>
                <c:pt idx="31">
                  <c:v>440.851338</c:v>
                </c:pt>
                <c:pt idx="32">
                  <c:v>481.82711799999998</c:v>
                </c:pt>
                <c:pt idx="33">
                  <c:v>513.68909600000006</c:v>
                </c:pt>
                <c:pt idx="34">
                  <c:v>526.54183</c:v>
                </c:pt>
                <c:pt idx="35">
                  <c:v>513.17862999999988</c:v>
                </c:pt>
                <c:pt idx="36">
                  <c:v>486.81962099999998</c:v>
                </c:pt>
                <c:pt idx="37">
                  <c:v>449.32879300000002</c:v>
                </c:pt>
                <c:pt idx="38">
                  <c:v>442.56428199999993</c:v>
                </c:pt>
                <c:pt idx="39">
                  <c:v>452.40587199999999</c:v>
                </c:pt>
                <c:pt idx="40">
                  <c:v>461.08497166999996</c:v>
                </c:pt>
                <c:pt idx="41">
                  <c:v>463.60130853999999</c:v>
                </c:pt>
                <c:pt idx="42">
                  <c:v>455.44014893999997</c:v>
                </c:pt>
                <c:pt idx="43">
                  <c:v>453.32007242999998</c:v>
                </c:pt>
                <c:pt idx="44">
                  <c:v>451.07059019999997</c:v>
                </c:pt>
                <c:pt idx="45">
                  <c:v>454.52207020999998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D7-5144-B843-3B0DCD2D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05695"/>
        <c:axId val="1904340815"/>
      </c:lineChart>
      <c:catAx>
        <c:axId val="1905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4340815"/>
        <c:crosses val="autoZero"/>
        <c:auto val="1"/>
        <c:lblAlgn val="ctr"/>
        <c:lblOffset val="100"/>
        <c:noMultiLvlLbl val="0"/>
      </c:catAx>
      <c:valAx>
        <c:axId val="190434081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500569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1"/>
          <c:tx>
            <c:strRef>
              <c:f>'M-1'!$I$1</c:f>
              <c:strCache>
                <c:ptCount val="1"/>
                <c:pt idx="0">
                  <c:v>ls2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'M-1'!$I$2:$I$50</c:f>
              <c:numCache>
                <c:formatCode>0</c:formatCode>
                <c:ptCount val="49"/>
                <c:pt idx="0">
                  <c:v>26.624679815807781</c:v>
                </c:pt>
                <c:pt idx="1">
                  <c:v>20.607691315807781</c:v>
                </c:pt>
                <c:pt idx="2">
                  <c:v>16.623093315807782</c:v>
                </c:pt>
                <c:pt idx="3">
                  <c:v>15.26082331580778</c:v>
                </c:pt>
                <c:pt idx="4">
                  <c:v>14.797152815807781</c:v>
                </c:pt>
                <c:pt idx="5">
                  <c:v>13.879781815807782</c:v>
                </c:pt>
                <c:pt idx="6">
                  <c:v>12.678757315807783</c:v>
                </c:pt>
                <c:pt idx="7">
                  <c:v>18.538208315807779</c:v>
                </c:pt>
                <c:pt idx="8">
                  <c:v>19.19024481580778</c:v>
                </c:pt>
                <c:pt idx="9">
                  <c:v>19.470761315807781</c:v>
                </c:pt>
                <c:pt idx="10">
                  <c:v>21.290713815807781</c:v>
                </c:pt>
                <c:pt idx="11">
                  <c:v>17.879319815807783</c:v>
                </c:pt>
                <c:pt idx="12">
                  <c:v>14.941251815807782</c:v>
                </c:pt>
                <c:pt idx="13">
                  <c:v>11.918936815807781</c:v>
                </c:pt>
                <c:pt idx="14">
                  <c:v>17.698277315807779</c:v>
                </c:pt>
                <c:pt idx="15">
                  <c:v>21.093491315807782</c:v>
                </c:pt>
                <c:pt idx="16">
                  <c:v>21.548011815807783</c:v>
                </c:pt>
                <c:pt idx="17">
                  <c:v>18.525112315807782</c:v>
                </c:pt>
                <c:pt idx="18">
                  <c:v>13.022485315807781</c:v>
                </c:pt>
                <c:pt idx="19">
                  <c:v>10.907187815807781</c:v>
                </c:pt>
                <c:pt idx="20">
                  <c:v>10.033260815807781</c:v>
                </c:pt>
                <c:pt idx="21">
                  <c:v>15.055898815807781</c:v>
                </c:pt>
                <c:pt idx="22">
                  <c:v>17.732699815807781</c:v>
                </c:pt>
                <c:pt idx="23">
                  <c:v>23.420404315807783</c:v>
                </c:pt>
                <c:pt idx="24">
                  <c:v>22.69784081580778</c:v>
                </c:pt>
                <c:pt idx="25">
                  <c:v>21.641130315807782</c:v>
                </c:pt>
                <c:pt idx="26">
                  <c:v>20.05685531580778</c:v>
                </c:pt>
                <c:pt idx="27">
                  <c:v>21.900586815807781</c:v>
                </c:pt>
                <c:pt idx="28">
                  <c:v>22.213896815807782</c:v>
                </c:pt>
                <c:pt idx="29">
                  <c:v>21.026830815807781</c:v>
                </c:pt>
                <c:pt idx="30">
                  <c:v>21.816426315807782</c:v>
                </c:pt>
                <c:pt idx="31">
                  <c:v>20.450739815807783</c:v>
                </c:pt>
                <c:pt idx="32">
                  <c:v>11.697203315807782</c:v>
                </c:pt>
                <c:pt idx="33">
                  <c:v>11.128482815807782</c:v>
                </c:pt>
                <c:pt idx="34">
                  <c:v>10.675771815807781</c:v>
                </c:pt>
                <c:pt idx="35">
                  <c:v>15.660771815807781</c:v>
                </c:pt>
                <c:pt idx="36">
                  <c:v>13.975823815807782</c:v>
                </c:pt>
                <c:pt idx="37">
                  <c:v>16.991550815807781</c:v>
                </c:pt>
                <c:pt idx="38">
                  <c:v>18.323664815807781</c:v>
                </c:pt>
                <c:pt idx="39">
                  <c:v>18.064515315807782</c:v>
                </c:pt>
                <c:pt idx="40">
                  <c:v>20.148046315807782</c:v>
                </c:pt>
                <c:pt idx="41">
                  <c:v>24.663101315807783</c:v>
                </c:pt>
                <c:pt idx="42">
                  <c:v>26.30587481580778</c:v>
                </c:pt>
                <c:pt idx="43">
                  <c:v>25.356631215807781</c:v>
                </c:pt>
                <c:pt idx="44">
                  <c:v>25.941889620807782</c:v>
                </c:pt>
                <c:pt idx="45">
                  <c:v>25.841474295807782</c:v>
                </c:pt>
                <c:pt idx="46">
                  <c:v>25.695747825807782</c:v>
                </c:pt>
                <c:pt idx="47">
                  <c:v>25.324633545807782</c:v>
                </c:pt>
                <c:pt idx="48">
                  <c:v>24.778770895807781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E-E64C-B1CF-EECDCE28C6B6}"/>
            </c:ext>
          </c:extLst>
        </c:ser>
        <c:ser>
          <c:idx val="2"/>
          <c:order val="2"/>
          <c:tx>
            <c:strRef>
              <c:f>'M-1'!$G$1</c:f>
              <c:strCache>
                <c:ptCount val="1"/>
                <c:pt idx="0">
                  <c:v>ls</c:v>
                </c:pt>
              </c:strCache>
            </c:strRef>
          </c:tx>
          <c:spPr>
            <a:solidFill>
              <a:srgbClr val="D6E2AE"/>
            </a:solidFill>
            <a:ln>
              <a:noFill/>
            </a:ln>
            <a:effectLst/>
          </c:spP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'M-1'!$G$2:$G$50</c:f>
              <c:numCache>
                <c:formatCode>0</c:formatCode>
                <c:ptCount val="49"/>
                <c:pt idx="0">
                  <c:v>24.896104078386941</c:v>
                </c:pt>
                <c:pt idx="1">
                  <c:v>18.879115578386941</c:v>
                </c:pt>
                <c:pt idx="2">
                  <c:v>14.894517578386942</c:v>
                </c:pt>
                <c:pt idx="3">
                  <c:v>13.53224757838694</c:v>
                </c:pt>
                <c:pt idx="4">
                  <c:v>13.068577078386941</c:v>
                </c:pt>
                <c:pt idx="5">
                  <c:v>12.151206078386942</c:v>
                </c:pt>
                <c:pt idx="6">
                  <c:v>10.950181578386943</c:v>
                </c:pt>
                <c:pt idx="7">
                  <c:v>16.809632578386939</c:v>
                </c:pt>
                <c:pt idx="8">
                  <c:v>17.46166907838694</c:v>
                </c:pt>
                <c:pt idx="9">
                  <c:v>17.742185578386941</c:v>
                </c:pt>
                <c:pt idx="10">
                  <c:v>19.562138078386941</c:v>
                </c:pt>
                <c:pt idx="11">
                  <c:v>16.150744078386943</c:v>
                </c:pt>
                <c:pt idx="12">
                  <c:v>13.212676078386941</c:v>
                </c:pt>
                <c:pt idx="13">
                  <c:v>10.190361078386941</c:v>
                </c:pt>
                <c:pt idx="14">
                  <c:v>15.969701578386941</c:v>
                </c:pt>
                <c:pt idx="15">
                  <c:v>19.364915578386942</c:v>
                </c:pt>
                <c:pt idx="16">
                  <c:v>19.819436078386943</c:v>
                </c:pt>
                <c:pt idx="17">
                  <c:v>16.796536578386942</c:v>
                </c:pt>
                <c:pt idx="18">
                  <c:v>11.293909578386941</c:v>
                </c:pt>
                <c:pt idx="19">
                  <c:v>9.1786120783869407</c:v>
                </c:pt>
                <c:pt idx="20">
                  <c:v>8.3046850783869406</c:v>
                </c:pt>
                <c:pt idx="21">
                  <c:v>13.327323078386941</c:v>
                </c:pt>
                <c:pt idx="22">
                  <c:v>16.004124078386941</c:v>
                </c:pt>
                <c:pt idx="23">
                  <c:v>21.691828578386943</c:v>
                </c:pt>
                <c:pt idx="24">
                  <c:v>20.96926507838694</c:v>
                </c:pt>
                <c:pt idx="25">
                  <c:v>19.912554578386942</c:v>
                </c:pt>
                <c:pt idx="26">
                  <c:v>18.32827957838694</c:v>
                </c:pt>
                <c:pt idx="27">
                  <c:v>20.172011078386941</c:v>
                </c:pt>
                <c:pt idx="28">
                  <c:v>20.485321078386942</c:v>
                </c:pt>
                <c:pt idx="29">
                  <c:v>19.298255078386941</c:v>
                </c:pt>
                <c:pt idx="30">
                  <c:v>20.087850578386941</c:v>
                </c:pt>
                <c:pt idx="31">
                  <c:v>18.722164078386943</c:v>
                </c:pt>
                <c:pt idx="32">
                  <c:v>9.9686275783869416</c:v>
                </c:pt>
                <c:pt idx="33">
                  <c:v>9.3999070783869421</c:v>
                </c:pt>
                <c:pt idx="34">
                  <c:v>8.9471960783869413</c:v>
                </c:pt>
                <c:pt idx="35">
                  <c:v>13.932196078386941</c:v>
                </c:pt>
                <c:pt idx="36">
                  <c:v>12.247248078386942</c:v>
                </c:pt>
                <c:pt idx="37">
                  <c:v>15.26297507838694</c:v>
                </c:pt>
                <c:pt idx="38">
                  <c:v>16.595089078386941</c:v>
                </c:pt>
                <c:pt idx="39">
                  <c:v>16.335939578386942</c:v>
                </c:pt>
                <c:pt idx="40">
                  <c:v>18.419470578386942</c:v>
                </c:pt>
                <c:pt idx="41">
                  <c:v>22.934525578386943</c:v>
                </c:pt>
                <c:pt idx="42">
                  <c:v>24.57729907838694</c:v>
                </c:pt>
                <c:pt idx="43">
                  <c:v>23.628055478386941</c:v>
                </c:pt>
                <c:pt idx="44">
                  <c:v>24.213313883386942</c:v>
                </c:pt>
                <c:pt idx="45">
                  <c:v>24.112898558386942</c:v>
                </c:pt>
                <c:pt idx="46">
                  <c:v>23.967172088386942</c:v>
                </c:pt>
                <c:pt idx="47">
                  <c:v>23.596057808386941</c:v>
                </c:pt>
                <c:pt idx="48">
                  <c:v>23.050195158386941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E-E64C-B1CF-EECDCE28C6B6}"/>
            </c:ext>
          </c:extLst>
        </c:ser>
        <c:ser>
          <c:idx val="1"/>
          <c:order val="3"/>
          <c:tx>
            <c:strRef>
              <c:f>'M-1'!$F$1</c:f>
              <c:strCache>
                <c:ptCount val="1"/>
                <c:pt idx="0">
                  <c:v>li</c:v>
                </c:pt>
              </c:strCache>
            </c:strRef>
          </c:tx>
          <c:spPr>
            <a:solidFill>
              <a:srgbClr val="FEF3CC"/>
            </a:solidFill>
            <a:ln>
              <a:noFill/>
            </a:ln>
            <a:effectLst/>
          </c:spP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'M-1'!$F$2:$F$50</c:f>
              <c:numCache>
                <c:formatCode>0</c:formatCode>
                <c:ptCount val="49"/>
                <c:pt idx="0">
                  <c:v>18.838701921613058</c:v>
                </c:pt>
                <c:pt idx="1">
                  <c:v>12.821713421613058</c:v>
                </c:pt>
                <c:pt idx="2">
                  <c:v>8.8371154216130599</c:v>
                </c:pt>
                <c:pt idx="3">
                  <c:v>7.4748454216130575</c:v>
                </c:pt>
                <c:pt idx="4">
                  <c:v>7.0111749216130583</c:v>
                </c:pt>
                <c:pt idx="5">
                  <c:v>6.0938039216130591</c:v>
                </c:pt>
                <c:pt idx="6">
                  <c:v>4.8927794216130591</c:v>
                </c:pt>
                <c:pt idx="7">
                  <c:v>10.752230421613058</c:v>
                </c:pt>
                <c:pt idx="8">
                  <c:v>11.404266921613058</c:v>
                </c:pt>
                <c:pt idx="9">
                  <c:v>11.684783421613059</c:v>
                </c:pt>
                <c:pt idx="10">
                  <c:v>13.504735921613058</c:v>
                </c:pt>
                <c:pt idx="11">
                  <c:v>10.093341921613058</c:v>
                </c:pt>
                <c:pt idx="12">
                  <c:v>7.155273921613059</c:v>
                </c:pt>
                <c:pt idx="13">
                  <c:v>4.1329589216130582</c:v>
                </c:pt>
                <c:pt idx="14">
                  <c:v>9.9122994216130582</c:v>
                </c:pt>
                <c:pt idx="15">
                  <c:v>13.307513421613059</c:v>
                </c:pt>
                <c:pt idx="16">
                  <c:v>13.76203392161306</c:v>
                </c:pt>
                <c:pt idx="17">
                  <c:v>10.739134421613059</c:v>
                </c:pt>
                <c:pt idx="18">
                  <c:v>5.2365074216130587</c:v>
                </c:pt>
                <c:pt idx="19">
                  <c:v>3.1212099216130591</c:v>
                </c:pt>
                <c:pt idx="20">
                  <c:v>2.2472829216130581</c:v>
                </c:pt>
                <c:pt idx="21">
                  <c:v>7.2699209216130587</c:v>
                </c:pt>
                <c:pt idx="22">
                  <c:v>9.946721921613058</c:v>
                </c:pt>
                <c:pt idx="23">
                  <c:v>15.63442642161306</c:v>
                </c:pt>
                <c:pt idx="24">
                  <c:v>14.911862921613057</c:v>
                </c:pt>
                <c:pt idx="25">
                  <c:v>13.855152421613059</c:v>
                </c:pt>
                <c:pt idx="26">
                  <c:v>12.270877421613058</c:v>
                </c:pt>
                <c:pt idx="27">
                  <c:v>14.114608921613058</c:v>
                </c:pt>
                <c:pt idx="28">
                  <c:v>14.42791892161306</c:v>
                </c:pt>
                <c:pt idx="29">
                  <c:v>13.240852921613058</c:v>
                </c:pt>
                <c:pt idx="30">
                  <c:v>14.030448421613059</c:v>
                </c:pt>
                <c:pt idx="31">
                  <c:v>12.66476192161306</c:v>
                </c:pt>
                <c:pt idx="32">
                  <c:v>3.9112254216130591</c:v>
                </c:pt>
                <c:pt idx="33">
                  <c:v>3.3425049216130587</c:v>
                </c:pt>
                <c:pt idx="34">
                  <c:v>2.8897939216130588</c:v>
                </c:pt>
                <c:pt idx="35">
                  <c:v>7.8747939216130582</c:v>
                </c:pt>
                <c:pt idx="36">
                  <c:v>6.1898459216130597</c:v>
                </c:pt>
                <c:pt idx="37">
                  <c:v>9.205572921613058</c:v>
                </c:pt>
                <c:pt idx="38">
                  <c:v>10.537686921613059</c:v>
                </c:pt>
                <c:pt idx="39">
                  <c:v>10.278537421613059</c:v>
                </c:pt>
                <c:pt idx="40">
                  <c:v>12.36206842161306</c:v>
                </c:pt>
                <c:pt idx="41">
                  <c:v>16.87712342161306</c:v>
                </c:pt>
                <c:pt idx="42">
                  <c:v>18.519896921613057</c:v>
                </c:pt>
                <c:pt idx="43">
                  <c:v>17.570653321613058</c:v>
                </c:pt>
                <c:pt idx="44">
                  <c:v>18.155911726613059</c:v>
                </c:pt>
                <c:pt idx="45">
                  <c:v>18.055496401613059</c:v>
                </c:pt>
                <c:pt idx="46">
                  <c:v>17.909769931613059</c:v>
                </c:pt>
                <c:pt idx="47">
                  <c:v>17.538655651613059</c:v>
                </c:pt>
                <c:pt idx="48">
                  <c:v>16.992793001613059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E-E64C-B1CF-EECDCE28C6B6}"/>
            </c:ext>
          </c:extLst>
        </c:ser>
        <c:ser>
          <c:idx val="3"/>
          <c:order val="4"/>
          <c:tx>
            <c:strRef>
              <c:f>'M-1'!$H$1</c:f>
              <c:strCache>
                <c:ptCount val="1"/>
                <c:pt idx="0">
                  <c:v>li2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'M-1'!$H$2:$H$50</c:f>
              <c:numCache>
                <c:formatCode>0</c:formatCode>
                <c:ptCount val="49"/>
                <c:pt idx="0">
                  <c:v>17.110126184192218</c:v>
                </c:pt>
                <c:pt idx="1">
                  <c:v>11.093137684192218</c:v>
                </c:pt>
                <c:pt idx="2">
                  <c:v>7.1085396841922197</c:v>
                </c:pt>
                <c:pt idx="3">
                  <c:v>5.7462696841922174</c:v>
                </c:pt>
                <c:pt idx="4">
                  <c:v>5.2825991841922182</c:v>
                </c:pt>
                <c:pt idx="5">
                  <c:v>4.3652281841922189</c:v>
                </c:pt>
                <c:pt idx="6">
                  <c:v>3.164203684192219</c:v>
                </c:pt>
                <c:pt idx="7">
                  <c:v>9.0236546841922181</c:v>
                </c:pt>
                <c:pt idx="8">
                  <c:v>9.6756911841922175</c:v>
                </c:pt>
                <c:pt idx="9">
                  <c:v>9.9562076841922185</c:v>
                </c:pt>
                <c:pt idx="10">
                  <c:v>11.776160184192218</c:v>
                </c:pt>
                <c:pt idx="11">
                  <c:v>8.3647661841922183</c:v>
                </c:pt>
                <c:pt idx="12">
                  <c:v>5.4266981841922188</c:v>
                </c:pt>
                <c:pt idx="13">
                  <c:v>2.4043831841922181</c:v>
                </c:pt>
                <c:pt idx="14">
                  <c:v>8.1837236841922181</c:v>
                </c:pt>
                <c:pt idx="15">
                  <c:v>11.578937684192219</c:v>
                </c:pt>
                <c:pt idx="16">
                  <c:v>12.03345818419222</c:v>
                </c:pt>
                <c:pt idx="17">
                  <c:v>9.0105586841922189</c:v>
                </c:pt>
                <c:pt idx="18">
                  <c:v>3.5079316841922186</c:v>
                </c:pt>
                <c:pt idx="19">
                  <c:v>1.392634184192219</c:v>
                </c:pt>
                <c:pt idx="20">
                  <c:v>0.51870718419221795</c:v>
                </c:pt>
                <c:pt idx="21">
                  <c:v>5.5413451841922186</c:v>
                </c:pt>
                <c:pt idx="22">
                  <c:v>8.2181461841922179</c:v>
                </c:pt>
                <c:pt idx="23">
                  <c:v>13.90585068419222</c:v>
                </c:pt>
                <c:pt idx="24">
                  <c:v>13.183287184192217</c:v>
                </c:pt>
                <c:pt idx="25">
                  <c:v>12.126576684192219</c:v>
                </c:pt>
                <c:pt idx="26">
                  <c:v>10.542301684192218</c:v>
                </c:pt>
                <c:pt idx="27">
                  <c:v>12.386033184192218</c:v>
                </c:pt>
                <c:pt idx="28">
                  <c:v>12.69934318419222</c:v>
                </c:pt>
                <c:pt idx="29">
                  <c:v>11.512277184192218</c:v>
                </c:pt>
                <c:pt idx="30">
                  <c:v>12.301872684192219</c:v>
                </c:pt>
                <c:pt idx="31">
                  <c:v>10.93618618419222</c:v>
                </c:pt>
                <c:pt idx="32">
                  <c:v>2.1826496841922189</c:v>
                </c:pt>
                <c:pt idx="33">
                  <c:v>1.6139291841922185</c:v>
                </c:pt>
                <c:pt idx="34">
                  <c:v>1.1612181841922187</c:v>
                </c:pt>
                <c:pt idx="35">
                  <c:v>6.1462181841922181</c:v>
                </c:pt>
                <c:pt idx="36">
                  <c:v>4.4612701841922195</c:v>
                </c:pt>
                <c:pt idx="37">
                  <c:v>7.4769971841922178</c:v>
                </c:pt>
                <c:pt idx="38">
                  <c:v>8.8091111841922185</c:v>
                </c:pt>
                <c:pt idx="39">
                  <c:v>8.549961684192219</c:v>
                </c:pt>
                <c:pt idx="40">
                  <c:v>10.63349268419222</c:v>
                </c:pt>
                <c:pt idx="41">
                  <c:v>15.14854768419222</c:v>
                </c:pt>
                <c:pt idx="42">
                  <c:v>16.791321184192217</c:v>
                </c:pt>
                <c:pt idx="43">
                  <c:v>15.842077584192218</c:v>
                </c:pt>
                <c:pt idx="44">
                  <c:v>16.427335989192219</c:v>
                </c:pt>
                <c:pt idx="45">
                  <c:v>16.326920664192219</c:v>
                </c:pt>
                <c:pt idx="46">
                  <c:v>16.181194194192219</c:v>
                </c:pt>
                <c:pt idx="47">
                  <c:v>15.810079914192219</c:v>
                </c:pt>
                <c:pt idx="48">
                  <c:v>15.264217264192219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E-E64C-B1CF-EECDCE28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3055"/>
        <c:axId val="1851671823"/>
      </c:areaChart>
      <c:lineChart>
        <c:grouping val="standard"/>
        <c:varyColors val="0"/>
        <c:ser>
          <c:idx val="0"/>
          <c:order val="0"/>
          <c:tx>
            <c:strRef>
              <c:f>'M-1'!$E$1</c:f>
              <c:strCache>
                <c:ptCount val="1"/>
                <c:pt idx="0">
                  <c:v>venta_predicted_final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'M-1'!$E$2:$E$50</c:f>
              <c:numCache>
                <c:formatCode>0</c:formatCode>
                <c:ptCount val="49"/>
                <c:pt idx="0">
                  <c:v>21.867402999999999</c:v>
                </c:pt>
                <c:pt idx="1">
                  <c:v>15.850414499999999</c:v>
                </c:pt>
                <c:pt idx="2">
                  <c:v>11.865816500000001</c:v>
                </c:pt>
                <c:pt idx="3">
                  <c:v>10.503546499999999</c:v>
                </c:pt>
                <c:pt idx="4">
                  <c:v>10.039876</c:v>
                </c:pt>
                <c:pt idx="5">
                  <c:v>9.1225050000000003</c:v>
                </c:pt>
                <c:pt idx="6">
                  <c:v>7.9214805000000004</c:v>
                </c:pt>
                <c:pt idx="7">
                  <c:v>13.780931499999999</c:v>
                </c:pt>
                <c:pt idx="8">
                  <c:v>14.432967999999999</c:v>
                </c:pt>
                <c:pt idx="9">
                  <c:v>14.7134845</c:v>
                </c:pt>
                <c:pt idx="10">
                  <c:v>16.533436999999999</c:v>
                </c:pt>
                <c:pt idx="11">
                  <c:v>13.122043</c:v>
                </c:pt>
                <c:pt idx="12">
                  <c:v>10.183975</c:v>
                </c:pt>
                <c:pt idx="13">
                  <c:v>7.1616599999999995</c:v>
                </c:pt>
                <c:pt idx="14">
                  <c:v>12.941000499999999</c:v>
                </c:pt>
                <c:pt idx="15">
                  <c:v>16.336214500000001</c:v>
                </c:pt>
                <c:pt idx="16">
                  <c:v>16.790735000000002</c:v>
                </c:pt>
                <c:pt idx="17">
                  <c:v>13.7678355</c:v>
                </c:pt>
                <c:pt idx="18">
                  <c:v>8.2652085</c:v>
                </c:pt>
                <c:pt idx="19">
                  <c:v>6.1499110000000003</c:v>
                </c:pt>
                <c:pt idx="20">
                  <c:v>5.2759839999999993</c:v>
                </c:pt>
                <c:pt idx="21">
                  <c:v>10.298622</c:v>
                </c:pt>
                <c:pt idx="22">
                  <c:v>12.975422999999999</c:v>
                </c:pt>
                <c:pt idx="23">
                  <c:v>18.663127500000002</c:v>
                </c:pt>
                <c:pt idx="24">
                  <c:v>17.940563999999998</c:v>
                </c:pt>
                <c:pt idx="25">
                  <c:v>16.883853500000001</c:v>
                </c:pt>
                <c:pt idx="26">
                  <c:v>15.299578499999999</c:v>
                </c:pt>
                <c:pt idx="27">
                  <c:v>17.14331</c:v>
                </c:pt>
                <c:pt idx="28">
                  <c:v>17.456620000000001</c:v>
                </c:pt>
                <c:pt idx="29">
                  <c:v>16.269553999999999</c:v>
                </c:pt>
                <c:pt idx="30">
                  <c:v>17.0591495</c:v>
                </c:pt>
                <c:pt idx="31">
                  <c:v>15.693463000000001</c:v>
                </c:pt>
                <c:pt idx="32">
                  <c:v>6.9399265000000003</c:v>
                </c:pt>
                <c:pt idx="33">
                  <c:v>6.3712059999999999</c:v>
                </c:pt>
                <c:pt idx="34">
                  <c:v>5.9184950000000001</c:v>
                </c:pt>
                <c:pt idx="35">
                  <c:v>10.903494999999999</c:v>
                </c:pt>
                <c:pt idx="36">
                  <c:v>9.2185470000000009</c:v>
                </c:pt>
                <c:pt idx="37">
                  <c:v>12.234273999999999</c:v>
                </c:pt>
                <c:pt idx="38">
                  <c:v>13.566388</c:v>
                </c:pt>
                <c:pt idx="39">
                  <c:v>13.3072385</c:v>
                </c:pt>
                <c:pt idx="40">
                  <c:v>15.390769500000001</c:v>
                </c:pt>
                <c:pt idx="41">
                  <c:v>19.905824500000001</c:v>
                </c:pt>
                <c:pt idx="42">
                  <c:v>21.548597999999998</c:v>
                </c:pt>
                <c:pt idx="43">
                  <c:v>20.599354399999999</c:v>
                </c:pt>
                <c:pt idx="44">
                  <c:v>21.184612805</c:v>
                </c:pt>
                <c:pt idx="45">
                  <c:v>21.08419748</c:v>
                </c:pt>
                <c:pt idx="46">
                  <c:v>20.938471010000001</c:v>
                </c:pt>
                <c:pt idx="47">
                  <c:v>20.56735673</c:v>
                </c:pt>
                <c:pt idx="48">
                  <c:v>20.02149408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E-E64C-B1CF-EECDCE28C6B6}"/>
            </c:ext>
          </c:extLst>
        </c:ser>
        <c:ser>
          <c:idx val="5"/>
          <c:order val="5"/>
          <c:tx>
            <c:strRef>
              <c:f>'M-1'!$B$1</c:f>
              <c:strCache>
                <c:ptCount val="1"/>
                <c:pt idx="0">
                  <c:v>Venta_zona_1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'M-1'!$A$2:$A$50</c:f>
              <c:strCache>
                <c:ptCount val="49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</c:v>
                </c:pt>
                <c:pt idx="11">
                  <c:v>sept-19</c:v>
                </c:pt>
                <c:pt idx="12">
                  <c:v>Oct-19</c:v>
                </c:pt>
                <c:pt idx="13">
                  <c:v>Nov-19</c:v>
                </c:pt>
                <c:pt idx="14">
                  <c:v>Dic-19</c:v>
                </c:pt>
                <c:pt idx="15">
                  <c:v>Ene-20</c:v>
                </c:pt>
                <c:pt idx="16">
                  <c:v>Feb-20</c:v>
                </c:pt>
                <c:pt idx="17">
                  <c:v>Mar-20</c:v>
                </c:pt>
                <c:pt idx="18">
                  <c:v>Abr-20</c:v>
                </c:pt>
                <c:pt idx="19">
                  <c:v>May-20</c:v>
                </c:pt>
                <c:pt idx="20">
                  <c:v>Jun-20</c:v>
                </c:pt>
                <c:pt idx="21">
                  <c:v>Jul-20</c:v>
                </c:pt>
                <c:pt idx="22">
                  <c:v>Ago-20</c:v>
                </c:pt>
                <c:pt idx="23">
                  <c:v>sept-20</c:v>
                </c:pt>
                <c:pt idx="24">
                  <c:v>Oct-20</c:v>
                </c:pt>
                <c:pt idx="25">
                  <c:v>Nov-20</c:v>
                </c:pt>
                <c:pt idx="26">
                  <c:v>Dic-20</c:v>
                </c:pt>
                <c:pt idx="27">
                  <c:v>Ene-21</c:v>
                </c:pt>
                <c:pt idx="28">
                  <c:v>Feb-21</c:v>
                </c:pt>
                <c:pt idx="29">
                  <c:v>Mar-21</c:v>
                </c:pt>
                <c:pt idx="30">
                  <c:v>Abr-21</c:v>
                </c:pt>
                <c:pt idx="31">
                  <c:v>May-21</c:v>
                </c:pt>
                <c:pt idx="32">
                  <c:v>Jun-21</c:v>
                </c:pt>
                <c:pt idx="33">
                  <c:v>Jul-21</c:v>
                </c:pt>
                <c:pt idx="34">
                  <c:v>Ago-21</c:v>
                </c:pt>
                <c:pt idx="35">
                  <c:v>sept-21</c:v>
                </c:pt>
                <c:pt idx="36">
                  <c:v>Oct-21</c:v>
                </c:pt>
                <c:pt idx="37">
                  <c:v>Nov-21</c:v>
                </c:pt>
                <c:pt idx="38">
                  <c:v>Dic-21</c:v>
                </c:pt>
                <c:pt idx="39">
                  <c:v>Ene-22</c:v>
                </c:pt>
                <c:pt idx="40">
                  <c:v>Feb-22</c:v>
                </c:pt>
                <c:pt idx="41">
                  <c:v>Mar-22</c:v>
                </c:pt>
                <c:pt idx="42">
                  <c:v>Abr-22</c:v>
                </c:pt>
                <c:pt idx="43">
                  <c:v>May-22</c:v>
                </c:pt>
                <c:pt idx="44">
                  <c:v>Jun-22</c:v>
                </c:pt>
                <c:pt idx="45">
                  <c:v>Jul-22</c:v>
                </c:pt>
                <c:pt idx="46">
                  <c:v>Ago-22</c:v>
                </c:pt>
                <c:pt idx="47">
                  <c:v>Set-22</c:v>
                </c:pt>
                <c:pt idx="48">
                  <c:v>Oct-22</c:v>
                </c:pt>
              </c:strCache>
            </c:strRef>
          </c:cat>
          <c:val>
            <c:numRef>
              <c:f>'M-1'!$B$2:$B$50</c:f>
              <c:numCache>
                <c:formatCode>0</c:formatCode>
                <c:ptCount val="49"/>
                <c:pt idx="0">
                  <c:v>15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  <c:pt idx="5">
                  <c:v>7</c:v>
                </c:pt>
                <c:pt idx="6">
                  <c:v>19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6</c:v>
                </c:pt>
                <c:pt idx="13">
                  <c:v>18</c:v>
                </c:pt>
                <c:pt idx="14">
                  <c:v>15</c:v>
                </c:pt>
                <c:pt idx="15">
                  <c:v>19</c:v>
                </c:pt>
                <c:pt idx="16">
                  <c:v>12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8</c:v>
                </c:pt>
                <c:pt idx="21">
                  <c:v>10</c:v>
                </c:pt>
                <c:pt idx="22">
                  <c:v>20</c:v>
                </c:pt>
                <c:pt idx="23">
                  <c:v>19</c:v>
                </c:pt>
                <c:pt idx="24">
                  <c:v>12</c:v>
                </c:pt>
                <c:pt idx="25">
                  <c:v>15</c:v>
                </c:pt>
                <c:pt idx="26">
                  <c:v>13</c:v>
                </c:pt>
                <c:pt idx="27">
                  <c:v>18</c:v>
                </c:pt>
                <c:pt idx="28">
                  <c:v>12</c:v>
                </c:pt>
                <c:pt idx="29">
                  <c:v>25</c:v>
                </c:pt>
                <c:pt idx="30">
                  <c:v>18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14</c:v>
                </c:pt>
                <c:pt idx="35">
                  <c:v>6</c:v>
                </c:pt>
                <c:pt idx="36">
                  <c:v>12</c:v>
                </c:pt>
                <c:pt idx="37">
                  <c:v>13</c:v>
                </c:pt>
                <c:pt idx="38">
                  <c:v>10</c:v>
                </c:pt>
                <c:pt idx="39">
                  <c:v>15</c:v>
                </c:pt>
                <c:pt idx="40">
                  <c:v>26</c:v>
                </c:pt>
                <c:pt idx="41">
                  <c:v>14</c:v>
                </c:pt>
                <c:pt idx="4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5E-E64C-B1CF-EECDCE28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93055"/>
        <c:axId val="1851671823"/>
      </c:lineChart>
      <c:catAx>
        <c:axId val="18718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51671823"/>
        <c:crosses val="autoZero"/>
        <c:auto val="1"/>
        <c:lblAlgn val="ctr"/>
        <c:lblOffset val="100"/>
        <c:noMultiLvlLbl val="0"/>
      </c:catAx>
      <c:valAx>
        <c:axId val="1851671823"/>
        <c:scaling>
          <c:orientation val="minMax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1893055"/>
        <c:crosses val="autoZero"/>
        <c:crossBetween val="midCat"/>
      </c:valAx>
      <c:spPr>
        <a:solidFill>
          <a:srgbClr val="00B0F0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63500</xdr:rowOff>
    </xdr:from>
    <xdr:to>
      <xdr:col>14</xdr:col>
      <xdr:colOff>685800</xdr:colOff>
      <xdr:row>19</xdr:row>
      <xdr:rowOff>203200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ECBE0D-ECDD-B43F-7B67-A6C1BBD3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23</xdr:row>
      <xdr:rowOff>88900</xdr:rowOff>
    </xdr:from>
    <xdr:to>
      <xdr:col>16</xdr:col>
      <xdr:colOff>787400</xdr:colOff>
      <xdr:row>39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0B00CD-658C-B84F-9F1D-2D4E471EE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2</xdr:row>
      <xdr:rowOff>139700</xdr:rowOff>
    </xdr:from>
    <xdr:to>
      <xdr:col>12</xdr:col>
      <xdr:colOff>355600</xdr:colOff>
      <xdr:row>19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917ED-2095-B946-A4FB-D8ABAB75B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19</xdr:row>
      <xdr:rowOff>203200</xdr:rowOff>
    </xdr:from>
    <xdr:to>
      <xdr:col>12</xdr:col>
      <xdr:colOff>520700</xdr:colOff>
      <xdr:row>35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40256-74F4-7E4F-9A74-91B50560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882650</xdr:colOff>
      <xdr:row>3</xdr:row>
      <xdr:rowOff>203200</xdr:rowOff>
    </xdr:from>
    <xdr:to>
      <xdr:col>13</xdr:col>
      <xdr:colOff>215900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8617C8-E0FA-C444-B6D1-8F1A01C2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800100</xdr:colOff>
      <xdr:row>20</xdr:row>
      <xdr:rowOff>203200</xdr:rowOff>
    </xdr:from>
    <xdr:to>
      <xdr:col>13</xdr:col>
      <xdr:colOff>330200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0E6387-653E-BF41-8C79-00E544CF6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3</xdr:row>
      <xdr:rowOff>63500</xdr:rowOff>
    </xdr:from>
    <xdr:to>
      <xdr:col>12</xdr:col>
      <xdr:colOff>127000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703A1B-1867-84ED-67E5-29343C5BF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1003300</xdr:colOff>
      <xdr:row>20</xdr:row>
      <xdr:rowOff>190500</xdr:rowOff>
    </xdr:from>
    <xdr:to>
      <xdr:col>12</xdr:col>
      <xdr:colOff>152400</xdr:colOff>
      <xdr:row>38</xdr:row>
      <xdr:rowOff>203200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BC44E2-FEB0-1349-9903-AC0292DBD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3</xdr:row>
      <xdr:rowOff>25400</xdr:rowOff>
    </xdr:from>
    <xdr:to>
      <xdr:col>8</xdr:col>
      <xdr:colOff>469900</xdr:colOff>
      <xdr:row>19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4DBA80-50A9-854E-B3AA-3362E5E36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24</xdr:row>
      <xdr:rowOff>114300</xdr:rowOff>
    </xdr:from>
    <xdr:to>
      <xdr:col>12</xdr:col>
      <xdr:colOff>342900</xdr:colOff>
      <xdr:row>40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2B1FC-9090-1C4A-8628-D388D5B3C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5</xdr:row>
      <xdr:rowOff>165100</xdr:rowOff>
    </xdr:from>
    <xdr:to>
      <xdr:col>11</xdr:col>
      <xdr:colOff>203200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7A0E5-7098-7642-A586-5804FDFF3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22</xdr:row>
      <xdr:rowOff>139700</xdr:rowOff>
    </xdr:from>
    <xdr:to>
      <xdr:col>11</xdr:col>
      <xdr:colOff>25400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4E207-A47E-7240-B6BC-C7A79F4AE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4</xdr:row>
      <xdr:rowOff>25400</xdr:rowOff>
    </xdr:from>
    <xdr:to>
      <xdr:col>21</xdr:col>
      <xdr:colOff>558800</xdr:colOff>
      <xdr:row>20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39F382-35BF-4F46-BC73-0434F4C71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21</xdr:row>
      <xdr:rowOff>12700</xdr:rowOff>
    </xdr:from>
    <xdr:to>
      <xdr:col>21</xdr:col>
      <xdr:colOff>495300</xdr:colOff>
      <xdr:row>36</xdr:row>
      <xdr:rowOff>215900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D49B24-9F8A-474C-9A59-9243755E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3</xdr:row>
      <xdr:rowOff>139700</xdr:rowOff>
    </xdr:from>
    <xdr:to>
      <xdr:col>9</xdr:col>
      <xdr:colOff>812800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CB7500-0F30-8846-AF70-60C4E2A27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19</xdr:row>
      <xdr:rowOff>76200</xdr:rowOff>
    </xdr:from>
    <xdr:to>
      <xdr:col>10</xdr:col>
      <xdr:colOff>165100</xdr:colOff>
      <xdr:row>37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55319D-9D30-6746-8F7F-08A3C566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E125-F52A-6243-A901-81F110429E77}">
  <dimension ref="A1:U109"/>
  <sheetViews>
    <sheetView topLeftCell="A2" workbookViewId="0">
      <selection activeCell="F54" sqref="F54"/>
    </sheetView>
  </sheetViews>
  <sheetFormatPr baseColWidth="10" defaultRowHeight="16" x14ac:dyDescent="0.2"/>
  <cols>
    <col min="1" max="1" width="9.6640625" style="6" bestFit="1" customWidth="1"/>
    <col min="2" max="2" width="17.33203125" style="6" bestFit="1" customWidth="1"/>
    <col min="3" max="3" width="19.83203125" style="6" bestFit="1" customWidth="1"/>
    <col min="4" max="4" width="14.6640625" style="6" bestFit="1" customWidth="1"/>
    <col min="5" max="5" width="26.33203125" style="6" bestFit="1" customWidth="1"/>
    <col min="6" max="9" width="9.33203125" style="6" customWidth="1"/>
    <col min="10" max="10" width="6.1640625" bestFit="1" customWidth="1"/>
    <col min="11" max="11" width="6.6640625" customWidth="1"/>
  </cols>
  <sheetData>
    <row r="1" spans="1:21" x14ac:dyDescent="0.2">
      <c r="A1" s="8" t="s">
        <v>2</v>
      </c>
      <c r="B1" s="6" t="s">
        <v>1</v>
      </c>
      <c r="C1" s="6" t="s">
        <v>0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21" ht="18" x14ac:dyDescent="0.2">
      <c r="A2" s="4">
        <v>43374</v>
      </c>
      <c r="B2" s="6">
        <v>53</v>
      </c>
      <c r="C2" s="6">
        <v>68.027737000000002</v>
      </c>
      <c r="D2" s="6">
        <v>62.766373999999999</v>
      </c>
      <c r="E2" s="6">
        <v>25.395690999999999</v>
      </c>
      <c r="F2" s="6">
        <f t="shared" ref="F2:F33" si="0">E2-1.64*$L$2/SQRT(12)</f>
        <v>17.565745105043334</v>
      </c>
      <c r="G2" s="6">
        <f t="shared" ref="G2:G33" si="1">E2+1.64*$L$2/SQRT(12)</f>
        <v>33.225636894956665</v>
      </c>
      <c r="H2" s="6">
        <f t="shared" ref="H2:H33" si="2">+E2-2.576*$L$2/SQRT(12)</f>
        <v>13.096946716214408</v>
      </c>
      <c r="I2" s="6">
        <f t="shared" ref="I2:I33" si="3">E2+2.576*$L$2/SQRT(12)</f>
        <v>37.694435283785594</v>
      </c>
      <c r="J2">
        <f>+(B2&gt;F2)*(B2&lt;G2)</f>
        <v>0</v>
      </c>
      <c r="K2">
        <f t="shared" ref="K2:K7" si="4">+(B2&gt;H2)*(B2&lt;I2)</f>
        <v>0</v>
      </c>
      <c r="L2">
        <f>+STDEV(B20:B45)</f>
        <v>16.538858671439399</v>
      </c>
      <c r="N2" s="5">
        <f>+SUM(B2:B4)</f>
        <v>176</v>
      </c>
      <c r="O2" s="5">
        <f>+SUM(E2:E4)</f>
        <v>118.40141</v>
      </c>
      <c r="P2" s="5">
        <f>+SUM(F2:F4)</f>
        <v>94.911572315130002</v>
      </c>
      <c r="Q2" s="5">
        <f>+SUM(G2:G4)</f>
        <v>141.89124768487</v>
      </c>
      <c r="R2" s="5">
        <f>+SUM(H2:H4)</f>
        <v>81.505177148643227</v>
      </c>
      <c r="S2" s="5">
        <f>+SUM(I2:I4)</f>
        <v>155.29764285135678</v>
      </c>
      <c r="T2">
        <f t="shared" ref="T2:T3" si="5">+(N2&gt;P2)*(L2&lt;Q2)</f>
        <v>1</v>
      </c>
      <c r="U2">
        <f>+(N2&gt;R2)*(N2&lt;S2)</f>
        <v>0</v>
      </c>
    </row>
    <row r="3" spans="1:21" ht="18" x14ac:dyDescent="0.2">
      <c r="A3" s="4">
        <v>43405</v>
      </c>
      <c r="B3" s="6">
        <v>66</v>
      </c>
      <c r="C3" s="6">
        <v>54.055230999999999</v>
      </c>
      <c r="D3" s="6">
        <v>71.138221000000001</v>
      </c>
      <c r="E3" s="6">
        <v>35.686033999999999</v>
      </c>
      <c r="F3" s="6">
        <f t="shared" si="0"/>
        <v>27.856088105043334</v>
      </c>
      <c r="G3" s="6">
        <f t="shared" si="1"/>
        <v>43.515979894956665</v>
      </c>
      <c r="H3" s="6">
        <f t="shared" si="2"/>
        <v>23.387289716214408</v>
      </c>
      <c r="I3" s="6">
        <f t="shared" si="3"/>
        <v>47.984778283785587</v>
      </c>
      <c r="J3">
        <f t="shared" ref="J3:J45" si="6">+(B3&gt;F3)*(B3&lt;G3)</f>
        <v>0</v>
      </c>
      <c r="K3">
        <f t="shared" si="4"/>
        <v>0</v>
      </c>
      <c r="N3" s="5">
        <f t="shared" ref="N3:N4" si="7">+SUM(B3:B5)</f>
        <v>237</v>
      </c>
      <c r="O3" s="5">
        <f t="shared" ref="O3:S3" si="8">+SUM(E3:E5)</f>
        <v>150.48161500000001</v>
      </c>
      <c r="P3" s="5">
        <f t="shared" si="8"/>
        <v>126.99177731513001</v>
      </c>
      <c r="Q3" s="5">
        <f t="shared" si="8"/>
        <v>173.97145268487</v>
      </c>
      <c r="R3" s="5">
        <f t="shared" si="8"/>
        <v>113.58538214864323</v>
      </c>
      <c r="S3" s="5">
        <f t="shared" si="8"/>
        <v>187.37784785135676</v>
      </c>
      <c r="T3">
        <f t="shared" si="5"/>
        <v>1</v>
      </c>
      <c r="U3">
        <f t="shared" ref="U3:U45" si="9">+(N3&gt;R3)*(N3&lt;S3)</f>
        <v>0</v>
      </c>
    </row>
    <row r="4" spans="1:21" ht="18" x14ac:dyDescent="0.2">
      <c r="A4" s="4">
        <v>43435</v>
      </c>
      <c r="B4" s="6">
        <v>57</v>
      </c>
      <c r="C4" s="6">
        <v>65.004536000000002</v>
      </c>
      <c r="D4" s="6">
        <v>79.754243000000002</v>
      </c>
      <c r="E4" s="6">
        <v>57.319685</v>
      </c>
      <c r="F4" s="6">
        <f t="shared" si="0"/>
        <v>49.489739105043334</v>
      </c>
      <c r="G4" s="6">
        <f t="shared" si="1"/>
        <v>65.149630894956658</v>
      </c>
      <c r="H4" s="6">
        <f t="shared" si="2"/>
        <v>45.020940716214412</v>
      </c>
      <c r="I4" s="6">
        <f t="shared" si="3"/>
        <v>69.618429283785588</v>
      </c>
      <c r="J4">
        <f t="shared" si="6"/>
        <v>1</v>
      </c>
      <c r="K4">
        <f t="shared" si="4"/>
        <v>1</v>
      </c>
      <c r="N4" s="5">
        <f t="shared" si="7"/>
        <v>243</v>
      </c>
      <c r="O4" s="5">
        <f t="shared" ref="O4:O45" si="10">+SUM(E4:E6)</f>
        <v>213.06820299999998</v>
      </c>
      <c r="P4" s="5">
        <f t="shared" ref="P4:S4" si="11">+SUM(F4:F6)</f>
        <v>189.57836531512999</v>
      </c>
      <c r="Q4" s="5">
        <f t="shared" si="11"/>
        <v>236.55804068486998</v>
      </c>
      <c r="R4" s="5">
        <f t="shared" si="11"/>
        <v>176.17197014864323</v>
      </c>
      <c r="S4" s="5">
        <f t="shared" si="11"/>
        <v>249.96443585135677</v>
      </c>
      <c r="T4">
        <f>+(N4&gt;P4)*(L4&lt;Q4)</f>
        <v>1</v>
      </c>
      <c r="U4">
        <f t="shared" si="9"/>
        <v>1</v>
      </c>
    </row>
    <row r="5" spans="1:21" ht="18" x14ac:dyDescent="0.2">
      <c r="A5" s="4">
        <v>43466</v>
      </c>
      <c r="B5" s="6">
        <v>114</v>
      </c>
      <c r="C5" s="6">
        <v>63.069729000000002</v>
      </c>
      <c r="D5" s="6">
        <v>73.43262</v>
      </c>
      <c r="E5" s="6">
        <v>57.475895999999999</v>
      </c>
      <c r="F5" s="6">
        <f t="shared" si="0"/>
        <v>49.645950105043333</v>
      </c>
      <c r="G5" s="6">
        <f t="shared" si="1"/>
        <v>65.305841894956671</v>
      </c>
      <c r="H5" s="6">
        <f t="shared" si="2"/>
        <v>45.177151716214411</v>
      </c>
      <c r="I5" s="6">
        <f t="shared" si="3"/>
        <v>69.774640283785587</v>
      </c>
      <c r="J5">
        <f t="shared" si="6"/>
        <v>0</v>
      </c>
      <c r="K5">
        <f t="shared" si="4"/>
        <v>0</v>
      </c>
      <c r="N5" s="5">
        <f t="shared" ref="N5:N45" si="12">+SUM(B5:B7)</f>
        <v>238</v>
      </c>
      <c r="O5" s="5">
        <f t="shared" si="10"/>
        <v>241.95683499999998</v>
      </c>
      <c r="P5" s="5">
        <f t="shared" ref="P5:S5" si="13">+SUM(F5:F7)</f>
        <v>218.46699731512999</v>
      </c>
      <c r="Q5" s="5">
        <f t="shared" si="13"/>
        <v>265.44667268487001</v>
      </c>
      <c r="R5" s="5">
        <f t="shared" si="13"/>
        <v>205.0606021486432</v>
      </c>
      <c r="S5" s="5">
        <f t="shared" si="13"/>
        <v>278.85306785135674</v>
      </c>
      <c r="T5">
        <f t="shared" ref="T5:T45" si="14">+(N5&gt;P5)*(L5&lt;Q5)</f>
        <v>1</v>
      </c>
      <c r="U5">
        <f t="shared" si="9"/>
        <v>1</v>
      </c>
    </row>
    <row r="6" spans="1:21" ht="18" x14ac:dyDescent="0.2">
      <c r="A6" s="4">
        <v>43497</v>
      </c>
      <c r="B6" s="6">
        <v>72</v>
      </c>
      <c r="C6" s="6">
        <v>102.02125100000001</v>
      </c>
      <c r="D6" s="6">
        <v>66.271546999999998</v>
      </c>
      <c r="E6" s="6">
        <v>98.272621999999998</v>
      </c>
      <c r="F6" s="6">
        <f t="shared" si="0"/>
        <v>90.442676105043333</v>
      </c>
      <c r="G6" s="6">
        <f t="shared" si="1"/>
        <v>106.10256789495666</v>
      </c>
      <c r="H6" s="6">
        <f t="shared" si="2"/>
        <v>85.973877716214403</v>
      </c>
      <c r="I6" s="6">
        <f t="shared" si="3"/>
        <v>110.57136628378559</v>
      </c>
      <c r="J6">
        <f t="shared" si="6"/>
        <v>0</v>
      </c>
      <c r="K6">
        <f t="shared" si="4"/>
        <v>0</v>
      </c>
      <c r="N6" s="5">
        <f t="shared" si="12"/>
        <v>214</v>
      </c>
      <c r="O6" s="5">
        <f t="shared" si="10"/>
        <v>235.01362499999999</v>
      </c>
      <c r="P6" s="5">
        <f t="shared" ref="P6:S6" si="15">+SUM(F6:F8)</f>
        <v>211.52378731512999</v>
      </c>
      <c r="Q6" s="5">
        <f t="shared" si="15"/>
        <v>258.50346268486999</v>
      </c>
      <c r="R6" s="5">
        <f t="shared" si="15"/>
        <v>198.11739214864321</v>
      </c>
      <c r="S6" s="5">
        <f t="shared" si="15"/>
        <v>271.90985785135678</v>
      </c>
      <c r="T6">
        <f t="shared" si="14"/>
        <v>1</v>
      </c>
      <c r="U6">
        <f t="shared" si="9"/>
        <v>1</v>
      </c>
    </row>
    <row r="7" spans="1:21" ht="18" x14ac:dyDescent="0.2">
      <c r="A7" s="4">
        <v>43525</v>
      </c>
      <c r="B7" s="6">
        <v>52</v>
      </c>
      <c r="C7" s="6">
        <v>94.778899999999993</v>
      </c>
      <c r="D7" s="6">
        <v>55.486041999999998</v>
      </c>
      <c r="E7" s="6">
        <v>86.208316999999994</v>
      </c>
      <c r="F7" s="6">
        <f t="shared" si="0"/>
        <v>78.378371105043328</v>
      </c>
      <c r="G7" s="6">
        <f t="shared" si="1"/>
        <v>94.038262894956659</v>
      </c>
      <c r="H7" s="6">
        <f t="shared" si="2"/>
        <v>73.909572716214399</v>
      </c>
      <c r="I7" s="6">
        <f t="shared" si="3"/>
        <v>98.507061283785589</v>
      </c>
      <c r="J7">
        <f t="shared" si="6"/>
        <v>0</v>
      </c>
      <c r="K7">
        <f t="shared" si="4"/>
        <v>0</v>
      </c>
      <c r="N7" s="5">
        <f t="shared" si="12"/>
        <v>208</v>
      </c>
      <c r="O7" s="5">
        <f t="shared" si="10"/>
        <v>205.79809799999998</v>
      </c>
      <c r="P7" s="5">
        <f t="shared" ref="P7:S7" si="16">+SUM(F7:F9)</f>
        <v>182.30826031512998</v>
      </c>
      <c r="Q7" s="5">
        <f t="shared" si="16"/>
        <v>229.28793568486998</v>
      </c>
      <c r="R7" s="5">
        <f t="shared" si="16"/>
        <v>168.9018651486432</v>
      </c>
      <c r="S7" s="5">
        <f t="shared" si="16"/>
        <v>242.69433085135677</v>
      </c>
      <c r="T7">
        <f t="shared" si="14"/>
        <v>1</v>
      </c>
      <c r="U7">
        <f t="shared" si="9"/>
        <v>1</v>
      </c>
    </row>
    <row r="8" spans="1:21" ht="18" x14ac:dyDescent="0.2">
      <c r="A8" s="4">
        <v>43556</v>
      </c>
      <c r="B8" s="6">
        <v>90</v>
      </c>
      <c r="C8" s="6">
        <v>60.682220999999998</v>
      </c>
      <c r="D8" s="6">
        <v>54.707228999999998</v>
      </c>
      <c r="E8" s="6">
        <v>50.532685999999998</v>
      </c>
      <c r="F8" s="6">
        <f t="shared" si="0"/>
        <v>42.702740105043333</v>
      </c>
      <c r="G8" s="6">
        <f t="shared" si="1"/>
        <v>58.362631894956664</v>
      </c>
      <c r="H8" s="6">
        <f t="shared" si="2"/>
        <v>38.233941716214403</v>
      </c>
      <c r="I8" s="6">
        <f t="shared" si="3"/>
        <v>62.831430283785593</v>
      </c>
      <c r="J8">
        <f t="shared" si="6"/>
        <v>0</v>
      </c>
      <c r="K8">
        <f t="shared" ref="K8:K45" si="17">+(B8&gt;H8)*(B8&lt;I8)</f>
        <v>0</v>
      </c>
      <c r="N8" s="5">
        <f t="shared" si="12"/>
        <v>209</v>
      </c>
      <c r="O8" s="5">
        <f t="shared" si="10"/>
        <v>186.64888999999999</v>
      </c>
      <c r="P8" s="5">
        <f t="shared" ref="P8:S8" si="18">+SUM(F8:F10)</f>
        <v>163.15905231513</v>
      </c>
      <c r="Q8" s="5">
        <f t="shared" si="18"/>
        <v>210.13872768487002</v>
      </c>
      <c r="R8" s="5">
        <f t="shared" si="18"/>
        <v>149.75265714864321</v>
      </c>
      <c r="S8" s="5">
        <f t="shared" si="18"/>
        <v>223.54512285135681</v>
      </c>
      <c r="T8">
        <f t="shared" si="14"/>
        <v>1</v>
      </c>
      <c r="U8">
        <f t="shared" si="9"/>
        <v>1</v>
      </c>
    </row>
    <row r="9" spans="1:21" ht="18" x14ac:dyDescent="0.2">
      <c r="A9" s="4">
        <v>43586</v>
      </c>
      <c r="B9" s="6">
        <v>66</v>
      </c>
      <c r="C9" s="6">
        <v>78.476620999999994</v>
      </c>
      <c r="D9" s="6">
        <v>57.104014999999997</v>
      </c>
      <c r="E9" s="6">
        <v>69.057095000000004</v>
      </c>
      <c r="F9" s="6">
        <f t="shared" si="0"/>
        <v>61.227149105043338</v>
      </c>
      <c r="G9" s="6">
        <f t="shared" si="1"/>
        <v>76.887040894956669</v>
      </c>
      <c r="H9" s="6">
        <f t="shared" si="2"/>
        <v>56.758350716214409</v>
      </c>
      <c r="I9" s="6">
        <f t="shared" si="3"/>
        <v>81.355839283785599</v>
      </c>
      <c r="J9">
        <f t="shared" si="6"/>
        <v>1</v>
      </c>
      <c r="K9">
        <f t="shared" si="17"/>
        <v>1</v>
      </c>
      <c r="N9" s="5">
        <f t="shared" si="12"/>
        <v>174</v>
      </c>
      <c r="O9" s="5">
        <f t="shared" si="10"/>
        <v>183.89138200000002</v>
      </c>
      <c r="P9" s="5">
        <f t="shared" ref="P9:S9" si="19">+SUM(F9:F11)</f>
        <v>160.40154431513002</v>
      </c>
      <c r="Q9" s="5">
        <f t="shared" si="19"/>
        <v>207.38121968487002</v>
      </c>
      <c r="R9" s="5">
        <f t="shared" si="19"/>
        <v>146.99514914864324</v>
      </c>
      <c r="S9" s="5">
        <f t="shared" si="19"/>
        <v>220.78761485135681</v>
      </c>
      <c r="T9">
        <f t="shared" si="14"/>
        <v>1</v>
      </c>
      <c r="U9">
        <f t="shared" si="9"/>
        <v>1</v>
      </c>
    </row>
    <row r="10" spans="1:21" ht="18" x14ac:dyDescent="0.2">
      <c r="A10" s="4">
        <v>43617</v>
      </c>
      <c r="B10" s="6">
        <v>53</v>
      </c>
      <c r="C10" s="6">
        <v>77.079086000000004</v>
      </c>
      <c r="D10" s="6">
        <v>60.813018999999997</v>
      </c>
      <c r="E10" s="6">
        <v>67.059109000000007</v>
      </c>
      <c r="F10" s="6">
        <f t="shared" si="0"/>
        <v>59.229163105043341</v>
      </c>
      <c r="G10" s="6">
        <f t="shared" si="1"/>
        <v>74.889054894956672</v>
      </c>
      <c r="H10" s="6">
        <f t="shared" si="2"/>
        <v>54.760364716214411</v>
      </c>
      <c r="I10" s="6">
        <f t="shared" si="3"/>
        <v>79.357853283785602</v>
      </c>
      <c r="J10">
        <f t="shared" si="6"/>
        <v>0</v>
      </c>
      <c r="K10">
        <f t="shared" si="17"/>
        <v>0</v>
      </c>
      <c r="N10" s="5">
        <f t="shared" si="12"/>
        <v>173</v>
      </c>
      <c r="O10" s="5">
        <f t="shared" si="10"/>
        <v>159.88179300000002</v>
      </c>
      <c r="P10" s="5">
        <f t="shared" ref="P10:S10" si="20">+SUM(F10:F12)</f>
        <v>136.39195531513002</v>
      </c>
      <c r="Q10" s="5">
        <f t="shared" si="20"/>
        <v>183.37163068487001</v>
      </c>
      <c r="R10" s="5">
        <f t="shared" si="20"/>
        <v>122.98556014864322</v>
      </c>
      <c r="S10" s="5">
        <f t="shared" si="20"/>
        <v>196.7780258513568</v>
      </c>
      <c r="T10">
        <f t="shared" si="14"/>
        <v>1</v>
      </c>
      <c r="U10">
        <f t="shared" si="9"/>
        <v>1</v>
      </c>
    </row>
    <row r="11" spans="1:21" ht="18" x14ac:dyDescent="0.2">
      <c r="A11" s="4">
        <v>43647</v>
      </c>
      <c r="B11" s="6">
        <v>55</v>
      </c>
      <c r="C11" s="6">
        <v>57.257890000000003</v>
      </c>
      <c r="D11" s="6">
        <v>60.356991000000001</v>
      </c>
      <c r="E11" s="6">
        <v>47.775177999999997</v>
      </c>
      <c r="F11" s="6">
        <f t="shared" si="0"/>
        <v>39.945232105043331</v>
      </c>
      <c r="G11" s="6">
        <f t="shared" si="1"/>
        <v>55.605123894956662</v>
      </c>
      <c r="H11" s="6">
        <f t="shared" si="2"/>
        <v>35.476433716214402</v>
      </c>
      <c r="I11" s="6">
        <f t="shared" si="3"/>
        <v>60.073922283785592</v>
      </c>
      <c r="J11">
        <f t="shared" si="6"/>
        <v>1</v>
      </c>
      <c r="K11">
        <f t="shared" si="17"/>
        <v>1</v>
      </c>
      <c r="N11" s="5">
        <f t="shared" si="12"/>
        <v>186</v>
      </c>
      <c r="O11" s="5">
        <f t="shared" si="10"/>
        <v>146.48789599999998</v>
      </c>
      <c r="P11" s="5">
        <f t="shared" ref="P11:S11" si="21">+SUM(F11:F13)</f>
        <v>122.99805831513</v>
      </c>
      <c r="Q11" s="5">
        <f t="shared" si="21"/>
        <v>169.97773368486997</v>
      </c>
      <c r="R11" s="5">
        <f t="shared" si="21"/>
        <v>109.59166314864321</v>
      </c>
      <c r="S11" s="5">
        <f t="shared" si="21"/>
        <v>183.38412885135676</v>
      </c>
      <c r="T11">
        <f t="shared" si="14"/>
        <v>1</v>
      </c>
      <c r="U11">
        <f t="shared" si="9"/>
        <v>0</v>
      </c>
    </row>
    <row r="12" spans="1:21" ht="18" x14ac:dyDescent="0.2">
      <c r="A12" s="4">
        <v>43678</v>
      </c>
      <c r="B12" s="6">
        <v>65</v>
      </c>
      <c r="C12" s="6">
        <v>52.871960000000001</v>
      </c>
      <c r="D12" s="6">
        <v>60.595976</v>
      </c>
      <c r="E12" s="6">
        <v>45.047505999999998</v>
      </c>
      <c r="F12" s="6">
        <f t="shared" si="0"/>
        <v>37.217560105043333</v>
      </c>
      <c r="G12" s="6">
        <f t="shared" si="1"/>
        <v>52.877451894956664</v>
      </c>
      <c r="H12" s="6">
        <f t="shared" si="2"/>
        <v>32.748761716214403</v>
      </c>
      <c r="I12" s="6">
        <f t="shared" si="3"/>
        <v>57.346250283785594</v>
      </c>
      <c r="J12">
        <f t="shared" si="6"/>
        <v>0</v>
      </c>
      <c r="K12">
        <f t="shared" si="17"/>
        <v>0</v>
      </c>
      <c r="N12" s="5">
        <f t="shared" si="12"/>
        <v>197</v>
      </c>
      <c r="O12" s="5">
        <f t="shared" si="10"/>
        <v>157.29106899999999</v>
      </c>
      <c r="P12" s="5">
        <f t="shared" ref="P12:S12" si="22">+SUM(F12:F14)</f>
        <v>133.80123131513</v>
      </c>
      <c r="Q12" s="5">
        <f t="shared" si="22"/>
        <v>180.78090668486999</v>
      </c>
      <c r="R12" s="5">
        <f t="shared" si="22"/>
        <v>120.39483614864321</v>
      </c>
      <c r="S12" s="5">
        <f t="shared" si="22"/>
        <v>194.18730185135678</v>
      </c>
      <c r="T12">
        <f t="shared" si="14"/>
        <v>1</v>
      </c>
      <c r="U12">
        <f t="shared" si="9"/>
        <v>0</v>
      </c>
    </row>
    <row r="13" spans="1:21" ht="18" x14ac:dyDescent="0.2">
      <c r="A13" s="2" t="s">
        <v>5</v>
      </c>
      <c r="B13" s="6">
        <v>66</v>
      </c>
      <c r="C13" s="6">
        <v>60.324655999999997</v>
      </c>
      <c r="D13" s="6">
        <v>60.061114000000003</v>
      </c>
      <c r="E13" s="6">
        <v>53.665211999999997</v>
      </c>
      <c r="F13" s="6">
        <f t="shared" si="0"/>
        <v>45.835266105043331</v>
      </c>
      <c r="G13" s="6">
        <f t="shared" si="1"/>
        <v>61.495157894956662</v>
      </c>
      <c r="H13" s="6">
        <f t="shared" si="2"/>
        <v>41.366467716214402</v>
      </c>
      <c r="I13" s="6">
        <f t="shared" si="3"/>
        <v>65.963956283785592</v>
      </c>
      <c r="J13">
        <f t="shared" si="6"/>
        <v>0</v>
      </c>
      <c r="K13">
        <f t="shared" si="17"/>
        <v>0</v>
      </c>
      <c r="N13" s="5">
        <f t="shared" si="12"/>
        <v>200</v>
      </c>
      <c r="O13" s="5">
        <f t="shared" si="10"/>
        <v>170.79939300000001</v>
      </c>
      <c r="P13" s="5">
        <f t="shared" ref="P13:S13" si="23">+SUM(F13:F15)</f>
        <v>147.30955531513001</v>
      </c>
      <c r="Q13" s="5">
        <f t="shared" si="23"/>
        <v>194.28923068487001</v>
      </c>
      <c r="R13" s="5">
        <f t="shared" si="23"/>
        <v>133.90316014864322</v>
      </c>
      <c r="S13" s="5">
        <f t="shared" si="23"/>
        <v>207.69562585135679</v>
      </c>
      <c r="T13">
        <f t="shared" si="14"/>
        <v>1</v>
      </c>
      <c r="U13">
        <f t="shared" si="9"/>
        <v>1</v>
      </c>
    </row>
    <row r="14" spans="1:21" ht="18" x14ac:dyDescent="0.2">
      <c r="A14" s="4">
        <v>43739</v>
      </c>
      <c r="B14" s="6">
        <v>66</v>
      </c>
      <c r="C14" s="6">
        <v>65.122129999999999</v>
      </c>
      <c r="D14" s="6">
        <v>59.229506000000001</v>
      </c>
      <c r="E14" s="6">
        <v>58.578350999999998</v>
      </c>
      <c r="F14" s="6">
        <f t="shared" si="0"/>
        <v>50.748405105043332</v>
      </c>
      <c r="G14" s="6">
        <f t="shared" si="1"/>
        <v>66.408296894956663</v>
      </c>
      <c r="H14" s="6">
        <f t="shared" si="2"/>
        <v>46.279606716214403</v>
      </c>
      <c r="I14" s="6">
        <f t="shared" si="3"/>
        <v>70.877095283785593</v>
      </c>
      <c r="J14">
        <f t="shared" si="6"/>
        <v>1</v>
      </c>
      <c r="K14">
        <f t="shared" si="17"/>
        <v>1</v>
      </c>
      <c r="N14" s="5">
        <f t="shared" si="12"/>
        <v>193</v>
      </c>
      <c r="O14" s="5">
        <f t="shared" si="10"/>
        <v>176.14219299999999</v>
      </c>
      <c r="P14" s="5">
        <f t="shared" ref="P14:S14" si="24">+SUM(F14:F16)</f>
        <v>152.65235531513</v>
      </c>
      <c r="Q14" s="5">
        <f t="shared" si="24"/>
        <v>199.63203068487002</v>
      </c>
      <c r="R14" s="5">
        <f t="shared" si="24"/>
        <v>139.24596014864323</v>
      </c>
      <c r="S14" s="5">
        <f t="shared" si="24"/>
        <v>213.03842585135681</v>
      </c>
      <c r="T14">
        <f t="shared" si="14"/>
        <v>1</v>
      </c>
      <c r="U14">
        <f t="shared" si="9"/>
        <v>1</v>
      </c>
    </row>
    <row r="15" spans="1:21" ht="18" x14ac:dyDescent="0.2">
      <c r="A15" s="4">
        <v>43770</v>
      </c>
      <c r="B15" s="6">
        <v>68</v>
      </c>
      <c r="C15" s="6">
        <v>65.521187999999995</v>
      </c>
      <c r="D15" s="6">
        <v>56.544310000000003</v>
      </c>
      <c r="E15" s="6">
        <v>58.55583</v>
      </c>
      <c r="F15" s="6">
        <f t="shared" si="0"/>
        <v>50.725884105043335</v>
      </c>
      <c r="G15" s="6">
        <f t="shared" si="1"/>
        <v>66.385775894956666</v>
      </c>
      <c r="H15" s="6">
        <f t="shared" si="2"/>
        <v>46.257085716214405</v>
      </c>
      <c r="I15" s="6">
        <f t="shared" si="3"/>
        <v>70.854574283785595</v>
      </c>
      <c r="J15">
        <f t="shared" si="6"/>
        <v>0</v>
      </c>
      <c r="K15">
        <f t="shared" si="17"/>
        <v>1</v>
      </c>
      <c r="N15" s="5">
        <f t="shared" si="12"/>
        <v>177</v>
      </c>
      <c r="O15" s="5">
        <f t="shared" si="10"/>
        <v>170.50872799999999</v>
      </c>
      <c r="P15" s="5">
        <f t="shared" ref="P15:S15" si="25">+SUM(F15:F17)</f>
        <v>147.01889031512999</v>
      </c>
      <c r="Q15" s="5">
        <f t="shared" si="25"/>
        <v>193.99856568487002</v>
      </c>
      <c r="R15" s="5">
        <f t="shared" si="25"/>
        <v>133.61249514864323</v>
      </c>
      <c r="S15" s="5">
        <f t="shared" si="25"/>
        <v>207.40496085135678</v>
      </c>
      <c r="T15">
        <f t="shared" si="14"/>
        <v>1</v>
      </c>
      <c r="U15">
        <f t="shared" si="9"/>
        <v>1</v>
      </c>
    </row>
    <row r="16" spans="1:21" ht="18" x14ac:dyDescent="0.2">
      <c r="A16" s="4">
        <v>43800</v>
      </c>
      <c r="B16" s="6">
        <v>59</v>
      </c>
      <c r="C16" s="6">
        <v>66.770374000000004</v>
      </c>
      <c r="D16" s="6">
        <v>51.397562000000001</v>
      </c>
      <c r="E16" s="6">
        <v>59.008012000000001</v>
      </c>
      <c r="F16" s="6">
        <f t="shared" si="0"/>
        <v>51.178066105043335</v>
      </c>
      <c r="G16" s="6">
        <f t="shared" si="1"/>
        <v>66.837957894956673</v>
      </c>
      <c r="H16" s="6">
        <f t="shared" si="2"/>
        <v>46.709267716214413</v>
      </c>
      <c r="I16" s="6">
        <f t="shared" si="3"/>
        <v>71.306756283785589</v>
      </c>
      <c r="J16">
        <f t="shared" si="6"/>
        <v>1</v>
      </c>
      <c r="K16">
        <f t="shared" si="17"/>
        <v>1</v>
      </c>
      <c r="N16" s="5">
        <f t="shared" si="12"/>
        <v>174</v>
      </c>
      <c r="O16" s="5">
        <f t="shared" si="10"/>
        <v>154.835633</v>
      </c>
      <c r="P16" s="5">
        <f t="shared" ref="P16:S16" si="26">+SUM(F16:F18)</f>
        <v>131.34579531513</v>
      </c>
      <c r="Q16" s="5">
        <f t="shared" si="26"/>
        <v>178.32547068487</v>
      </c>
      <c r="R16" s="5">
        <f t="shared" si="26"/>
        <v>117.93940014864322</v>
      </c>
      <c r="S16" s="5">
        <f t="shared" si="26"/>
        <v>191.73186585135679</v>
      </c>
      <c r="T16">
        <f t="shared" si="14"/>
        <v>1</v>
      </c>
      <c r="U16">
        <f t="shared" si="9"/>
        <v>1</v>
      </c>
    </row>
    <row r="17" spans="1:21" ht="18" x14ac:dyDescent="0.2">
      <c r="A17" s="4">
        <v>43831</v>
      </c>
      <c r="B17" s="6">
        <v>50</v>
      </c>
      <c r="C17" s="6">
        <v>61.440423000000003</v>
      </c>
      <c r="D17" s="6">
        <v>46.668847</v>
      </c>
      <c r="E17" s="6">
        <v>52.944885999999997</v>
      </c>
      <c r="F17" s="6">
        <f t="shared" si="0"/>
        <v>45.114940105043331</v>
      </c>
      <c r="G17" s="6">
        <f t="shared" si="1"/>
        <v>60.774831894956662</v>
      </c>
      <c r="H17" s="6">
        <f t="shared" si="2"/>
        <v>40.646141716214402</v>
      </c>
      <c r="I17" s="6">
        <f t="shared" si="3"/>
        <v>65.243630283785592</v>
      </c>
      <c r="J17">
        <f t="shared" si="6"/>
        <v>1</v>
      </c>
      <c r="K17">
        <f t="shared" si="17"/>
        <v>1</v>
      </c>
      <c r="N17" s="5">
        <f t="shared" si="12"/>
        <v>144</v>
      </c>
      <c r="O17" s="5">
        <f t="shared" si="10"/>
        <v>144.03322499999999</v>
      </c>
      <c r="P17" s="5">
        <f t="shared" ref="P17:S17" si="27">+SUM(F17:F19)</f>
        <v>120.54338731512999</v>
      </c>
      <c r="Q17" s="5">
        <f t="shared" si="27"/>
        <v>167.52306268486998</v>
      </c>
      <c r="R17" s="5">
        <f t="shared" si="27"/>
        <v>107.13699214864322</v>
      </c>
      <c r="S17" s="5">
        <f t="shared" si="27"/>
        <v>180.92945785135677</v>
      </c>
      <c r="T17">
        <f t="shared" si="14"/>
        <v>1</v>
      </c>
      <c r="U17">
        <f t="shared" si="9"/>
        <v>1</v>
      </c>
    </row>
    <row r="18" spans="1:21" ht="18" x14ac:dyDescent="0.2">
      <c r="A18" s="4">
        <v>43862</v>
      </c>
      <c r="B18" s="6">
        <v>65</v>
      </c>
      <c r="C18" s="6">
        <v>51.579853999999997</v>
      </c>
      <c r="D18" s="6">
        <v>40.911693999999997</v>
      </c>
      <c r="E18" s="6">
        <v>42.882734999999997</v>
      </c>
      <c r="F18" s="6">
        <f t="shared" si="0"/>
        <v>35.052789105043331</v>
      </c>
      <c r="G18" s="6">
        <f t="shared" si="1"/>
        <v>50.712680894956662</v>
      </c>
      <c r="H18" s="6">
        <f t="shared" si="2"/>
        <v>30.583990716214405</v>
      </c>
      <c r="I18" s="6">
        <f t="shared" si="3"/>
        <v>55.181479283785592</v>
      </c>
      <c r="J18">
        <f t="shared" si="6"/>
        <v>0</v>
      </c>
      <c r="K18">
        <f t="shared" si="17"/>
        <v>0</v>
      </c>
      <c r="N18" s="5">
        <f t="shared" si="12"/>
        <v>97</v>
      </c>
      <c r="O18" s="5">
        <f t="shared" si="10"/>
        <v>122.29614299999999</v>
      </c>
      <c r="P18" s="5">
        <f t="shared" ref="P18:S18" si="28">+SUM(F18:F20)</f>
        <v>98.80630531512999</v>
      </c>
      <c r="Q18" s="5">
        <f t="shared" si="28"/>
        <v>145.78598068486997</v>
      </c>
      <c r="R18" s="5">
        <f t="shared" si="28"/>
        <v>85.399910148643215</v>
      </c>
      <c r="S18" s="5">
        <f t="shared" si="28"/>
        <v>159.19237585135676</v>
      </c>
      <c r="T18">
        <f t="shared" si="14"/>
        <v>0</v>
      </c>
      <c r="U18">
        <f t="shared" si="9"/>
        <v>1</v>
      </c>
    </row>
    <row r="19" spans="1:21" ht="18" x14ac:dyDescent="0.2">
      <c r="A19" s="4">
        <v>43891</v>
      </c>
      <c r="B19" s="6">
        <v>29</v>
      </c>
      <c r="C19" s="6">
        <v>57.641649999999998</v>
      </c>
      <c r="D19" s="6">
        <v>35.259480000000003</v>
      </c>
      <c r="E19" s="6">
        <v>48.205604000000001</v>
      </c>
      <c r="F19" s="6">
        <f t="shared" si="0"/>
        <v>40.375658105043335</v>
      </c>
      <c r="G19" s="6">
        <f t="shared" si="1"/>
        <v>56.035549894956667</v>
      </c>
      <c r="H19" s="6">
        <f t="shared" si="2"/>
        <v>35.906859716214413</v>
      </c>
      <c r="I19" s="6">
        <f t="shared" si="3"/>
        <v>60.504348283785589</v>
      </c>
      <c r="J19">
        <f t="shared" si="6"/>
        <v>0</v>
      </c>
      <c r="K19">
        <f t="shared" si="17"/>
        <v>0</v>
      </c>
      <c r="N19" s="5">
        <f t="shared" si="12"/>
        <v>50</v>
      </c>
      <c r="O19" s="5">
        <f t="shared" si="10"/>
        <v>82.769100000000009</v>
      </c>
      <c r="P19" s="5">
        <f t="shared" ref="P19:S19" si="29">+SUM(F19:F21)</f>
        <v>59.279262315130005</v>
      </c>
      <c r="Q19" s="5">
        <f t="shared" si="29"/>
        <v>106.25893768487001</v>
      </c>
      <c r="R19" s="5">
        <f t="shared" si="29"/>
        <v>45.87286714864323</v>
      </c>
      <c r="S19" s="5">
        <f t="shared" si="29"/>
        <v>119.66533285135677</v>
      </c>
      <c r="T19">
        <f t="shared" si="14"/>
        <v>0</v>
      </c>
      <c r="U19">
        <f t="shared" si="9"/>
        <v>1</v>
      </c>
    </row>
    <row r="20" spans="1:21" ht="18" x14ac:dyDescent="0.2">
      <c r="A20" s="4">
        <v>43922</v>
      </c>
      <c r="B20" s="6">
        <v>3</v>
      </c>
      <c r="C20" s="6">
        <v>40.145547000000001</v>
      </c>
      <c r="D20" s="6">
        <v>41.791302000000002</v>
      </c>
      <c r="E20" s="6">
        <v>31.207803999999999</v>
      </c>
      <c r="F20" s="6">
        <f t="shared" si="0"/>
        <v>23.377858105043334</v>
      </c>
      <c r="G20" s="6">
        <f t="shared" si="1"/>
        <v>39.037749894956661</v>
      </c>
      <c r="H20" s="6">
        <f t="shared" si="2"/>
        <v>18.909059716214408</v>
      </c>
      <c r="I20" s="6">
        <f t="shared" si="3"/>
        <v>43.506548283785591</v>
      </c>
      <c r="J20">
        <f t="shared" si="6"/>
        <v>0</v>
      </c>
      <c r="K20">
        <f t="shared" si="17"/>
        <v>0</v>
      </c>
      <c r="N20" s="5">
        <f t="shared" si="12"/>
        <v>62</v>
      </c>
      <c r="O20" s="5">
        <f t="shared" si="10"/>
        <v>42.749088999999998</v>
      </c>
      <c r="P20" s="5">
        <f t="shared" ref="P20:S20" si="30">+SUM(F20:F22)</f>
        <v>19.259251315130005</v>
      </c>
      <c r="Q20" s="5">
        <f t="shared" si="30"/>
        <v>66.238926684869995</v>
      </c>
      <c r="R20" s="5">
        <f t="shared" si="30"/>
        <v>5.8528561486432249</v>
      </c>
      <c r="S20" s="5">
        <f t="shared" si="30"/>
        <v>79.645321851356783</v>
      </c>
      <c r="T20">
        <f t="shared" si="14"/>
        <v>1</v>
      </c>
      <c r="U20">
        <f t="shared" si="9"/>
        <v>1</v>
      </c>
    </row>
    <row r="21" spans="1:21" ht="18" x14ac:dyDescent="0.2">
      <c r="A21" s="4">
        <v>43952</v>
      </c>
      <c r="B21" s="6">
        <v>18</v>
      </c>
      <c r="C21" s="6">
        <v>8.4262420000000002</v>
      </c>
      <c r="D21" s="6">
        <v>50.651656000000003</v>
      </c>
      <c r="E21" s="6">
        <v>3.3556919999999999</v>
      </c>
      <c r="F21" s="6">
        <f t="shared" si="0"/>
        <v>-4.4742538949566661</v>
      </c>
      <c r="G21" s="6">
        <f t="shared" si="1"/>
        <v>11.185637894956665</v>
      </c>
      <c r="H21" s="6">
        <f t="shared" si="2"/>
        <v>-8.9430522837855921</v>
      </c>
      <c r="I21" s="6">
        <f t="shared" si="3"/>
        <v>15.654436283785591</v>
      </c>
      <c r="J21">
        <f t="shared" si="6"/>
        <v>0</v>
      </c>
      <c r="K21">
        <f t="shared" si="17"/>
        <v>0</v>
      </c>
      <c r="N21" s="5">
        <f t="shared" si="12"/>
        <v>120</v>
      </c>
      <c r="O21" s="5">
        <f t="shared" si="10"/>
        <v>44.980149000000004</v>
      </c>
      <c r="P21" s="5">
        <f t="shared" ref="P21:S21" si="31">+SUM(F21:F23)</f>
        <v>21.490311315130008</v>
      </c>
      <c r="Q21" s="5">
        <f t="shared" si="31"/>
        <v>68.469986684870008</v>
      </c>
      <c r="R21" s="5">
        <f t="shared" si="31"/>
        <v>8.0839161486432278</v>
      </c>
      <c r="S21" s="5">
        <f t="shared" si="31"/>
        <v>81.876381851356768</v>
      </c>
      <c r="T21">
        <f t="shared" si="14"/>
        <v>1</v>
      </c>
      <c r="U21">
        <f t="shared" si="9"/>
        <v>0</v>
      </c>
    </row>
    <row r="22" spans="1:21" ht="18" x14ac:dyDescent="0.2">
      <c r="A22" s="4">
        <v>43983</v>
      </c>
      <c r="B22" s="6">
        <v>41</v>
      </c>
      <c r="C22" s="6">
        <v>7.8640809999999997</v>
      </c>
      <c r="D22" s="6">
        <v>60.631386999999997</v>
      </c>
      <c r="E22" s="6">
        <v>8.1855930000000008</v>
      </c>
      <c r="F22" s="6">
        <f t="shared" si="0"/>
        <v>0.35564710504333519</v>
      </c>
      <c r="G22" s="6">
        <f t="shared" si="1"/>
        <v>16.015538894956666</v>
      </c>
      <c r="H22" s="6">
        <f t="shared" si="2"/>
        <v>-4.1131512837855908</v>
      </c>
      <c r="I22" s="6">
        <f t="shared" si="3"/>
        <v>20.484337283785592</v>
      </c>
      <c r="J22">
        <f t="shared" si="6"/>
        <v>0</v>
      </c>
      <c r="K22">
        <f t="shared" si="17"/>
        <v>0</v>
      </c>
      <c r="N22" s="5">
        <f t="shared" si="12"/>
        <v>174</v>
      </c>
      <c r="O22" s="5">
        <f t="shared" si="10"/>
        <v>99.032626000000008</v>
      </c>
      <c r="P22" s="5">
        <f t="shared" ref="P22:S22" si="32">+SUM(F22:F24)</f>
        <v>75.542788315130011</v>
      </c>
      <c r="Q22" s="5">
        <f t="shared" si="32"/>
        <v>122.52246368487</v>
      </c>
      <c r="R22" s="5">
        <f t="shared" si="32"/>
        <v>62.136393148643222</v>
      </c>
      <c r="S22" s="5">
        <f t="shared" si="32"/>
        <v>135.92885885135678</v>
      </c>
      <c r="T22">
        <f t="shared" si="14"/>
        <v>1</v>
      </c>
      <c r="U22">
        <f t="shared" si="9"/>
        <v>0</v>
      </c>
    </row>
    <row r="23" spans="1:21" ht="18" x14ac:dyDescent="0.2">
      <c r="A23" s="4">
        <v>44013</v>
      </c>
      <c r="B23" s="6">
        <v>61</v>
      </c>
      <c r="C23" s="6">
        <v>29.550191999999999</v>
      </c>
      <c r="D23" s="6">
        <v>61.514159999999997</v>
      </c>
      <c r="E23" s="6">
        <v>33.438864000000002</v>
      </c>
      <c r="F23" s="6">
        <f t="shared" si="0"/>
        <v>25.608918105043337</v>
      </c>
      <c r="G23" s="6">
        <f t="shared" si="1"/>
        <v>41.268809894956668</v>
      </c>
      <c r="H23" s="6">
        <f t="shared" si="2"/>
        <v>21.140119716214411</v>
      </c>
      <c r="I23" s="6">
        <f t="shared" si="3"/>
        <v>45.73760828378559</v>
      </c>
      <c r="J23">
        <f t="shared" si="6"/>
        <v>0</v>
      </c>
      <c r="K23">
        <f t="shared" si="17"/>
        <v>0</v>
      </c>
      <c r="N23" s="5">
        <f t="shared" si="12"/>
        <v>182</v>
      </c>
      <c r="O23" s="5">
        <f t="shared" si="10"/>
        <v>163.15213199999999</v>
      </c>
      <c r="P23" s="5">
        <f t="shared" ref="P23:S23" si="33">+SUM(F23:F25)</f>
        <v>139.66229431513</v>
      </c>
      <c r="Q23" s="5">
        <f t="shared" si="33"/>
        <v>186.64196968486999</v>
      </c>
      <c r="R23" s="5">
        <f t="shared" si="33"/>
        <v>126.25589914864322</v>
      </c>
      <c r="S23" s="5">
        <f t="shared" si="33"/>
        <v>200.04836485135678</v>
      </c>
      <c r="T23">
        <f t="shared" si="14"/>
        <v>1</v>
      </c>
      <c r="U23">
        <f t="shared" si="9"/>
        <v>1</v>
      </c>
    </row>
    <row r="24" spans="1:21" ht="18" x14ac:dyDescent="0.2">
      <c r="A24" s="4">
        <v>44044</v>
      </c>
      <c r="B24" s="6">
        <v>72</v>
      </c>
      <c r="C24" s="6">
        <v>52.771315999999999</v>
      </c>
      <c r="D24" s="6">
        <v>63.917360000000002</v>
      </c>
      <c r="E24" s="6">
        <v>57.408169000000001</v>
      </c>
      <c r="F24" s="6">
        <f t="shared" si="0"/>
        <v>49.578223105043335</v>
      </c>
      <c r="G24" s="6">
        <f t="shared" si="1"/>
        <v>65.238114894956666</v>
      </c>
      <c r="H24" s="6">
        <f t="shared" si="2"/>
        <v>45.109424716214406</v>
      </c>
      <c r="I24" s="6">
        <f t="shared" si="3"/>
        <v>69.706913283785596</v>
      </c>
      <c r="J24">
        <f t="shared" si="6"/>
        <v>0</v>
      </c>
      <c r="K24">
        <f t="shared" si="17"/>
        <v>0</v>
      </c>
      <c r="N24" s="5">
        <f t="shared" si="12"/>
        <v>183</v>
      </c>
      <c r="O24" s="5">
        <f t="shared" si="10"/>
        <v>191.45970499999999</v>
      </c>
      <c r="P24" s="5">
        <f t="shared" ref="P24:S24" si="34">+SUM(F24:F26)</f>
        <v>167.96986731512999</v>
      </c>
      <c r="Q24" s="5">
        <f t="shared" si="34"/>
        <v>214.94954268486998</v>
      </c>
      <c r="R24" s="5">
        <f t="shared" si="34"/>
        <v>154.5634721486432</v>
      </c>
      <c r="S24" s="5">
        <f t="shared" si="34"/>
        <v>228.35593785135677</v>
      </c>
      <c r="T24">
        <f t="shared" si="14"/>
        <v>1</v>
      </c>
      <c r="U24">
        <f t="shared" si="9"/>
        <v>1</v>
      </c>
    </row>
    <row r="25" spans="1:21" ht="18" x14ac:dyDescent="0.2">
      <c r="A25" s="2" t="s">
        <v>6</v>
      </c>
      <c r="B25" s="6">
        <v>49</v>
      </c>
      <c r="C25" s="6">
        <v>68.850160000000002</v>
      </c>
      <c r="D25" s="6">
        <v>65.339269000000002</v>
      </c>
      <c r="E25" s="6">
        <v>72.305098999999998</v>
      </c>
      <c r="F25" s="6">
        <f t="shared" si="0"/>
        <v>64.475153105043333</v>
      </c>
      <c r="G25" s="6">
        <f t="shared" si="1"/>
        <v>80.135044894956664</v>
      </c>
      <c r="H25" s="6">
        <f t="shared" si="2"/>
        <v>60.006354716214403</v>
      </c>
      <c r="I25" s="6">
        <f t="shared" si="3"/>
        <v>84.603843283785594</v>
      </c>
      <c r="J25">
        <f t="shared" si="6"/>
        <v>0</v>
      </c>
      <c r="K25">
        <f t="shared" si="17"/>
        <v>0</v>
      </c>
      <c r="N25" s="5">
        <f t="shared" si="12"/>
        <v>158</v>
      </c>
      <c r="O25" s="5">
        <f t="shared" si="10"/>
        <v>194.87806899999998</v>
      </c>
      <c r="P25" s="5">
        <f t="shared" ref="P25:S25" si="35">+SUM(F25:F27)</f>
        <v>171.38823131512999</v>
      </c>
      <c r="Q25" s="5">
        <f t="shared" si="35"/>
        <v>218.36790668486998</v>
      </c>
      <c r="R25" s="5">
        <f t="shared" si="35"/>
        <v>157.9818361486432</v>
      </c>
      <c r="S25" s="5">
        <f t="shared" si="35"/>
        <v>231.77430185135677</v>
      </c>
      <c r="T25">
        <f t="shared" si="14"/>
        <v>0</v>
      </c>
      <c r="U25">
        <f t="shared" si="9"/>
        <v>1</v>
      </c>
    </row>
    <row r="26" spans="1:21" ht="18" x14ac:dyDescent="0.2">
      <c r="A26" s="4">
        <v>44105</v>
      </c>
      <c r="B26" s="6">
        <v>62</v>
      </c>
      <c r="C26" s="6">
        <v>58.903677999999999</v>
      </c>
      <c r="D26" s="6">
        <v>64.396413999999993</v>
      </c>
      <c r="E26" s="6">
        <v>61.746437</v>
      </c>
      <c r="F26" s="6">
        <f t="shared" si="0"/>
        <v>53.916491105043335</v>
      </c>
      <c r="G26" s="6">
        <f t="shared" si="1"/>
        <v>69.576382894956666</v>
      </c>
      <c r="H26" s="6">
        <f t="shared" si="2"/>
        <v>49.447692716214405</v>
      </c>
      <c r="I26" s="6">
        <f t="shared" si="3"/>
        <v>74.045181283785595</v>
      </c>
      <c r="J26">
        <f t="shared" si="6"/>
        <v>1</v>
      </c>
      <c r="K26">
        <f t="shared" si="17"/>
        <v>1</v>
      </c>
      <c r="N26" s="5">
        <f t="shared" si="12"/>
        <v>175</v>
      </c>
      <c r="O26" s="5">
        <f t="shared" si="10"/>
        <v>179.36798400000001</v>
      </c>
      <c r="P26" s="5">
        <f t="shared" ref="P26:S26" si="36">+SUM(F26:F28)</f>
        <v>155.87814631513001</v>
      </c>
      <c r="Q26" s="5">
        <f t="shared" si="36"/>
        <v>202.85782168487</v>
      </c>
      <c r="R26" s="5">
        <f t="shared" si="36"/>
        <v>142.47175114864322</v>
      </c>
      <c r="S26" s="5">
        <f t="shared" si="36"/>
        <v>216.26421685135676</v>
      </c>
      <c r="T26">
        <f t="shared" si="14"/>
        <v>1</v>
      </c>
      <c r="U26">
        <f t="shared" si="9"/>
        <v>1</v>
      </c>
    </row>
    <row r="27" spans="1:21" ht="18" x14ac:dyDescent="0.2">
      <c r="A27" s="4">
        <v>44136</v>
      </c>
      <c r="B27" s="6">
        <v>47</v>
      </c>
      <c r="C27" s="6">
        <v>57.943637000000003</v>
      </c>
      <c r="D27" s="6">
        <v>63.053114999999998</v>
      </c>
      <c r="E27" s="6">
        <v>60.826532999999998</v>
      </c>
      <c r="F27" s="6">
        <f t="shared" si="0"/>
        <v>52.996587105043332</v>
      </c>
      <c r="G27" s="6">
        <f t="shared" si="1"/>
        <v>68.656478894956663</v>
      </c>
      <c r="H27" s="6">
        <f t="shared" si="2"/>
        <v>48.527788716214403</v>
      </c>
      <c r="I27" s="6">
        <f t="shared" si="3"/>
        <v>73.125277283785593</v>
      </c>
      <c r="J27">
        <f t="shared" si="6"/>
        <v>0</v>
      </c>
      <c r="K27">
        <f t="shared" si="17"/>
        <v>0</v>
      </c>
      <c r="N27" s="5">
        <f t="shared" si="12"/>
        <v>175</v>
      </c>
      <c r="O27" s="5">
        <f t="shared" si="10"/>
        <v>180.47224899999998</v>
      </c>
      <c r="P27" s="5">
        <f t="shared" ref="P27:S27" si="37">+SUM(F27:F29)</f>
        <v>156.98241131512998</v>
      </c>
      <c r="Q27" s="5">
        <f t="shared" si="37"/>
        <v>203.96208668487003</v>
      </c>
      <c r="R27" s="5">
        <f t="shared" si="37"/>
        <v>143.57601614864322</v>
      </c>
      <c r="S27" s="5">
        <f t="shared" si="37"/>
        <v>217.36848185135676</v>
      </c>
      <c r="T27">
        <f t="shared" si="14"/>
        <v>1</v>
      </c>
      <c r="U27">
        <f t="shared" si="9"/>
        <v>1</v>
      </c>
    </row>
    <row r="28" spans="1:21" ht="18" x14ac:dyDescent="0.2">
      <c r="A28" s="4">
        <v>44166</v>
      </c>
      <c r="B28" s="6">
        <v>66</v>
      </c>
      <c r="C28" s="6">
        <v>53.450297999999997</v>
      </c>
      <c r="D28" s="6">
        <v>59.827860999999999</v>
      </c>
      <c r="E28" s="6">
        <v>56.795014000000002</v>
      </c>
      <c r="F28" s="6">
        <f t="shared" si="0"/>
        <v>48.965068105043336</v>
      </c>
      <c r="G28" s="6">
        <f t="shared" si="1"/>
        <v>64.624959894956675</v>
      </c>
      <c r="H28" s="6">
        <f t="shared" si="2"/>
        <v>44.496269716214414</v>
      </c>
      <c r="I28" s="6">
        <f t="shared" si="3"/>
        <v>69.09375828378559</v>
      </c>
      <c r="J28">
        <f t="shared" si="6"/>
        <v>0</v>
      </c>
      <c r="K28">
        <f t="shared" si="17"/>
        <v>1</v>
      </c>
      <c r="N28" s="5">
        <f t="shared" si="12"/>
        <v>182</v>
      </c>
      <c r="O28" s="5">
        <f t="shared" si="10"/>
        <v>187.11904299999998</v>
      </c>
      <c r="P28" s="5">
        <f t="shared" ref="P28:S28" si="38">+SUM(F28:F30)</f>
        <v>163.62920531512998</v>
      </c>
      <c r="Q28" s="5">
        <f t="shared" si="38"/>
        <v>210.60888068486997</v>
      </c>
      <c r="R28" s="5">
        <f t="shared" si="38"/>
        <v>150.22281014864322</v>
      </c>
      <c r="S28" s="5">
        <f t="shared" si="38"/>
        <v>224.01527585135676</v>
      </c>
      <c r="T28">
        <f t="shared" si="14"/>
        <v>1</v>
      </c>
      <c r="U28">
        <f t="shared" si="9"/>
        <v>1</v>
      </c>
    </row>
    <row r="29" spans="1:21" ht="18" x14ac:dyDescent="0.2">
      <c r="A29" s="4">
        <v>44197</v>
      </c>
      <c r="B29" s="6">
        <v>62</v>
      </c>
      <c r="C29" s="6">
        <v>59.413122999999999</v>
      </c>
      <c r="D29" s="6">
        <v>61.295752999999998</v>
      </c>
      <c r="E29" s="6">
        <v>62.850701999999998</v>
      </c>
      <c r="F29" s="6">
        <f t="shared" si="0"/>
        <v>55.020756105043333</v>
      </c>
      <c r="G29" s="6">
        <f t="shared" si="1"/>
        <v>70.680647894956664</v>
      </c>
      <c r="H29" s="6">
        <f t="shared" si="2"/>
        <v>50.551957716214403</v>
      </c>
      <c r="I29" s="6">
        <f t="shared" si="3"/>
        <v>75.149446283785593</v>
      </c>
      <c r="J29">
        <f t="shared" si="6"/>
        <v>1</v>
      </c>
      <c r="K29">
        <f t="shared" si="17"/>
        <v>1</v>
      </c>
      <c r="N29" s="5">
        <f t="shared" si="12"/>
        <v>190</v>
      </c>
      <c r="O29" s="5">
        <f t="shared" si="10"/>
        <v>190.87206900000001</v>
      </c>
      <c r="P29" s="5">
        <f t="shared" ref="P29:S29" si="39">+SUM(F29:F31)</f>
        <v>167.38223131513001</v>
      </c>
      <c r="Q29" s="5">
        <f t="shared" si="39"/>
        <v>214.36190668487001</v>
      </c>
      <c r="R29" s="5">
        <f t="shared" si="39"/>
        <v>153.97583614864322</v>
      </c>
      <c r="S29" s="5">
        <f t="shared" si="39"/>
        <v>227.7683018513568</v>
      </c>
      <c r="T29">
        <f t="shared" si="14"/>
        <v>1</v>
      </c>
      <c r="U29">
        <f t="shared" si="9"/>
        <v>1</v>
      </c>
    </row>
    <row r="30" spans="1:21" ht="18" x14ac:dyDescent="0.2">
      <c r="A30" s="4">
        <v>44228</v>
      </c>
      <c r="B30" s="6">
        <v>54</v>
      </c>
      <c r="C30" s="6">
        <v>64.535071000000002</v>
      </c>
      <c r="D30" s="6">
        <v>61.255732000000002</v>
      </c>
      <c r="E30" s="6">
        <v>67.473326999999998</v>
      </c>
      <c r="F30" s="6">
        <f t="shared" si="0"/>
        <v>59.643381105043332</v>
      </c>
      <c r="G30" s="6">
        <f t="shared" si="1"/>
        <v>75.303272894956663</v>
      </c>
      <c r="H30" s="6">
        <f t="shared" si="2"/>
        <v>55.174582716214402</v>
      </c>
      <c r="I30" s="6">
        <f t="shared" si="3"/>
        <v>79.772071283785593</v>
      </c>
      <c r="J30">
        <f t="shared" si="6"/>
        <v>0</v>
      </c>
      <c r="K30">
        <f t="shared" si="17"/>
        <v>0</v>
      </c>
      <c r="N30" s="5">
        <f t="shared" si="12"/>
        <v>176</v>
      </c>
      <c r="O30" s="5">
        <f t="shared" si="10"/>
        <v>197.212762</v>
      </c>
      <c r="P30" s="5">
        <f t="shared" ref="P30:S30" si="40">+SUM(F30:F32)</f>
        <v>173.72292431513</v>
      </c>
      <c r="Q30" s="5">
        <f t="shared" si="40"/>
        <v>220.70259968486999</v>
      </c>
      <c r="R30" s="5">
        <f t="shared" si="40"/>
        <v>160.31652914864321</v>
      </c>
      <c r="S30" s="5">
        <f t="shared" si="40"/>
        <v>234.10899485135678</v>
      </c>
      <c r="T30">
        <f t="shared" si="14"/>
        <v>1</v>
      </c>
      <c r="U30">
        <f t="shared" si="9"/>
        <v>1</v>
      </c>
    </row>
    <row r="31" spans="1:21" ht="18" x14ac:dyDescent="0.2">
      <c r="A31" s="4">
        <v>44256</v>
      </c>
      <c r="B31" s="6">
        <v>74</v>
      </c>
      <c r="C31" s="6">
        <v>57.742083999999998</v>
      </c>
      <c r="D31" s="6">
        <v>61.341562000000003</v>
      </c>
      <c r="E31" s="6">
        <v>60.54804</v>
      </c>
      <c r="F31" s="6">
        <f t="shared" si="0"/>
        <v>52.718094105043335</v>
      </c>
      <c r="G31" s="6">
        <f t="shared" si="1"/>
        <v>68.377985894956666</v>
      </c>
      <c r="H31" s="6">
        <f t="shared" si="2"/>
        <v>48.249295716214405</v>
      </c>
      <c r="I31" s="6">
        <f t="shared" si="3"/>
        <v>72.846784283785595</v>
      </c>
      <c r="J31">
        <f t="shared" si="6"/>
        <v>0</v>
      </c>
      <c r="K31">
        <f t="shared" si="17"/>
        <v>0</v>
      </c>
      <c r="N31" s="5">
        <f t="shared" si="12"/>
        <v>179</v>
      </c>
      <c r="O31" s="5">
        <f t="shared" si="10"/>
        <v>189.72006900000002</v>
      </c>
      <c r="P31" s="5">
        <f t="shared" ref="P31:S31" si="41">+SUM(F31:F33)</f>
        <v>166.23023131513</v>
      </c>
      <c r="Q31" s="5">
        <f t="shared" si="41"/>
        <v>213.20990668487002</v>
      </c>
      <c r="R31" s="5">
        <f t="shared" si="41"/>
        <v>152.82383614864324</v>
      </c>
      <c r="S31" s="5">
        <f t="shared" si="41"/>
        <v>226.61630185135681</v>
      </c>
      <c r="T31">
        <f t="shared" si="14"/>
        <v>1</v>
      </c>
      <c r="U31">
        <f t="shared" si="9"/>
        <v>1</v>
      </c>
    </row>
    <row r="32" spans="1:21" ht="18" x14ac:dyDescent="0.2">
      <c r="A32" s="4">
        <v>44287</v>
      </c>
      <c r="B32" s="6">
        <v>48</v>
      </c>
      <c r="C32" s="6">
        <v>67.191233999999994</v>
      </c>
      <c r="D32" s="6">
        <v>57.921764000000003</v>
      </c>
      <c r="E32" s="6">
        <v>69.191395</v>
      </c>
      <c r="F32" s="6">
        <f t="shared" si="0"/>
        <v>61.361449105043334</v>
      </c>
      <c r="G32" s="6">
        <f t="shared" si="1"/>
        <v>77.021340894956666</v>
      </c>
      <c r="H32" s="6">
        <f t="shared" si="2"/>
        <v>56.892650716214405</v>
      </c>
      <c r="I32" s="6">
        <f t="shared" si="3"/>
        <v>81.490139283785595</v>
      </c>
      <c r="J32">
        <f t="shared" si="6"/>
        <v>0</v>
      </c>
      <c r="K32">
        <f t="shared" si="17"/>
        <v>0</v>
      </c>
      <c r="N32" s="5">
        <f t="shared" si="12"/>
        <v>139</v>
      </c>
      <c r="O32" s="5">
        <f t="shared" si="10"/>
        <v>184.02567100000002</v>
      </c>
      <c r="P32" s="5">
        <f t="shared" ref="P32:S32" si="42">+SUM(F32:F34)</f>
        <v>160.53583331513002</v>
      </c>
      <c r="Q32" s="5">
        <f t="shared" si="42"/>
        <v>207.51550868487001</v>
      </c>
      <c r="R32" s="5">
        <f t="shared" si="42"/>
        <v>147.12943814864323</v>
      </c>
      <c r="S32" s="5">
        <f t="shared" si="42"/>
        <v>220.92190385135677</v>
      </c>
      <c r="T32">
        <f t="shared" si="14"/>
        <v>0</v>
      </c>
      <c r="U32">
        <f t="shared" si="9"/>
        <v>0</v>
      </c>
    </row>
    <row r="33" spans="1:21" ht="18" x14ac:dyDescent="0.2">
      <c r="A33" s="4">
        <v>44317</v>
      </c>
      <c r="B33" s="6">
        <v>57</v>
      </c>
      <c r="C33" s="6">
        <v>58.571192000000003</v>
      </c>
      <c r="D33" s="6">
        <v>53.557186999999999</v>
      </c>
      <c r="E33" s="6">
        <v>59.980634000000002</v>
      </c>
      <c r="F33" s="6">
        <f t="shared" si="0"/>
        <v>52.150688105043336</v>
      </c>
      <c r="G33" s="6">
        <f t="shared" si="1"/>
        <v>67.810579894956675</v>
      </c>
      <c r="H33" s="6">
        <f t="shared" si="2"/>
        <v>47.681889716214414</v>
      </c>
      <c r="I33" s="6">
        <f t="shared" si="3"/>
        <v>72.27937828378559</v>
      </c>
      <c r="J33">
        <f t="shared" si="6"/>
        <v>1</v>
      </c>
      <c r="K33">
        <f t="shared" si="17"/>
        <v>1</v>
      </c>
      <c r="N33" s="5">
        <f t="shared" si="12"/>
        <v>137</v>
      </c>
      <c r="O33" s="5">
        <f t="shared" si="10"/>
        <v>159.515376</v>
      </c>
      <c r="P33" s="5">
        <f t="shared" ref="P33:S33" si="43">+SUM(F33:F35)</f>
        <v>136.02553831513001</v>
      </c>
      <c r="Q33" s="5">
        <f t="shared" si="43"/>
        <v>183.00521368487</v>
      </c>
      <c r="R33" s="5">
        <f t="shared" si="43"/>
        <v>122.61914314864323</v>
      </c>
      <c r="S33" s="5">
        <f t="shared" si="43"/>
        <v>196.41160885135679</v>
      </c>
      <c r="T33">
        <f t="shared" si="14"/>
        <v>1</v>
      </c>
      <c r="U33">
        <f t="shared" si="9"/>
        <v>1</v>
      </c>
    </row>
    <row r="34" spans="1:21" ht="18" x14ac:dyDescent="0.2">
      <c r="A34" s="4">
        <v>44348</v>
      </c>
      <c r="B34" s="6">
        <v>34</v>
      </c>
      <c r="C34" s="6">
        <v>53.632714999999997</v>
      </c>
      <c r="D34" s="6">
        <v>51.654043999999999</v>
      </c>
      <c r="E34" s="6">
        <v>54.853642000000001</v>
      </c>
      <c r="F34" s="6">
        <f t="shared" ref="F34:F51" si="44">E34-1.64*$L$2/SQRT(12)</f>
        <v>47.023696105043335</v>
      </c>
      <c r="G34" s="6">
        <f t="shared" ref="G34:G51" si="45">E34+1.64*$L$2/SQRT(12)</f>
        <v>62.683587894956666</v>
      </c>
      <c r="H34" s="6">
        <f t="shared" ref="H34:H51" si="46">+E34-2.576*$L$2/SQRT(12)</f>
        <v>42.554897716214413</v>
      </c>
      <c r="I34" s="6">
        <f t="shared" ref="I34:I51" si="47">E34+2.576*$L$2/SQRT(12)</f>
        <v>67.152386283785589</v>
      </c>
      <c r="J34">
        <f t="shared" si="6"/>
        <v>0</v>
      </c>
      <c r="K34">
        <f t="shared" si="17"/>
        <v>0</v>
      </c>
      <c r="N34" s="5">
        <f t="shared" si="12"/>
        <v>137</v>
      </c>
      <c r="O34" s="5">
        <f t="shared" si="10"/>
        <v>143.931343</v>
      </c>
      <c r="P34" s="5">
        <f t="shared" ref="P34:S34" si="48">+SUM(F34:F36)</f>
        <v>120.44150531513</v>
      </c>
      <c r="Q34" s="5">
        <f t="shared" si="48"/>
        <v>167.42118068487</v>
      </c>
      <c r="R34" s="5">
        <f t="shared" si="48"/>
        <v>107.03511014864323</v>
      </c>
      <c r="S34" s="5">
        <f t="shared" si="48"/>
        <v>180.82757585135676</v>
      </c>
      <c r="T34">
        <f t="shared" si="14"/>
        <v>1</v>
      </c>
      <c r="U34">
        <f t="shared" si="9"/>
        <v>1</v>
      </c>
    </row>
    <row r="35" spans="1:21" ht="18" x14ac:dyDescent="0.2">
      <c r="A35" s="4">
        <v>44378</v>
      </c>
      <c r="B35" s="6">
        <v>46</v>
      </c>
      <c r="C35" s="6">
        <v>42.538604999999997</v>
      </c>
      <c r="D35" s="6">
        <v>53.226759000000001</v>
      </c>
      <c r="E35" s="6">
        <v>44.681100000000001</v>
      </c>
      <c r="F35" s="6">
        <f t="shared" si="44"/>
        <v>36.851154105043335</v>
      </c>
      <c r="G35" s="6">
        <f t="shared" si="45"/>
        <v>52.511045894956666</v>
      </c>
      <c r="H35" s="6">
        <f t="shared" si="46"/>
        <v>32.382355716214406</v>
      </c>
      <c r="I35" s="6">
        <f t="shared" si="47"/>
        <v>56.979844283785596</v>
      </c>
      <c r="J35">
        <f t="shared" si="6"/>
        <v>1</v>
      </c>
      <c r="K35">
        <f t="shared" si="17"/>
        <v>1</v>
      </c>
      <c r="N35" s="5">
        <f t="shared" si="12"/>
        <v>175</v>
      </c>
      <c r="O35" s="5">
        <f t="shared" si="10"/>
        <v>146.19181099999997</v>
      </c>
      <c r="P35" s="5">
        <f t="shared" ref="P35:S35" si="49">+SUM(F35:F37)</f>
        <v>122.70197331512999</v>
      </c>
      <c r="Q35" s="5">
        <f t="shared" si="49"/>
        <v>169.68164868486997</v>
      </c>
      <c r="R35" s="5">
        <f t="shared" si="49"/>
        <v>109.29557814864322</v>
      </c>
      <c r="S35" s="5">
        <f t="shared" si="49"/>
        <v>183.08804385135676</v>
      </c>
      <c r="T35">
        <f t="shared" si="14"/>
        <v>1</v>
      </c>
      <c r="U35">
        <f t="shared" si="9"/>
        <v>1</v>
      </c>
    </row>
    <row r="36" spans="1:21" ht="18" x14ac:dyDescent="0.2">
      <c r="A36" s="4">
        <v>44409</v>
      </c>
      <c r="B36" s="6">
        <v>57</v>
      </c>
      <c r="C36" s="6">
        <v>40.81109</v>
      </c>
      <c r="D36" s="6">
        <v>55.953491999999997</v>
      </c>
      <c r="E36" s="6">
        <v>44.396600999999997</v>
      </c>
      <c r="F36" s="6">
        <f t="shared" si="44"/>
        <v>36.566655105043331</v>
      </c>
      <c r="G36" s="6">
        <f t="shared" si="45"/>
        <v>52.226546894956662</v>
      </c>
      <c r="H36" s="6">
        <f t="shared" si="46"/>
        <v>32.097856716214409</v>
      </c>
      <c r="I36" s="6">
        <f t="shared" si="47"/>
        <v>56.695345283785585</v>
      </c>
      <c r="J36">
        <f t="shared" si="6"/>
        <v>0</v>
      </c>
      <c r="K36">
        <f t="shared" si="17"/>
        <v>0</v>
      </c>
      <c r="N36" s="5">
        <f t="shared" si="12"/>
        <v>187</v>
      </c>
      <c r="O36" s="5">
        <f t="shared" si="10"/>
        <v>171.95630999999997</v>
      </c>
      <c r="P36" s="5">
        <f t="shared" ref="P36:S36" si="50">+SUM(F36:F38)</f>
        <v>148.46647231512998</v>
      </c>
      <c r="Q36" s="5">
        <f t="shared" si="50"/>
        <v>195.44614768486997</v>
      </c>
      <c r="R36" s="5">
        <f t="shared" si="50"/>
        <v>135.06007714864322</v>
      </c>
      <c r="S36" s="5">
        <f t="shared" si="50"/>
        <v>208.85254285135676</v>
      </c>
      <c r="T36">
        <f t="shared" si="14"/>
        <v>1</v>
      </c>
      <c r="U36">
        <f t="shared" si="9"/>
        <v>1</v>
      </c>
    </row>
    <row r="37" spans="1:21" ht="18" x14ac:dyDescent="0.2">
      <c r="A37" s="2" t="s">
        <v>7</v>
      </c>
      <c r="B37" s="6">
        <v>72</v>
      </c>
      <c r="C37" s="6">
        <v>52.754455999999998</v>
      </c>
      <c r="D37" s="6">
        <v>61.542535000000001</v>
      </c>
      <c r="E37" s="6">
        <v>57.114109999999997</v>
      </c>
      <c r="F37" s="6">
        <f t="shared" si="44"/>
        <v>49.284164105043331</v>
      </c>
      <c r="G37" s="6">
        <f t="shared" si="45"/>
        <v>64.944055894956662</v>
      </c>
      <c r="H37" s="6">
        <f t="shared" si="46"/>
        <v>44.815365716214401</v>
      </c>
      <c r="I37" s="6">
        <f t="shared" si="47"/>
        <v>69.412854283785592</v>
      </c>
      <c r="J37">
        <f t="shared" si="6"/>
        <v>0</v>
      </c>
      <c r="K37">
        <f t="shared" si="17"/>
        <v>0</v>
      </c>
      <c r="N37" s="5">
        <f t="shared" si="12"/>
        <v>198</v>
      </c>
      <c r="O37" s="5">
        <f t="shared" si="10"/>
        <v>194.28126600000002</v>
      </c>
      <c r="P37" s="5">
        <f t="shared" ref="P37:S37" si="51">+SUM(F37:F39)</f>
        <v>170.79142831513002</v>
      </c>
      <c r="Q37" s="5">
        <f t="shared" si="51"/>
        <v>217.77110368487001</v>
      </c>
      <c r="R37" s="5">
        <f t="shared" si="51"/>
        <v>157.38503314864323</v>
      </c>
      <c r="S37" s="5">
        <f t="shared" si="51"/>
        <v>231.1774988513568</v>
      </c>
      <c r="T37">
        <f t="shared" si="14"/>
        <v>1</v>
      </c>
      <c r="U37">
        <f t="shared" si="9"/>
        <v>1</v>
      </c>
    </row>
    <row r="38" spans="1:21" ht="18" x14ac:dyDescent="0.2">
      <c r="A38" s="4">
        <v>44470</v>
      </c>
      <c r="B38" s="6">
        <v>58</v>
      </c>
      <c r="C38" s="6">
        <v>66.896957</v>
      </c>
      <c r="D38" s="6">
        <v>59.305819</v>
      </c>
      <c r="E38" s="6">
        <v>70.445599000000001</v>
      </c>
      <c r="F38" s="6">
        <f t="shared" si="44"/>
        <v>62.615653105043336</v>
      </c>
      <c r="G38" s="6">
        <f t="shared" si="45"/>
        <v>78.275544894956667</v>
      </c>
      <c r="H38" s="6">
        <f t="shared" si="46"/>
        <v>58.146854716214406</v>
      </c>
      <c r="I38" s="6">
        <f t="shared" si="47"/>
        <v>82.744343283785597</v>
      </c>
      <c r="J38">
        <f t="shared" si="6"/>
        <v>0</v>
      </c>
      <c r="K38">
        <f t="shared" si="17"/>
        <v>0</v>
      </c>
      <c r="N38" s="5">
        <f t="shared" si="12"/>
        <v>180</v>
      </c>
      <c r="O38" s="5">
        <f t="shared" si="10"/>
        <v>203.458202</v>
      </c>
      <c r="P38" s="5">
        <f t="shared" ref="P38:S38" si="52">+SUM(F38:F40)</f>
        <v>179.96836431513</v>
      </c>
      <c r="Q38" s="5">
        <f t="shared" si="52"/>
        <v>226.94803968487</v>
      </c>
      <c r="R38" s="5">
        <f t="shared" si="52"/>
        <v>166.56196914864321</v>
      </c>
      <c r="S38" s="5">
        <f t="shared" si="52"/>
        <v>240.35443485135679</v>
      </c>
      <c r="T38">
        <f t="shared" si="14"/>
        <v>1</v>
      </c>
      <c r="U38">
        <f t="shared" si="9"/>
        <v>1</v>
      </c>
    </row>
    <row r="39" spans="1:21" ht="18" x14ac:dyDescent="0.2">
      <c r="A39" s="4">
        <v>44501</v>
      </c>
      <c r="B39" s="6">
        <v>68</v>
      </c>
      <c r="C39" s="6">
        <v>64.268818999999993</v>
      </c>
      <c r="D39" s="6">
        <v>58.289450000000002</v>
      </c>
      <c r="E39" s="6">
        <v>66.721557000000004</v>
      </c>
      <c r="F39" s="6">
        <f t="shared" si="44"/>
        <v>58.891611105043339</v>
      </c>
      <c r="G39" s="6">
        <f t="shared" si="45"/>
        <v>74.55150289495667</v>
      </c>
      <c r="H39" s="6">
        <f t="shared" si="46"/>
        <v>54.422812716214409</v>
      </c>
      <c r="I39" s="6">
        <f t="shared" si="47"/>
        <v>79.020301283785599</v>
      </c>
      <c r="J39">
        <f t="shared" si="6"/>
        <v>1</v>
      </c>
      <c r="K39">
        <f t="shared" si="17"/>
        <v>1</v>
      </c>
      <c r="N39" s="5">
        <f t="shared" si="12"/>
        <v>189</v>
      </c>
      <c r="O39" s="5">
        <f t="shared" si="10"/>
        <v>193.998468</v>
      </c>
      <c r="P39" s="5">
        <f t="shared" ref="P39:S39" si="53">+SUM(F39:F41)</f>
        <v>170.50863031513001</v>
      </c>
      <c r="Q39" s="5">
        <f t="shared" si="53"/>
        <v>217.48830568487</v>
      </c>
      <c r="R39" s="5">
        <f t="shared" si="53"/>
        <v>157.10223514864322</v>
      </c>
      <c r="S39" s="5">
        <f t="shared" si="53"/>
        <v>230.89470085135679</v>
      </c>
      <c r="T39">
        <f t="shared" si="14"/>
        <v>1</v>
      </c>
      <c r="U39">
        <f t="shared" si="9"/>
        <v>1</v>
      </c>
    </row>
    <row r="40" spans="1:21" ht="18" x14ac:dyDescent="0.2">
      <c r="A40" s="4">
        <v>44531</v>
      </c>
      <c r="B40" s="6">
        <v>54</v>
      </c>
      <c r="C40" s="6">
        <v>64.957446000000004</v>
      </c>
      <c r="D40" s="6">
        <v>55.109098000000003</v>
      </c>
      <c r="E40" s="6">
        <v>66.291045999999994</v>
      </c>
      <c r="F40" s="6">
        <f t="shared" si="44"/>
        <v>58.461100105043329</v>
      </c>
      <c r="G40" s="6">
        <f t="shared" si="45"/>
        <v>74.12099189495666</v>
      </c>
      <c r="H40" s="6">
        <f t="shared" si="46"/>
        <v>53.992301716214399</v>
      </c>
      <c r="I40" s="6">
        <f t="shared" si="47"/>
        <v>78.58979028378559</v>
      </c>
      <c r="J40">
        <f t="shared" si="6"/>
        <v>0</v>
      </c>
      <c r="K40">
        <f t="shared" si="17"/>
        <v>1</v>
      </c>
      <c r="N40" s="5">
        <f t="shared" si="12"/>
        <v>166</v>
      </c>
      <c r="O40" s="5">
        <f t="shared" si="10"/>
        <v>190.46986799999999</v>
      </c>
      <c r="P40" s="5">
        <f t="shared" ref="P40:S40" si="54">+SUM(F40:F42)</f>
        <v>166.98003031512999</v>
      </c>
      <c r="Q40" s="5">
        <f t="shared" si="54"/>
        <v>213.95970568486999</v>
      </c>
      <c r="R40" s="5">
        <f t="shared" si="54"/>
        <v>153.57363514864323</v>
      </c>
      <c r="S40" s="5">
        <f t="shared" si="54"/>
        <v>227.36610085135675</v>
      </c>
      <c r="T40">
        <f t="shared" si="14"/>
        <v>0</v>
      </c>
      <c r="U40">
        <f t="shared" si="9"/>
        <v>1</v>
      </c>
    </row>
    <row r="41" spans="1:21" ht="18" x14ac:dyDescent="0.2">
      <c r="A41" s="4">
        <v>44562</v>
      </c>
      <c r="B41" s="6">
        <v>67</v>
      </c>
      <c r="C41" s="6">
        <v>59.986227</v>
      </c>
      <c r="D41" s="6">
        <v>59.539879999999997</v>
      </c>
      <c r="E41" s="6">
        <v>60.985864999999997</v>
      </c>
      <c r="F41" s="6">
        <f t="shared" si="44"/>
        <v>53.155919105043331</v>
      </c>
      <c r="G41" s="6">
        <f t="shared" si="45"/>
        <v>68.815810894956655</v>
      </c>
      <c r="H41" s="6">
        <f t="shared" si="46"/>
        <v>48.687120716214409</v>
      </c>
      <c r="I41" s="6">
        <f t="shared" si="47"/>
        <v>73.284609283785585</v>
      </c>
      <c r="J41">
        <f t="shared" si="6"/>
        <v>1</v>
      </c>
      <c r="K41">
        <f t="shared" si="17"/>
        <v>1</v>
      </c>
      <c r="N41" s="5">
        <f t="shared" si="12"/>
        <v>177</v>
      </c>
      <c r="O41" s="5">
        <f t="shared" si="10"/>
        <v>179.21694299999999</v>
      </c>
      <c r="P41" s="5">
        <f t="shared" ref="P41:S41" si="55">+SUM(F41:F43)</f>
        <v>155.72710531512999</v>
      </c>
      <c r="Q41" s="5">
        <f t="shared" si="55"/>
        <v>202.70678068486998</v>
      </c>
      <c r="R41" s="5">
        <f t="shared" si="55"/>
        <v>142.32071014864323</v>
      </c>
      <c r="S41" s="5">
        <f t="shared" si="55"/>
        <v>216.11317585135674</v>
      </c>
      <c r="T41">
        <f t="shared" si="14"/>
        <v>1</v>
      </c>
      <c r="U41">
        <f t="shared" si="9"/>
        <v>1</v>
      </c>
    </row>
    <row r="42" spans="1:21" ht="18" x14ac:dyDescent="0.2">
      <c r="A42" s="4">
        <v>44593</v>
      </c>
      <c r="B42" s="6">
        <v>45</v>
      </c>
      <c r="C42" s="6">
        <v>62.345956999999999</v>
      </c>
      <c r="D42" s="6">
        <v>61.505592999999998</v>
      </c>
      <c r="E42" s="6">
        <v>63.192957</v>
      </c>
      <c r="F42" s="6">
        <f t="shared" si="44"/>
        <v>55.363011105043334</v>
      </c>
      <c r="G42" s="6">
        <f t="shared" si="45"/>
        <v>71.022902894956673</v>
      </c>
      <c r="H42" s="6">
        <f t="shared" si="46"/>
        <v>50.894212716214412</v>
      </c>
      <c r="I42" s="6">
        <f t="shared" si="47"/>
        <v>75.491701283785588</v>
      </c>
      <c r="J42">
        <f t="shared" si="6"/>
        <v>0</v>
      </c>
      <c r="K42">
        <f t="shared" si="17"/>
        <v>0</v>
      </c>
      <c r="N42" s="5">
        <f t="shared" si="12"/>
        <v>159</v>
      </c>
      <c r="O42" s="5">
        <f t="shared" si="10"/>
        <v>177.41138899999999</v>
      </c>
      <c r="P42" s="5">
        <f t="shared" ref="P42:S42" si="56">+SUM(F42:F44)</f>
        <v>153.92155131512999</v>
      </c>
      <c r="Q42" s="5">
        <f t="shared" si="56"/>
        <v>200.90122668486998</v>
      </c>
      <c r="R42" s="5">
        <f t="shared" si="56"/>
        <v>140.51515614864323</v>
      </c>
      <c r="S42" s="5">
        <f t="shared" si="56"/>
        <v>214.30762185135677</v>
      </c>
      <c r="T42">
        <f t="shared" si="14"/>
        <v>1</v>
      </c>
      <c r="U42">
        <f t="shared" si="9"/>
        <v>1</v>
      </c>
    </row>
    <row r="43" spans="1:21" ht="18" x14ac:dyDescent="0.2">
      <c r="A43" s="4">
        <v>44621</v>
      </c>
      <c r="B43" s="6">
        <v>65</v>
      </c>
      <c r="C43" s="6">
        <v>53.546343</v>
      </c>
      <c r="D43" s="6">
        <v>63.664782000000002</v>
      </c>
      <c r="E43" s="6">
        <v>55.038120999999997</v>
      </c>
      <c r="F43" s="6">
        <f t="shared" si="44"/>
        <v>47.208175105043331</v>
      </c>
      <c r="G43" s="6">
        <f t="shared" si="45"/>
        <v>62.868066894956662</v>
      </c>
      <c r="H43" s="6">
        <f t="shared" si="46"/>
        <v>42.739376716214409</v>
      </c>
      <c r="I43" s="6">
        <f t="shared" si="47"/>
        <v>67.336865283785585</v>
      </c>
      <c r="J43">
        <f t="shared" si="6"/>
        <v>0</v>
      </c>
      <c r="K43">
        <f t="shared" si="17"/>
        <v>1</v>
      </c>
      <c r="N43" s="5">
        <f t="shared" si="12"/>
        <v>152</v>
      </c>
      <c r="O43" s="5">
        <f t="shared" si="10"/>
        <v>178.508466</v>
      </c>
      <c r="P43" s="5">
        <f t="shared" ref="P43:S43" si="57">+SUM(F43:F45)</f>
        <v>155.01862831513</v>
      </c>
      <c r="Q43" s="5">
        <f t="shared" si="57"/>
        <v>201.99830368487</v>
      </c>
      <c r="R43" s="5">
        <f t="shared" si="57"/>
        <v>141.61223314864321</v>
      </c>
      <c r="S43" s="5">
        <f t="shared" si="57"/>
        <v>215.40469885135678</v>
      </c>
      <c r="T43">
        <f t="shared" si="14"/>
        <v>0</v>
      </c>
      <c r="U43">
        <f t="shared" si="9"/>
        <v>1</v>
      </c>
    </row>
    <row r="44" spans="1:21" ht="18" x14ac:dyDescent="0.2">
      <c r="A44" s="4">
        <v>44652</v>
      </c>
      <c r="B44" s="6">
        <v>49</v>
      </c>
      <c r="C44" s="6">
        <v>56.917399000000003</v>
      </c>
      <c r="D44" s="6">
        <v>66.957367000000005</v>
      </c>
      <c r="E44" s="6">
        <v>59.180311000000003</v>
      </c>
      <c r="F44" s="6">
        <f t="shared" si="44"/>
        <v>51.350365105043338</v>
      </c>
      <c r="G44" s="6">
        <f t="shared" si="45"/>
        <v>67.010256894956669</v>
      </c>
      <c r="H44" s="6">
        <f t="shared" si="46"/>
        <v>46.881566716214408</v>
      </c>
      <c r="I44" s="6">
        <f t="shared" si="47"/>
        <v>71.479055283785598</v>
      </c>
      <c r="J44">
        <f t="shared" si="6"/>
        <v>0</v>
      </c>
      <c r="K44">
        <f t="shared" si="17"/>
        <v>1</v>
      </c>
      <c r="N44" s="5">
        <f t="shared" si="12"/>
        <v>87</v>
      </c>
      <c r="O44" s="5">
        <f t="shared" si="10"/>
        <v>182.93678130000001</v>
      </c>
      <c r="P44" s="5">
        <f t="shared" ref="P44:S44" si="58">+SUM(F44:F46)</f>
        <v>159.44694361513001</v>
      </c>
      <c r="Q44" s="5">
        <f t="shared" si="58"/>
        <v>206.42661898487</v>
      </c>
      <c r="R44" s="5">
        <f t="shared" si="58"/>
        <v>146.04054844864322</v>
      </c>
      <c r="S44" s="5">
        <f t="shared" si="58"/>
        <v>219.83301415135679</v>
      </c>
      <c r="T44">
        <f t="shared" si="14"/>
        <v>0</v>
      </c>
      <c r="U44">
        <f t="shared" si="9"/>
        <v>0</v>
      </c>
    </row>
    <row r="45" spans="1:21" ht="18" x14ac:dyDescent="0.2">
      <c r="A45" s="4">
        <v>44682</v>
      </c>
      <c r="B45" s="6">
        <v>38</v>
      </c>
      <c r="C45" s="6">
        <v>59.811990999999999</v>
      </c>
      <c r="D45" s="6">
        <v>72.402767999999995</v>
      </c>
      <c r="E45" s="6">
        <v>64.290034000000006</v>
      </c>
      <c r="F45" s="6">
        <f t="shared" si="44"/>
        <v>56.46008810504334</v>
      </c>
      <c r="G45" s="6">
        <f t="shared" si="45"/>
        <v>72.119979894956671</v>
      </c>
      <c r="H45" s="6">
        <f t="shared" si="46"/>
        <v>51.991289716214411</v>
      </c>
      <c r="I45" s="6">
        <f t="shared" si="47"/>
        <v>76.588778283785601</v>
      </c>
      <c r="J45">
        <f t="shared" si="6"/>
        <v>0</v>
      </c>
      <c r="K45">
        <f t="shared" si="17"/>
        <v>0</v>
      </c>
      <c r="N45" s="5">
        <f t="shared" si="12"/>
        <v>38</v>
      </c>
      <c r="O45" s="5">
        <f t="shared" si="10"/>
        <v>188.60975185000001</v>
      </c>
      <c r="P45" s="5">
        <f t="shared" ref="P45:S45" si="59">+SUM(F45:F47)</f>
        <v>165.11991416513001</v>
      </c>
      <c r="Q45" s="5">
        <f t="shared" si="59"/>
        <v>212.09958953487001</v>
      </c>
      <c r="R45" s="5">
        <f t="shared" si="59"/>
        <v>151.71351899864322</v>
      </c>
      <c r="S45" s="5">
        <f t="shared" si="59"/>
        <v>225.50598470135679</v>
      </c>
      <c r="T45">
        <f t="shared" si="14"/>
        <v>0</v>
      </c>
      <c r="U45">
        <f t="shared" si="9"/>
        <v>0</v>
      </c>
    </row>
    <row r="46" spans="1:21" ht="18" x14ac:dyDescent="0.2">
      <c r="A46" s="4">
        <v>44713</v>
      </c>
      <c r="E46" s="6">
        <v>59.466436299999998</v>
      </c>
      <c r="F46" s="6">
        <f t="shared" si="44"/>
        <v>51.636490405043332</v>
      </c>
      <c r="G46" s="6">
        <f t="shared" si="45"/>
        <v>67.296382194956664</v>
      </c>
      <c r="H46" s="6">
        <f t="shared" si="46"/>
        <v>47.167692016214403</v>
      </c>
      <c r="I46" s="6">
        <f t="shared" si="47"/>
        <v>71.765180583785593</v>
      </c>
      <c r="N46" s="5"/>
      <c r="O46" s="5">
        <f>+SUM(E46:E48)</f>
        <v>191.12259878</v>
      </c>
      <c r="P46" s="5">
        <f t="shared" ref="P46:P51" si="60">+SUM(F46:F48)</f>
        <v>167.63276109513001</v>
      </c>
      <c r="Q46" s="5">
        <f t="shared" ref="Q46:Q51" si="61">+SUM(G46:G48)</f>
        <v>214.61243646487003</v>
      </c>
      <c r="R46" s="5">
        <f t="shared" ref="R46:R51" si="62">+SUM(H46:H48)</f>
        <v>154.22636592864322</v>
      </c>
      <c r="S46" s="5">
        <f t="shared" ref="S46:S51" si="63">+SUM(I46:I48)</f>
        <v>228.01883163135682</v>
      </c>
    </row>
    <row r="47" spans="1:21" ht="18" x14ac:dyDescent="0.2">
      <c r="A47" s="4">
        <v>44743</v>
      </c>
      <c r="E47" s="6">
        <v>64.853281550000005</v>
      </c>
      <c r="F47" s="6">
        <f t="shared" si="44"/>
        <v>57.02333565504334</v>
      </c>
      <c r="G47" s="6">
        <f t="shared" si="45"/>
        <v>72.683227444956671</v>
      </c>
      <c r="H47" s="6">
        <f t="shared" si="46"/>
        <v>52.55453726621441</v>
      </c>
      <c r="I47" s="6">
        <f t="shared" si="47"/>
        <v>77.152025833785601</v>
      </c>
      <c r="N47" s="5"/>
      <c r="O47" s="5">
        <f t="shared" ref="O47:O51" si="64">+SUM(E47:E49)</f>
        <v>202.66296032000002</v>
      </c>
      <c r="P47" s="5">
        <f t="shared" si="60"/>
        <v>179.17312263513003</v>
      </c>
      <c r="Q47" s="5">
        <f t="shared" si="61"/>
        <v>226.15279800487002</v>
      </c>
      <c r="R47" s="5">
        <f t="shared" si="62"/>
        <v>165.76672746864324</v>
      </c>
      <c r="S47" s="5">
        <f t="shared" si="63"/>
        <v>239.55919317135681</v>
      </c>
    </row>
    <row r="48" spans="1:21" ht="18" x14ac:dyDescent="0.2">
      <c r="A48" s="4">
        <v>44774</v>
      </c>
      <c r="E48" s="6">
        <v>66.802880930000001</v>
      </c>
      <c r="F48" s="6">
        <f t="shared" si="44"/>
        <v>58.972935035043335</v>
      </c>
      <c r="G48" s="6">
        <f t="shared" si="45"/>
        <v>74.632826824956666</v>
      </c>
      <c r="H48" s="6">
        <f t="shared" si="46"/>
        <v>54.504136646214405</v>
      </c>
      <c r="I48" s="6">
        <f t="shared" si="47"/>
        <v>79.101625213785596</v>
      </c>
      <c r="N48" s="5"/>
      <c r="O48" s="5">
        <f t="shared" si="64"/>
        <v>213.06226516000001</v>
      </c>
      <c r="P48" s="5">
        <f t="shared" si="60"/>
        <v>189.57242747513001</v>
      </c>
      <c r="Q48" s="5">
        <f t="shared" si="61"/>
        <v>236.55210284487001</v>
      </c>
      <c r="R48" s="5">
        <f t="shared" si="62"/>
        <v>176.16603230864322</v>
      </c>
      <c r="S48" s="5">
        <f t="shared" si="63"/>
        <v>249.9584980113568</v>
      </c>
    </row>
    <row r="49" spans="1:21" ht="18" x14ac:dyDescent="0.2">
      <c r="A49" s="4">
        <v>44805</v>
      </c>
      <c r="E49" s="6">
        <v>71.006797840000004</v>
      </c>
      <c r="F49" s="6">
        <f t="shared" si="44"/>
        <v>63.176851945043339</v>
      </c>
      <c r="G49" s="6">
        <f t="shared" si="45"/>
        <v>78.83674373495667</v>
      </c>
      <c r="H49" s="6">
        <f t="shared" si="46"/>
        <v>58.708053556214409</v>
      </c>
      <c r="I49" s="6">
        <f t="shared" si="47"/>
        <v>83.3055421237856</v>
      </c>
      <c r="N49" s="5"/>
      <c r="O49" s="5">
        <f t="shared" si="64"/>
        <v>226.70940165000002</v>
      </c>
      <c r="P49" s="5">
        <f t="shared" si="60"/>
        <v>203.21956396513002</v>
      </c>
      <c r="Q49" s="5">
        <f t="shared" si="61"/>
        <v>250.19923933487001</v>
      </c>
      <c r="R49" s="5">
        <f t="shared" si="62"/>
        <v>189.81316879864323</v>
      </c>
      <c r="S49" s="5">
        <f t="shared" si="63"/>
        <v>263.6056345013568</v>
      </c>
    </row>
    <row r="50" spans="1:21" ht="18" x14ac:dyDescent="0.2">
      <c r="A50" s="4">
        <v>44835</v>
      </c>
      <c r="E50" s="6">
        <v>75.252586390000005</v>
      </c>
      <c r="F50" s="6">
        <f t="shared" si="44"/>
        <v>67.422640495043339</v>
      </c>
      <c r="G50" s="6">
        <f t="shared" si="45"/>
        <v>83.08253228495667</v>
      </c>
      <c r="H50" s="6">
        <f t="shared" si="46"/>
        <v>62.95384210621441</v>
      </c>
      <c r="I50" s="6">
        <f t="shared" si="47"/>
        <v>87.5513306737856</v>
      </c>
      <c r="N50" s="5"/>
      <c r="O50" s="5">
        <f t="shared" si="64"/>
        <v>155.70260381</v>
      </c>
      <c r="P50" s="5">
        <f t="shared" si="60"/>
        <v>140.04271202008667</v>
      </c>
      <c r="Q50" s="5">
        <f t="shared" si="61"/>
        <v>171.36249559991333</v>
      </c>
      <c r="R50" s="5">
        <f t="shared" si="62"/>
        <v>131.10511524242881</v>
      </c>
      <c r="S50" s="5">
        <f t="shared" si="63"/>
        <v>180.30009237757119</v>
      </c>
    </row>
    <row r="51" spans="1:21" ht="18" x14ac:dyDescent="0.2">
      <c r="A51" s="4">
        <v>44866</v>
      </c>
      <c r="E51" s="6">
        <v>80.450017419999995</v>
      </c>
      <c r="F51" s="6">
        <f t="shared" si="44"/>
        <v>72.620071525043329</v>
      </c>
      <c r="G51" s="6">
        <f t="shared" si="45"/>
        <v>88.27996331495666</v>
      </c>
      <c r="H51" s="6">
        <f t="shared" si="46"/>
        <v>68.1512731362144</v>
      </c>
      <c r="I51" s="6">
        <f t="shared" si="47"/>
        <v>92.74876170378559</v>
      </c>
      <c r="N51" s="5"/>
      <c r="O51" s="5">
        <f t="shared" si="64"/>
        <v>80.450017419999995</v>
      </c>
      <c r="P51" s="5">
        <f t="shared" si="60"/>
        <v>72.620071525043329</v>
      </c>
      <c r="Q51" s="5">
        <f t="shared" si="61"/>
        <v>88.27996331495666</v>
      </c>
      <c r="R51" s="5">
        <f t="shared" si="62"/>
        <v>68.1512731362144</v>
      </c>
      <c r="S51" s="5">
        <f t="shared" si="63"/>
        <v>92.74876170378559</v>
      </c>
    </row>
    <row r="52" spans="1:21" x14ac:dyDescent="0.2">
      <c r="N52" s="5"/>
      <c r="O52" s="5"/>
      <c r="P52" s="5"/>
      <c r="Q52" s="5"/>
      <c r="R52" s="5"/>
      <c r="S52" s="5"/>
    </row>
    <row r="53" spans="1:21" x14ac:dyDescent="0.2">
      <c r="N53" s="5"/>
      <c r="O53" s="5"/>
      <c r="P53" s="5"/>
      <c r="Q53" s="5"/>
      <c r="R53" s="5"/>
      <c r="S53" s="5"/>
    </row>
    <row r="54" spans="1:21" x14ac:dyDescent="0.2">
      <c r="E54" s="9">
        <f>+POWER(CORREL(B40:B45,E40:E45),2)</f>
        <v>0.30369670790058151</v>
      </c>
      <c r="F54" s="11">
        <f>+SUM(K2:K45)/COUNT(K2:K45)</f>
        <v>0.38636363636363635</v>
      </c>
      <c r="N54" s="5"/>
      <c r="O54" s="9">
        <f>+POWER(CORREL(N2:N43,O2:O43),2)</f>
        <v>0.51783450627844307</v>
      </c>
      <c r="P54" s="11">
        <f>+SUM(U2:U43)/COUNT(U2:U43)</f>
        <v>0.83333333333333337</v>
      </c>
      <c r="Q54" s="5"/>
      <c r="R54" s="5"/>
      <c r="S54" s="5"/>
    </row>
    <row r="55" spans="1:21" x14ac:dyDescent="0.2">
      <c r="N55" s="5"/>
      <c r="O55" s="5"/>
      <c r="P55" s="5"/>
      <c r="Q55" s="5"/>
      <c r="R55" s="5"/>
      <c r="S55" s="5"/>
    </row>
    <row r="56" spans="1:21" x14ac:dyDescent="0.2">
      <c r="J56" s="6"/>
      <c r="K56" s="6"/>
      <c r="N56" s="5"/>
      <c r="O56" s="5"/>
      <c r="P56" s="5"/>
      <c r="Q56" s="5"/>
      <c r="R56" s="5"/>
      <c r="S56" s="5"/>
    </row>
    <row r="57" spans="1:21" x14ac:dyDescent="0.2">
      <c r="J57" s="7">
        <f>+SUM(J2:J45)/COUNT(J2:J45)</f>
        <v>0.27272727272727271</v>
      </c>
      <c r="N57" s="5"/>
      <c r="O57" s="5"/>
      <c r="P57" s="5"/>
      <c r="Q57" s="5"/>
      <c r="R57" s="5"/>
      <c r="S57" s="5"/>
      <c r="T57" s="7">
        <f>+SUM(T2:T45)/COUNT(T2:T45)</f>
        <v>0.81818181818181823</v>
      </c>
    </row>
    <row r="58" spans="1:21" x14ac:dyDescent="0.2">
      <c r="J58" s="7">
        <f>+SUM(J31:J45)/COUNT(J31:J45)</f>
        <v>0.26666666666666666</v>
      </c>
      <c r="K58" s="7">
        <f>+SUM(K31:K45)/COUNT(K31:K45)</f>
        <v>0.46666666666666667</v>
      </c>
      <c r="N58" s="5"/>
      <c r="O58" s="5"/>
      <c r="P58" s="5"/>
      <c r="Q58" s="5"/>
      <c r="R58" s="5"/>
      <c r="S58" s="5"/>
      <c r="T58" s="7">
        <f>+SUM(T31:T45)/COUNT(T31:T45)</f>
        <v>0.66666666666666663</v>
      </c>
      <c r="U58" s="7">
        <f>+SUM(U31:U45)/COUNT(U31:U45)</f>
        <v>0.8</v>
      </c>
    </row>
    <row r="59" spans="1:21" x14ac:dyDescent="0.2">
      <c r="N59" s="5"/>
      <c r="O59" s="5"/>
      <c r="P59" s="5"/>
      <c r="Q59" s="5"/>
      <c r="R59" s="5"/>
      <c r="S59" s="5"/>
    </row>
    <row r="60" spans="1:21" x14ac:dyDescent="0.2">
      <c r="N60" s="5"/>
      <c r="O60" s="5"/>
      <c r="P60" s="5"/>
      <c r="Q60" s="5"/>
      <c r="R60" s="5"/>
      <c r="S60" s="5"/>
    </row>
    <row r="61" spans="1:21" x14ac:dyDescent="0.2">
      <c r="N61" s="5"/>
      <c r="O61" s="5"/>
      <c r="P61" s="5"/>
      <c r="Q61" s="5"/>
      <c r="R61" s="5"/>
      <c r="S61" s="5"/>
    </row>
    <row r="62" spans="1:21" ht="18" x14ac:dyDescent="0.2">
      <c r="B62" s="2"/>
      <c r="C62" s="2"/>
      <c r="D62" s="2"/>
      <c r="E62" s="2"/>
      <c r="N62" s="5"/>
      <c r="O62" s="5"/>
      <c r="P62" s="5"/>
      <c r="Q62" s="5"/>
      <c r="R62" s="5"/>
      <c r="S62" s="5"/>
    </row>
    <row r="63" spans="1:21" ht="18" x14ac:dyDescent="0.2">
      <c r="B63" s="2"/>
      <c r="C63" s="2"/>
      <c r="D63" s="2"/>
      <c r="E63" s="2"/>
      <c r="N63" s="5"/>
      <c r="O63" s="5"/>
      <c r="P63" s="5"/>
      <c r="Q63" s="5"/>
      <c r="R63" s="5"/>
      <c r="S63" s="5"/>
    </row>
    <row r="64" spans="1:21" ht="18" x14ac:dyDescent="0.2">
      <c r="B64" s="3"/>
      <c r="C64" s="3"/>
      <c r="D64" s="3"/>
      <c r="E64" s="3"/>
      <c r="N64" s="5"/>
      <c r="O64" s="5"/>
      <c r="P64" s="5"/>
      <c r="Q64" s="5"/>
      <c r="R64" s="5"/>
      <c r="S64" s="5"/>
    </row>
    <row r="65" spans="2:19" ht="18" x14ac:dyDescent="0.2">
      <c r="B65" s="3"/>
      <c r="C65" s="3"/>
      <c r="D65" s="3"/>
      <c r="E65" s="3"/>
      <c r="N65" s="5"/>
      <c r="O65" s="5"/>
      <c r="P65" s="5"/>
      <c r="Q65" s="5"/>
      <c r="R65" s="5"/>
      <c r="S65" s="5"/>
    </row>
    <row r="66" spans="2:19" ht="18" x14ac:dyDescent="0.2">
      <c r="B66" s="3"/>
      <c r="C66" s="3"/>
      <c r="D66" s="3"/>
      <c r="E66" s="3"/>
      <c r="N66" s="5"/>
      <c r="O66" s="5"/>
      <c r="P66" s="5"/>
      <c r="Q66" s="5"/>
      <c r="R66" s="5"/>
      <c r="S66" s="5"/>
    </row>
    <row r="67" spans="2:19" ht="18" x14ac:dyDescent="0.2">
      <c r="B67" s="3"/>
      <c r="C67" s="3"/>
      <c r="D67" s="3"/>
      <c r="E67" s="3"/>
      <c r="N67" s="5"/>
      <c r="O67" s="5"/>
      <c r="P67" s="5"/>
      <c r="Q67" s="5"/>
      <c r="R67" s="5"/>
      <c r="S67" s="5"/>
    </row>
    <row r="68" spans="2:19" ht="18" x14ac:dyDescent="0.2">
      <c r="B68" s="3"/>
      <c r="C68" s="3"/>
      <c r="D68" s="3"/>
      <c r="E68" s="3"/>
      <c r="N68" s="5"/>
      <c r="O68" s="5"/>
      <c r="P68" s="5"/>
      <c r="Q68" s="5"/>
      <c r="R68" s="5"/>
      <c r="S68" s="5"/>
    </row>
    <row r="69" spans="2:19" ht="18" x14ac:dyDescent="0.2">
      <c r="B69" s="3"/>
      <c r="C69" s="3"/>
      <c r="D69" s="3"/>
      <c r="E69" s="3"/>
      <c r="N69" s="5"/>
      <c r="O69" s="5"/>
      <c r="P69" s="5"/>
      <c r="Q69" s="5"/>
      <c r="R69" s="5"/>
      <c r="S69" s="5"/>
    </row>
    <row r="70" spans="2:19" ht="18" x14ac:dyDescent="0.2">
      <c r="B70" s="3"/>
      <c r="C70" s="3"/>
      <c r="D70" s="3"/>
      <c r="E70" s="3"/>
      <c r="N70" s="5"/>
      <c r="O70" s="5"/>
      <c r="P70" s="5"/>
      <c r="Q70" s="5"/>
      <c r="R70" s="5"/>
      <c r="S70" s="5"/>
    </row>
    <row r="71" spans="2:19" ht="18" x14ac:dyDescent="0.2">
      <c r="B71" s="3"/>
      <c r="C71" s="3"/>
      <c r="D71" s="3"/>
      <c r="E71" s="3"/>
    </row>
    <row r="72" spans="2:19" ht="18" x14ac:dyDescent="0.2">
      <c r="B72" s="3"/>
      <c r="C72" s="3"/>
      <c r="D72" s="3"/>
      <c r="E72" s="3"/>
    </row>
    <row r="73" spans="2:19" ht="18" x14ac:dyDescent="0.2">
      <c r="B73" s="3"/>
      <c r="C73" s="3"/>
      <c r="D73" s="3"/>
      <c r="E73" s="3"/>
    </row>
    <row r="74" spans="2:19" ht="18" x14ac:dyDescent="0.2">
      <c r="B74" s="3"/>
      <c r="C74" s="3"/>
      <c r="D74" s="3"/>
      <c r="E74" s="3"/>
    </row>
    <row r="75" spans="2:19" ht="18" x14ac:dyDescent="0.2">
      <c r="B75" s="3"/>
      <c r="C75" s="3"/>
      <c r="D75" s="3"/>
      <c r="E75" s="3"/>
    </row>
    <row r="76" spans="2:19" ht="18" x14ac:dyDescent="0.2">
      <c r="B76" s="3"/>
      <c r="C76" s="3"/>
      <c r="D76" s="3"/>
      <c r="E76" s="3"/>
    </row>
    <row r="77" spans="2:19" ht="18" x14ac:dyDescent="0.2">
      <c r="B77" s="3"/>
      <c r="C77" s="3"/>
      <c r="D77" s="3"/>
      <c r="E77" s="3"/>
    </row>
    <row r="78" spans="2:19" ht="18" x14ac:dyDescent="0.2">
      <c r="B78" s="3"/>
      <c r="C78" s="3"/>
      <c r="D78" s="3"/>
      <c r="E78" s="3"/>
    </row>
    <row r="79" spans="2:19" ht="18" x14ac:dyDescent="0.2">
      <c r="B79" s="3"/>
      <c r="C79" s="3"/>
      <c r="D79" s="3"/>
      <c r="E79" s="3"/>
    </row>
    <row r="80" spans="2:19" ht="18" x14ac:dyDescent="0.2">
      <c r="B80" s="3"/>
      <c r="C80" s="3"/>
      <c r="D80" s="3"/>
      <c r="E80" s="3"/>
    </row>
    <row r="81" spans="1:5" ht="18" x14ac:dyDescent="0.2">
      <c r="B81" s="3"/>
      <c r="C81" s="3"/>
      <c r="D81" s="3"/>
      <c r="E81" s="3"/>
    </row>
    <row r="82" spans="1:5" ht="18" x14ac:dyDescent="0.2">
      <c r="B82" s="3"/>
      <c r="C82" s="3"/>
      <c r="D82" s="3"/>
      <c r="E82" s="3"/>
    </row>
    <row r="83" spans="1:5" ht="18" x14ac:dyDescent="0.2">
      <c r="B83" s="3"/>
      <c r="C83" s="3"/>
      <c r="D83" s="3"/>
      <c r="E83" s="3"/>
    </row>
    <row r="84" spans="1:5" ht="18" x14ac:dyDescent="0.2">
      <c r="B84" s="3"/>
      <c r="C84" s="3"/>
      <c r="D84" s="3"/>
      <c r="E84" s="3"/>
    </row>
    <row r="85" spans="1:5" ht="18" x14ac:dyDescent="0.2">
      <c r="B85" s="3"/>
      <c r="C85" s="3"/>
      <c r="D85" s="3"/>
      <c r="E85" s="3"/>
    </row>
    <row r="86" spans="1:5" ht="18" x14ac:dyDescent="0.2">
      <c r="B86" s="3"/>
      <c r="C86" s="3"/>
      <c r="D86" s="3"/>
      <c r="E86" s="3"/>
    </row>
    <row r="87" spans="1:5" ht="18" x14ac:dyDescent="0.2">
      <c r="B87" s="3"/>
      <c r="C87" s="3"/>
      <c r="D87" s="3"/>
      <c r="E87" s="3"/>
    </row>
    <row r="88" spans="1:5" ht="18" x14ac:dyDescent="0.2">
      <c r="B88" s="3"/>
      <c r="C88" s="3"/>
      <c r="D88" s="3"/>
      <c r="E88" s="3"/>
    </row>
    <row r="89" spans="1:5" ht="18" x14ac:dyDescent="0.2">
      <c r="B89" s="3"/>
      <c r="C89" s="3"/>
      <c r="D89" s="3"/>
      <c r="E89" s="3"/>
    </row>
    <row r="90" spans="1:5" ht="18" x14ac:dyDescent="0.2">
      <c r="B90" s="3"/>
      <c r="C90" s="3"/>
      <c r="D90" s="3"/>
      <c r="E90" s="3"/>
    </row>
    <row r="91" spans="1:5" ht="18" x14ac:dyDescent="0.2">
      <c r="A91" s="4"/>
      <c r="B91" s="3"/>
      <c r="C91" s="3"/>
      <c r="D91" s="3"/>
      <c r="E91" s="3"/>
    </row>
    <row r="92" spans="1:5" ht="18" x14ac:dyDescent="0.2">
      <c r="A92" s="4"/>
      <c r="B92" s="3"/>
      <c r="C92" s="3"/>
      <c r="D92" s="3"/>
      <c r="E92" s="3"/>
    </row>
    <row r="93" spans="1:5" ht="18" x14ac:dyDescent="0.2">
      <c r="A93" s="4"/>
      <c r="B93" s="3"/>
      <c r="C93" s="3"/>
      <c r="D93" s="3"/>
      <c r="E93" s="3"/>
    </row>
    <row r="94" spans="1:5" ht="18" x14ac:dyDescent="0.2">
      <c r="A94" s="4"/>
      <c r="B94" s="3"/>
      <c r="C94" s="3"/>
      <c r="D94" s="3"/>
      <c r="E94" s="3"/>
    </row>
    <row r="95" spans="1:5" ht="18" x14ac:dyDescent="0.2">
      <c r="A95" s="4"/>
      <c r="B95" s="3"/>
      <c r="C95" s="3"/>
      <c r="D95" s="3"/>
      <c r="E95" s="3"/>
    </row>
    <row r="96" spans="1:5" ht="18" x14ac:dyDescent="0.2">
      <c r="A96" s="4"/>
      <c r="B96" s="3"/>
      <c r="C96" s="3"/>
      <c r="D96" s="3"/>
      <c r="E96" s="3"/>
    </row>
    <row r="97" spans="1:5" ht="18" x14ac:dyDescent="0.2">
      <c r="A97" s="4"/>
      <c r="B97" s="3"/>
      <c r="C97" s="3"/>
      <c r="D97" s="3"/>
      <c r="E97" s="3"/>
    </row>
    <row r="98" spans="1:5" ht="18" x14ac:dyDescent="0.2">
      <c r="A98" s="4"/>
      <c r="B98" s="3"/>
      <c r="C98" s="3"/>
      <c r="D98" s="3"/>
      <c r="E98" s="3"/>
    </row>
    <row r="99" spans="1:5" ht="18" x14ac:dyDescent="0.2">
      <c r="A99" s="4"/>
      <c r="B99" s="3"/>
      <c r="C99" s="3"/>
      <c r="D99" s="3"/>
      <c r="E99" s="3"/>
    </row>
    <row r="100" spans="1:5" ht="18" x14ac:dyDescent="0.2">
      <c r="A100" s="4"/>
      <c r="B100" s="3"/>
      <c r="C100" s="3"/>
      <c r="D100" s="3"/>
      <c r="E100" s="3"/>
    </row>
    <row r="101" spans="1:5" ht="18" x14ac:dyDescent="0.2">
      <c r="A101" s="2"/>
      <c r="B101" s="3"/>
      <c r="C101" s="3"/>
      <c r="D101" s="3"/>
      <c r="E101" s="3"/>
    </row>
    <row r="102" spans="1:5" ht="18" x14ac:dyDescent="0.2">
      <c r="A102" s="4"/>
      <c r="B102" s="3"/>
      <c r="C102" s="3"/>
      <c r="D102" s="3"/>
      <c r="E102" s="3"/>
    </row>
    <row r="103" spans="1:5" ht="18" x14ac:dyDescent="0.2">
      <c r="A103" s="4"/>
      <c r="B103" s="3"/>
      <c r="C103" s="3"/>
      <c r="D103" s="3"/>
      <c r="E103" s="3"/>
    </row>
    <row r="104" spans="1:5" ht="18" x14ac:dyDescent="0.2">
      <c r="A104" s="4"/>
      <c r="B104" s="3"/>
      <c r="C104" s="3"/>
      <c r="D104" s="3"/>
      <c r="E104" s="3"/>
    </row>
    <row r="105" spans="1:5" ht="18" x14ac:dyDescent="0.2">
      <c r="A105" s="4"/>
      <c r="B105" s="3"/>
      <c r="C105" s="3"/>
      <c r="D105" s="3"/>
      <c r="E105" s="3"/>
    </row>
    <row r="106" spans="1:5" ht="18" x14ac:dyDescent="0.2">
      <c r="A106" s="4"/>
      <c r="B106" s="3"/>
      <c r="C106" s="3"/>
      <c r="D106" s="3"/>
      <c r="E106" s="3"/>
    </row>
    <row r="107" spans="1:5" ht="18" x14ac:dyDescent="0.2">
      <c r="A107" s="4"/>
      <c r="B107" s="3"/>
      <c r="C107" s="3"/>
      <c r="D107" s="3"/>
      <c r="E107" s="3"/>
    </row>
    <row r="108" spans="1:5" ht="18" x14ac:dyDescent="0.2">
      <c r="A108" s="4"/>
      <c r="B108" s="3"/>
      <c r="C108" s="3"/>
      <c r="D108" s="3"/>
      <c r="E108" s="3"/>
    </row>
    <row r="109" spans="1:5" ht="18" x14ac:dyDescent="0.2">
      <c r="A109" s="4"/>
      <c r="B109" s="3"/>
      <c r="C109" s="3"/>
      <c r="D109" s="3"/>
      <c r="E10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F95-9A97-9E4D-9035-89B05FB8D8D8}">
  <dimension ref="A1:U107"/>
  <sheetViews>
    <sheetView topLeftCell="A25" workbookViewId="0">
      <selection activeCell="P53" sqref="P53"/>
    </sheetView>
  </sheetViews>
  <sheetFormatPr baseColWidth="10" defaultRowHeight="16" x14ac:dyDescent="0.2"/>
  <cols>
    <col min="1" max="1" width="9.6640625" style="6" bestFit="1" customWidth="1"/>
    <col min="2" max="2" width="17.33203125" style="6" bestFit="1" customWidth="1"/>
    <col min="3" max="3" width="19.83203125" style="6" bestFit="1" customWidth="1"/>
    <col min="4" max="4" width="14.6640625" style="6" bestFit="1" customWidth="1"/>
    <col min="5" max="5" width="26.33203125" style="6" bestFit="1" customWidth="1"/>
    <col min="6" max="9" width="9.33203125" style="6" customWidth="1"/>
    <col min="10" max="10" width="6.1640625" bestFit="1" customWidth="1"/>
    <col min="11" max="11" width="6.6640625" customWidth="1"/>
  </cols>
  <sheetData>
    <row r="1" spans="1:21" x14ac:dyDescent="0.2">
      <c r="A1" s="8" t="s">
        <v>2</v>
      </c>
      <c r="B1" s="6" t="s">
        <v>15</v>
      </c>
      <c r="C1" s="6" t="s">
        <v>0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21" ht="18" x14ac:dyDescent="0.2">
      <c r="A2" s="4">
        <v>43435</v>
      </c>
      <c r="B2" s="6">
        <v>29</v>
      </c>
      <c r="C2" s="6">
        <v>36.783985999999999</v>
      </c>
      <c r="D2" s="6">
        <v>41.313972</v>
      </c>
      <c r="E2" s="6">
        <v>39.410691999999997</v>
      </c>
      <c r="F2" s="6">
        <f t="shared" ref="F2:F49" si="0">E2-1.64*$L$2/SQRT(12)</f>
        <v>30.626293417197729</v>
      </c>
      <c r="G2" s="6">
        <f t="shared" ref="G2:G49" si="1">E2+1.64*$L$2/SQRT(12)</f>
        <v>48.195090582802266</v>
      </c>
      <c r="H2" s="6">
        <f t="shared" ref="H2:H49" si="2">+E2-2.576*$L$2/SQRT(12)</f>
        <v>25.612758616281308</v>
      </c>
      <c r="I2" s="6">
        <f t="shared" ref="I2:I49" si="3">E2+2.576*$L$2/SQRT(12)</f>
        <v>53.208625383718683</v>
      </c>
      <c r="J2">
        <f t="shared" ref="J2:J43" si="4">+(B2&gt;F2)*(B2&lt;G2)</f>
        <v>0</v>
      </c>
      <c r="K2">
        <f>+(B2&gt;H2)*(B2&lt;I2)</f>
        <v>1</v>
      </c>
      <c r="L2">
        <f>+STDEV(B18:B43)</f>
        <v>18.554908121158014</v>
      </c>
      <c r="N2" s="5">
        <f t="shared" ref="N2:N43" si="5">+SUM(B2:B4)</f>
        <v>88</v>
      </c>
      <c r="O2" s="5">
        <f t="shared" ref="O2:S16" si="6">+SUM(E2:E4)</f>
        <v>88.855903999999995</v>
      </c>
      <c r="P2" s="5">
        <f t="shared" si="6"/>
        <v>62.502708251593191</v>
      </c>
      <c r="Q2" s="5">
        <f t="shared" si="6"/>
        <v>115.2090997484068</v>
      </c>
      <c r="R2" s="5">
        <f t="shared" si="6"/>
        <v>47.462103848843924</v>
      </c>
      <c r="S2" s="5">
        <f t="shared" si="6"/>
        <v>130.24970415115604</v>
      </c>
      <c r="T2" t="e">
        <f>+(N2&gt;P2)*(#REF!&lt;Q2)</f>
        <v>#REF!</v>
      </c>
      <c r="U2">
        <f>+(N2&gt;R2)*(N2&lt;S2)</f>
        <v>1</v>
      </c>
    </row>
    <row r="3" spans="1:21" ht="18" x14ac:dyDescent="0.2">
      <c r="A3" s="4">
        <v>43466</v>
      </c>
      <c r="B3" s="6">
        <v>21</v>
      </c>
      <c r="C3" s="6">
        <v>27.607873000000001</v>
      </c>
      <c r="D3" s="6">
        <v>41.776423999999999</v>
      </c>
      <c r="E3" s="6">
        <v>25.750827999999998</v>
      </c>
      <c r="F3" s="6">
        <f t="shared" si="0"/>
        <v>16.96642941719773</v>
      </c>
      <c r="G3" s="6">
        <f t="shared" si="1"/>
        <v>34.535226582802267</v>
      </c>
      <c r="H3" s="6">
        <f t="shared" si="2"/>
        <v>11.952894616281309</v>
      </c>
      <c r="I3" s="6">
        <f t="shared" si="3"/>
        <v>39.548761383718684</v>
      </c>
      <c r="J3">
        <f t="shared" si="4"/>
        <v>1</v>
      </c>
      <c r="K3">
        <f t="shared" ref="K3:K43" si="7">+(B3&gt;H3)*(B3&lt;I3)</f>
        <v>1</v>
      </c>
      <c r="N3" s="5">
        <f t="shared" si="5"/>
        <v>92</v>
      </c>
      <c r="O3" s="5">
        <f t="shared" si="6"/>
        <v>91.127342999999996</v>
      </c>
      <c r="P3" s="5">
        <f t="shared" si="6"/>
        <v>64.774147251593192</v>
      </c>
      <c r="Q3" s="5">
        <f t="shared" si="6"/>
        <v>117.4805387484068</v>
      </c>
      <c r="R3" s="5">
        <f t="shared" si="6"/>
        <v>49.733542848843925</v>
      </c>
      <c r="S3" s="5">
        <f t="shared" si="6"/>
        <v>132.52114315115605</v>
      </c>
      <c r="T3">
        <f t="shared" ref="T3:T43" si="8">+(N3&gt;P3)*(L3&lt;Q3)</f>
        <v>1</v>
      </c>
      <c r="U3">
        <f t="shared" ref="U3:U43" si="9">+(N3&gt;R3)*(N3&lt;S3)</f>
        <v>1</v>
      </c>
    </row>
    <row r="4" spans="1:21" ht="18" x14ac:dyDescent="0.2">
      <c r="A4" s="4">
        <v>43497</v>
      </c>
      <c r="B4" s="6">
        <v>38</v>
      </c>
      <c r="C4" s="6">
        <v>21.257489</v>
      </c>
      <c r="D4" s="6">
        <v>41.250636999999998</v>
      </c>
      <c r="E4" s="6">
        <v>23.694383999999999</v>
      </c>
      <c r="F4" s="6">
        <f t="shared" si="0"/>
        <v>14.909985417197731</v>
      </c>
      <c r="G4" s="6">
        <f t="shared" si="1"/>
        <v>32.478782582802268</v>
      </c>
      <c r="H4" s="6">
        <f t="shared" si="2"/>
        <v>9.8964506162813102</v>
      </c>
      <c r="I4" s="6">
        <f t="shared" si="3"/>
        <v>37.492317383718685</v>
      </c>
      <c r="J4">
        <f t="shared" si="4"/>
        <v>0</v>
      </c>
      <c r="K4">
        <f t="shared" si="7"/>
        <v>0</v>
      </c>
      <c r="N4" s="5">
        <f t="shared" si="5"/>
        <v>112</v>
      </c>
      <c r="O4" s="5">
        <f t="shared" si="6"/>
        <v>94.890450000000001</v>
      </c>
      <c r="P4" s="5">
        <f t="shared" si="6"/>
        <v>68.537254251593197</v>
      </c>
      <c r="Q4" s="5">
        <f t="shared" si="6"/>
        <v>121.24364574840681</v>
      </c>
      <c r="R4" s="5">
        <f t="shared" si="6"/>
        <v>53.49664984884393</v>
      </c>
      <c r="S4" s="5">
        <f t="shared" si="6"/>
        <v>136.28425015115607</v>
      </c>
      <c r="T4">
        <f t="shared" si="8"/>
        <v>1</v>
      </c>
      <c r="U4">
        <f t="shared" si="9"/>
        <v>1</v>
      </c>
    </row>
    <row r="5" spans="1:21" ht="18" x14ac:dyDescent="0.2">
      <c r="A5" s="4">
        <v>43525</v>
      </c>
      <c r="B5" s="6">
        <v>33</v>
      </c>
      <c r="C5" s="6">
        <v>38.047286999999997</v>
      </c>
      <c r="D5" s="6">
        <v>40.860264000000001</v>
      </c>
      <c r="E5" s="6">
        <v>41.682130999999998</v>
      </c>
      <c r="F5" s="6">
        <f t="shared" si="0"/>
        <v>32.89773241719773</v>
      </c>
      <c r="G5" s="6">
        <f t="shared" si="1"/>
        <v>50.466529582802266</v>
      </c>
      <c r="H5" s="6">
        <f t="shared" si="2"/>
        <v>27.884197616281309</v>
      </c>
      <c r="I5" s="6">
        <f t="shared" si="3"/>
        <v>55.480064383718684</v>
      </c>
      <c r="J5">
        <f t="shared" si="4"/>
        <v>1</v>
      </c>
      <c r="K5">
        <f t="shared" si="7"/>
        <v>1</v>
      </c>
      <c r="N5" s="5">
        <f t="shared" si="5"/>
        <v>108</v>
      </c>
      <c r="O5" s="5">
        <f t="shared" si="6"/>
        <v>111.116077</v>
      </c>
      <c r="P5" s="5">
        <f t="shared" si="6"/>
        <v>84.7628812515932</v>
      </c>
      <c r="Q5" s="5">
        <f t="shared" si="6"/>
        <v>137.46927274840681</v>
      </c>
      <c r="R5" s="5">
        <f t="shared" si="6"/>
        <v>69.722276848843933</v>
      </c>
      <c r="S5" s="5">
        <f t="shared" si="6"/>
        <v>152.50987715115605</v>
      </c>
      <c r="T5">
        <f t="shared" si="8"/>
        <v>1</v>
      </c>
      <c r="U5">
        <f t="shared" si="9"/>
        <v>1</v>
      </c>
    </row>
    <row r="6" spans="1:21" ht="18" x14ac:dyDescent="0.2">
      <c r="A6" s="4">
        <v>43556</v>
      </c>
      <c r="B6" s="6">
        <v>41</v>
      </c>
      <c r="C6" s="6">
        <v>32.282694999999997</v>
      </c>
      <c r="D6" s="6">
        <v>31.600838</v>
      </c>
      <c r="E6" s="6">
        <v>29.513935</v>
      </c>
      <c r="F6" s="6">
        <f t="shared" si="0"/>
        <v>20.729536417197732</v>
      </c>
      <c r="G6" s="6">
        <f t="shared" si="1"/>
        <v>38.298333582802272</v>
      </c>
      <c r="H6" s="6">
        <f t="shared" si="2"/>
        <v>15.716001616281311</v>
      </c>
      <c r="I6" s="6">
        <f t="shared" si="3"/>
        <v>43.311868383718689</v>
      </c>
      <c r="J6">
        <f t="shared" si="4"/>
        <v>0</v>
      </c>
      <c r="K6">
        <f t="shared" si="7"/>
        <v>1</v>
      </c>
      <c r="N6" s="5">
        <f t="shared" si="5"/>
        <v>102</v>
      </c>
      <c r="O6" s="5">
        <f t="shared" si="6"/>
        <v>102.70359400000001</v>
      </c>
      <c r="P6" s="5">
        <f t="shared" si="6"/>
        <v>76.350398251593191</v>
      </c>
      <c r="Q6" s="5">
        <f t="shared" si="6"/>
        <v>129.0567897484068</v>
      </c>
      <c r="R6" s="5">
        <f t="shared" si="6"/>
        <v>61.309793848843924</v>
      </c>
      <c r="S6" s="5">
        <f t="shared" si="6"/>
        <v>144.09739415115607</v>
      </c>
      <c r="T6">
        <f t="shared" si="8"/>
        <v>1</v>
      </c>
      <c r="U6">
        <f t="shared" si="9"/>
        <v>1</v>
      </c>
    </row>
    <row r="7" spans="1:21" ht="18" x14ac:dyDescent="0.2">
      <c r="A7" s="4">
        <v>43586</v>
      </c>
      <c r="B7" s="6">
        <v>34</v>
      </c>
      <c r="C7" s="6">
        <v>38.154294</v>
      </c>
      <c r="D7" s="6">
        <v>31.609852</v>
      </c>
      <c r="E7" s="6">
        <v>39.920011000000002</v>
      </c>
      <c r="F7" s="6">
        <f t="shared" si="0"/>
        <v>31.135612417197734</v>
      </c>
      <c r="G7" s="6">
        <f t="shared" si="1"/>
        <v>48.704409582802271</v>
      </c>
      <c r="H7" s="6">
        <f t="shared" si="2"/>
        <v>26.122077616281313</v>
      </c>
      <c r="I7" s="6">
        <f t="shared" si="3"/>
        <v>53.717944383718688</v>
      </c>
      <c r="J7">
        <f t="shared" si="4"/>
        <v>1</v>
      </c>
      <c r="K7">
        <f t="shared" si="7"/>
        <v>1</v>
      </c>
      <c r="N7" s="5">
        <f t="shared" si="5"/>
        <v>85</v>
      </c>
      <c r="O7" s="5">
        <f t="shared" si="6"/>
        <v>102.416967</v>
      </c>
      <c r="P7" s="5">
        <f t="shared" si="6"/>
        <v>76.063771251593195</v>
      </c>
      <c r="Q7" s="5">
        <f t="shared" si="6"/>
        <v>128.77016274840682</v>
      </c>
      <c r="R7" s="5">
        <f t="shared" si="6"/>
        <v>61.023166848843928</v>
      </c>
      <c r="S7" s="5">
        <f t="shared" si="6"/>
        <v>143.81076715115609</v>
      </c>
      <c r="T7">
        <f t="shared" si="8"/>
        <v>1</v>
      </c>
      <c r="U7">
        <f t="shared" si="9"/>
        <v>1</v>
      </c>
    </row>
    <row r="8" spans="1:21" ht="18" x14ac:dyDescent="0.2">
      <c r="A8" s="4">
        <v>43617</v>
      </c>
      <c r="B8" s="6">
        <v>27</v>
      </c>
      <c r="C8" s="6">
        <v>32.730156999999998</v>
      </c>
      <c r="D8" s="6">
        <v>40.384269000000003</v>
      </c>
      <c r="E8" s="6">
        <v>33.269647999999997</v>
      </c>
      <c r="F8" s="6">
        <f t="shared" si="0"/>
        <v>24.485249417197728</v>
      </c>
      <c r="G8" s="6">
        <f t="shared" si="1"/>
        <v>42.054046582802265</v>
      </c>
      <c r="H8" s="6">
        <f t="shared" si="2"/>
        <v>19.471714616281307</v>
      </c>
      <c r="I8" s="6">
        <f t="shared" si="3"/>
        <v>47.067581383718689</v>
      </c>
      <c r="J8">
        <f t="shared" si="4"/>
        <v>1</v>
      </c>
      <c r="K8">
        <f t="shared" si="7"/>
        <v>1</v>
      </c>
      <c r="N8" s="5">
        <f t="shared" si="5"/>
        <v>84</v>
      </c>
      <c r="O8" s="5">
        <f t="shared" si="6"/>
        <v>93.93662599999999</v>
      </c>
      <c r="P8" s="5">
        <f t="shared" si="6"/>
        <v>67.5834302515932</v>
      </c>
      <c r="Q8" s="5">
        <f t="shared" si="6"/>
        <v>120.28982174840681</v>
      </c>
      <c r="R8" s="5">
        <f t="shared" si="6"/>
        <v>52.542825848843933</v>
      </c>
      <c r="S8" s="5">
        <f t="shared" si="6"/>
        <v>135.33042615115608</v>
      </c>
      <c r="T8">
        <f t="shared" si="8"/>
        <v>1</v>
      </c>
      <c r="U8">
        <f t="shared" si="9"/>
        <v>1</v>
      </c>
    </row>
    <row r="9" spans="1:21" ht="18" x14ac:dyDescent="0.2">
      <c r="A9" s="4">
        <v>43647</v>
      </c>
      <c r="B9" s="6">
        <v>24</v>
      </c>
      <c r="C9" s="6">
        <v>28.249673000000001</v>
      </c>
      <c r="D9" s="6">
        <v>40.0105</v>
      </c>
      <c r="E9" s="6">
        <v>29.227308000000001</v>
      </c>
      <c r="F9" s="6">
        <f t="shared" si="0"/>
        <v>20.442909417197733</v>
      </c>
      <c r="G9" s="6">
        <f t="shared" si="1"/>
        <v>38.011706582802269</v>
      </c>
      <c r="H9" s="6">
        <f t="shared" si="2"/>
        <v>15.429374616281311</v>
      </c>
      <c r="I9" s="6">
        <f t="shared" si="3"/>
        <v>43.025241383718694</v>
      </c>
      <c r="J9">
        <f t="shared" si="4"/>
        <v>1</v>
      </c>
      <c r="K9">
        <f t="shared" si="7"/>
        <v>1</v>
      </c>
      <c r="N9" s="5">
        <f t="shared" si="5"/>
        <v>91</v>
      </c>
      <c r="O9" s="5">
        <f t="shared" si="6"/>
        <v>98.231615000000005</v>
      </c>
      <c r="P9" s="5">
        <f t="shared" si="6"/>
        <v>71.878419251593186</v>
      </c>
      <c r="Q9" s="5">
        <f t="shared" si="6"/>
        <v>124.5848107484068</v>
      </c>
      <c r="R9" s="5">
        <f t="shared" si="6"/>
        <v>56.837814848843934</v>
      </c>
      <c r="S9" s="5">
        <f t="shared" si="6"/>
        <v>139.62541515115606</v>
      </c>
      <c r="T9">
        <f t="shared" si="8"/>
        <v>1</v>
      </c>
      <c r="U9">
        <f t="shared" si="9"/>
        <v>1</v>
      </c>
    </row>
    <row r="10" spans="1:21" ht="18" x14ac:dyDescent="0.2">
      <c r="A10" s="4">
        <v>43678</v>
      </c>
      <c r="B10" s="6">
        <v>33</v>
      </c>
      <c r="C10" s="6">
        <v>28.478325999999999</v>
      </c>
      <c r="D10" s="6">
        <v>48.678269999999998</v>
      </c>
      <c r="E10" s="6">
        <v>31.43967</v>
      </c>
      <c r="F10" s="6">
        <f t="shared" si="0"/>
        <v>22.655271417197731</v>
      </c>
      <c r="G10" s="6">
        <f t="shared" si="1"/>
        <v>40.224068582802268</v>
      </c>
      <c r="H10" s="6">
        <f t="shared" si="2"/>
        <v>17.64173661628131</v>
      </c>
      <c r="I10" s="6">
        <f t="shared" si="3"/>
        <v>45.237603383718692</v>
      </c>
      <c r="J10">
        <f t="shared" si="4"/>
        <v>1</v>
      </c>
      <c r="K10">
        <f t="shared" si="7"/>
        <v>1</v>
      </c>
      <c r="N10" s="5">
        <f t="shared" si="5"/>
        <v>101</v>
      </c>
      <c r="O10" s="5">
        <f t="shared" si="6"/>
        <v>105.230591</v>
      </c>
      <c r="P10" s="5">
        <f t="shared" si="6"/>
        <v>78.877395251593185</v>
      </c>
      <c r="Q10" s="5">
        <f t="shared" si="6"/>
        <v>131.58378674840679</v>
      </c>
      <c r="R10" s="5">
        <f t="shared" si="6"/>
        <v>63.836790848843933</v>
      </c>
      <c r="S10" s="5">
        <f t="shared" si="6"/>
        <v>146.62439115115609</v>
      </c>
      <c r="T10">
        <f t="shared" si="8"/>
        <v>1</v>
      </c>
      <c r="U10">
        <f t="shared" si="9"/>
        <v>1</v>
      </c>
    </row>
    <row r="11" spans="1:21" ht="18" x14ac:dyDescent="0.2">
      <c r="A11" s="2" t="s">
        <v>5</v>
      </c>
      <c r="B11" s="6">
        <v>34</v>
      </c>
      <c r="C11" s="6">
        <v>36.857042999999997</v>
      </c>
      <c r="D11" s="6">
        <v>39.774752999999997</v>
      </c>
      <c r="E11" s="6">
        <v>37.564636999999998</v>
      </c>
      <c r="F11" s="6">
        <f t="shared" si="0"/>
        <v>28.780238417197729</v>
      </c>
      <c r="G11" s="6">
        <f t="shared" si="1"/>
        <v>46.349035582802266</v>
      </c>
      <c r="H11" s="6">
        <f t="shared" si="2"/>
        <v>23.766703616281308</v>
      </c>
      <c r="I11" s="6">
        <f t="shared" si="3"/>
        <v>51.36257038371869</v>
      </c>
      <c r="J11">
        <f t="shared" si="4"/>
        <v>1</v>
      </c>
      <c r="K11">
        <f t="shared" si="7"/>
        <v>1</v>
      </c>
      <c r="N11" s="5">
        <f t="shared" si="5"/>
        <v>103</v>
      </c>
      <c r="O11" s="5">
        <f t="shared" si="6"/>
        <v>110.488649</v>
      </c>
      <c r="P11" s="5">
        <f t="shared" si="6"/>
        <v>84.135453251593191</v>
      </c>
      <c r="Q11" s="5">
        <f t="shared" si="6"/>
        <v>136.8418447484068</v>
      </c>
      <c r="R11" s="5">
        <f t="shared" si="6"/>
        <v>69.094848848843924</v>
      </c>
      <c r="S11" s="5">
        <f t="shared" si="6"/>
        <v>151.88244915115607</v>
      </c>
      <c r="T11">
        <f t="shared" si="8"/>
        <v>1</v>
      </c>
      <c r="U11">
        <f t="shared" si="9"/>
        <v>1</v>
      </c>
    </row>
    <row r="12" spans="1:21" ht="18" x14ac:dyDescent="0.2">
      <c r="A12" s="4">
        <v>43739</v>
      </c>
      <c r="B12" s="6">
        <v>34</v>
      </c>
      <c r="C12" s="6">
        <v>36.568921000000003</v>
      </c>
      <c r="D12" s="6">
        <v>40.060308999999997</v>
      </c>
      <c r="E12" s="6">
        <v>36.226284</v>
      </c>
      <c r="F12" s="6">
        <f t="shared" si="0"/>
        <v>27.441885417197732</v>
      </c>
      <c r="G12" s="6">
        <f t="shared" si="1"/>
        <v>45.010682582802268</v>
      </c>
      <c r="H12" s="6">
        <f t="shared" si="2"/>
        <v>22.42835061628131</v>
      </c>
      <c r="I12" s="6">
        <f t="shared" si="3"/>
        <v>50.024217383718693</v>
      </c>
      <c r="J12">
        <f t="shared" si="4"/>
        <v>1</v>
      </c>
      <c r="K12">
        <f t="shared" si="7"/>
        <v>1</v>
      </c>
      <c r="N12" s="5">
        <f t="shared" si="5"/>
        <v>110</v>
      </c>
      <c r="O12" s="5">
        <f t="shared" si="6"/>
        <v>110.99949100000001</v>
      </c>
      <c r="P12" s="5">
        <f t="shared" si="6"/>
        <v>84.646295251593187</v>
      </c>
      <c r="Q12" s="5">
        <f t="shared" si="6"/>
        <v>137.35268674840682</v>
      </c>
      <c r="R12" s="5">
        <f t="shared" si="6"/>
        <v>69.605690848843935</v>
      </c>
      <c r="S12" s="5">
        <f t="shared" si="6"/>
        <v>152.39329115115606</v>
      </c>
      <c r="T12">
        <f t="shared" si="8"/>
        <v>1</v>
      </c>
      <c r="U12">
        <f t="shared" si="9"/>
        <v>1</v>
      </c>
    </row>
    <row r="13" spans="1:21" ht="18" x14ac:dyDescent="0.2">
      <c r="A13" s="4">
        <v>43770</v>
      </c>
      <c r="B13" s="6">
        <v>35</v>
      </c>
      <c r="C13" s="6">
        <v>35.735340000000001</v>
      </c>
      <c r="D13" s="6">
        <v>39.741413999999999</v>
      </c>
      <c r="E13" s="6">
        <v>36.697727999999998</v>
      </c>
      <c r="F13" s="6">
        <f t="shared" si="0"/>
        <v>27.91332941719773</v>
      </c>
      <c r="G13" s="6">
        <f t="shared" si="1"/>
        <v>45.482126582802266</v>
      </c>
      <c r="H13" s="6">
        <f t="shared" si="2"/>
        <v>22.899794616281309</v>
      </c>
      <c r="I13" s="6">
        <f t="shared" si="3"/>
        <v>50.495661383718684</v>
      </c>
      <c r="J13">
        <f t="shared" si="4"/>
        <v>1</v>
      </c>
      <c r="K13">
        <f t="shared" si="7"/>
        <v>1</v>
      </c>
      <c r="N13" s="5">
        <f t="shared" si="5"/>
        <v>126</v>
      </c>
      <c r="O13" s="5">
        <f t="shared" si="6"/>
        <v>118.252111</v>
      </c>
      <c r="P13" s="5">
        <f t="shared" si="6"/>
        <v>91.898915251593195</v>
      </c>
      <c r="Q13" s="5">
        <f t="shared" si="6"/>
        <v>144.6053067484068</v>
      </c>
      <c r="R13" s="5">
        <f t="shared" si="6"/>
        <v>76.858310848843928</v>
      </c>
      <c r="S13" s="5">
        <f t="shared" si="6"/>
        <v>159.64591115115604</v>
      </c>
      <c r="T13">
        <f t="shared" si="8"/>
        <v>1</v>
      </c>
      <c r="U13">
        <f t="shared" si="9"/>
        <v>1</v>
      </c>
    </row>
    <row r="14" spans="1:21" ht="18" x14ac:dyDescent="0.2">
      <c r="A14" s="4">
        <v>43800</v>
      </c>
      <c r="B14" s="6">
        <v>41</v>
      </c>
      <c r="C14" s="6">
        <v>36.870184999999999</v>
      </c>
      <c r="D14" s="6">
        <v>38.786943999999998</v>
      </c>
      <c r="E14" s="6">
        <v>38.075479000000001</v>
      </c>
      <c r="F14" s="6">
        <f t="shared" si="0"/>
        <v>29.291080417197733</v>
      </c>
      <c r="G14" s="6">
        <f t="shared" si="1"/>
        <v>46.85987758280227</v>
      </c>
      <c r="H14" s="6">
        <f t="shared" si="2"/>
        <v>24.277545616281312</v>
      </c>
      <c r="I14" s="6">
        <f t="shared" si="3"/>
        <v>51.873412383718687</v>
      </c>
      <c r="J14">
        <f t="shared" si="4"/>
        <v>1</v>
      </c>
      <c r="K14">
        <f t="shared" si="7"/>
        <v>1</v>
      </c>
      <c r="N14" s="5">
        <f t="shared" si="5"/>
        <v>125</v>
      </c>
      <c r="O14" s="5">
        <f t="shared" si="6"/>
        <v>129.63446300000001</v>
      </c>
      <c r="P14" s="5">
        <f t="shared" si="6"/>
        <v>103.28126725159319</v>
      </c>
      <c r="Q14" s="5">
        <f t="shared" si="6"/>
        <v>155.9876587484068</v>
      </c>
      <c r="R14" s="5">
        <f t="shared" si="6"/>
        <v>88.240662848843925</v>
      </c>
      <c r="S14" s="5">
        <f t="shared" si="6"/>
        <v>171.02826315115607</v>
      </c>
      <c r="T14">
        <f t="shared" si="8"/>
        <v>1</v>
      </c>
      <c r="U14">
        <f t="shared" si="9"/>
        <v>1</v>
      </c>
    </row>
    <row r="15" spans="1:21" ht="18" x14ac:dyDescent="0.2">
      <c r="A15" s="4">
        <v>43831</v>
      </c>
      <c r="B15" s="6">
        <v>50</v>
      </c>
      <c r="C15" s="6">
        <v>41.657299999999999</v>
      </c>
      <c r="D15" s="6">
        <v>46.121893999999998</v>
      </c>
      <c r="E15" s="6">
        <v>43.478904</v>
      </c>
      <c r="F15" s="6">
        <f t="shared" si="0"/>
        <v>34.694505417197732</v>
      </c>
      <c r="G15" s="6">
        <f t="shared" si="1"/>
        <v>52.263302582802268</v>
      </c>
      <c r="H15" s="6">
        <f t="shared" si="2"/>
        <v>29.680970616281311</v>
      </c>
      <c r="I15" s="6">
        <f t="shared" si="3"/>
        <v>57.276837383718686</v>
      </c>
      <c r="J15">
        <f t="shared" si="4"/>
        <v>1</v>
      </c>
      <c r="K15">
        <f t="shared" si="7"/>
        <v>1</v>
      </c>
      <c r="N15" s="5">
        <f t="shared" si="5"/>
        <v>103</v>
      </c>
      <c r="O15" s="5">
        <f t="shared" si="6"/>
        <v>125.09236600000001</v>
      </c>
      <c r="P15" s="5">
        <f t="shared" si="6"/>
        <v>98.739170251593208</v>
      </c>
      <c r="Q15" s="5">
        <f t="shared" si="6"/>
        <v>151.44556174840682</v>
      </c>
      <c r="R15" s="5">
        <f t="shared" si="6"/>
        <v>83.698565848843941</v>
      </c>
      <c r="S15" s="5">
        <f t="shared" si="6"/>
        <v>166.48616615115606</v>
      </c>
      <c r="T15">
        <f t="shared" si="8"/>
        <v>1</v>
      </c>
      <c r="U15">
        <f t="shared" si="9"/>
        <v>1</v>
      </c>
    </row>
    <row r="16" spans="1:21" ht="18" x14ac:dyDescent="0.2">
      <c r="A16" s="4">
        <v>43862</v>
      </c>
      <c r="B16" s="6">
        <v>34</v>
      </c>
      <c r="C16" s="6">
        <v>47.814217999999997</v>
      </c>
      <c r="D16" s="6">
        <v>36.737113999999998</v>
      </c>
      <c r="E16" s="6">
        <v>48.080080000000002</v>
      </c>
      <c r="F16" s="6">
        <f t="shared" si="0"/>
        <v>39.295681417197734</v>
      </c>
      <c r="G16" s="6">
        <f t="shared" si="1"/>
        <v>56.864478582802271</v>
      </c>
      <c r="H16" s="6">
        <f t="shared" si="2"/>
        <v>34.28214661628131</v>
      </c>
      <c r="I16" s="6">
        <f t="shared" si="3"/>
        <v>61.878013383718695</v>
      </c>
      <c r="J16">
        <f t="shared" si="4"/>
        <v>0</v>
      </c>
      <c r="K16">
        <f t="shared" si="7"/>
        <v>0</v>
      </c>
      <c r="N16" s="5">
        <f t="shared" si="5"/>
        <v>58</v>
      </c>
      <c r="O16" s="5">
        <f t="shared" si="6"/>
        <v>108.353662</v>
      </c>
      <c r="P16" s="5">
        <f t="shared" si="6"/>
        <v>82.000466251593195</v>
      </c>
      <c r="Q16" s="5">
        <f t="shared" si="6"/>
        <v>134.7068577484068</v>
      </c>
      <c r="R16" s="5">
        <f t="shared" si="6"/>
        <v>66.959861848843943</v>
      </c>
      <c r="S16" s="5">
        <f t="shared" si="6"/>
        <v>149.74746215115607</v>
      </c>
      <c r="T16">
        <f t="shared" si="8"/>
        <v>0</v>
      </c>
      <c r="U16">
        <f t="shared" si="9"/>
        <v>0</v>
      </c>
    </row>
    <row r="17" spans="1:21" ht="18" x14ac:dyDescent="0.2">
      <c r="A17" s="4">
        <v>43891</v>
      </c>
      <c r="B17" s="6">
        <v>19</v>
      </c>
      <c r="C17" s="6">
        <v>34.362765000000003</v>
      </c>
      <c r="D17" s="6">
        <v>36.103831</v>
      </c>
      <c r="E17" s="6">
        <v>33.533382000000003</v>
      </c>
      <c r="F17" s="6">
        <f t="shared" si="0"/>
        <v>24.748983417197735</v>
      </c>
      <c r="G17" s="6">
        <f t="shared" si="1"/>
        <v>42.317780582802271</v>
      </c>
      <c r="H17" s="6">
        <f t="shared" si="2"/>
        <v>19.735448616281314</v>
      </c>
      <c r="I17" s="6">
        <f t="shared" si="3"/>
        <v>47.331315383718689</v>
      </c>
      <c r="J17">
        <f t="shared" si="4"/>
        <v>0</v>
      </c>
      <c r="K17">
        <f t="shared" si="7"/>
        <v>0</v>
      </c>
      <c r="N17" s="5">
        <f t="shared" si="5"/>
        <v>37</v>
      </c>
      <c r="O17" s="5">
        <f t="shared" ref="O17:S32" si="10">+SUM(E17:E19)</f>
        <v>79.998326000000006</v>
      </c>
      <c r="P17" s="5">
        <f t="shared" si="10"/>
        <v>53.645130251593201</v>
      </c>
      <c r="Q17" s="5">
        <f t="shared" si="10"/>
        <v>106.35152174840681</v>
      </c>
      <c r="R17" s="5">
        <f t="shared" si="10"/>
        <v>38.604525848843934</v>
      </c>
      <c r="S17" s="5">
        <f t="shared" si="10"/>
        <v>121.39212615115606</v>
      </c>
      <c r="T17">
        <f t="shared" si="8"/>
        <v>0</v>
      </c>
      <c r="U17">
        <f t="shared" si="9"/>
        <v>0</v>
      </c>
    </row>
    <row r="18" spans="1:21" ht="18" x14ac:dyDescent="0.2">
      <c r="A18" s="4">
        <v>43922</v>
      </c>
      <c r="B18" s="6">
        <v>5</v>
      </c>
      <c r="C18" s="6">
        <v>25.712662000000002</v>
      </c>
      <c r="D18" s="6">
        <v>28.981227000000001</v>
      </c>
      <c r="E18" s="6">
        <v>26.740200000000002</v>
      </c>
      <c r="F18" s="6">
        <f t="shared" si="0"/>
        <v>17.955801417197733</v>
      </c>
      <c r="G18" s="6">
        <f t="shared" si="1"/>
        <v>35.52459858280227</v>
      </c>
      <c r="H18" s="6">
        <f t="shared" si="2"/>
        <v>12.942266616281312</v>
      </c>
      <c r="I18" s="6">
        <f t="shared" si="3"/>
        <v>40.538133383718687</v>
      </c>
      <c r="J18">
        <f t="shared" si="4"/>
        <v>0</v>
      </c>
      <c r="K18">
        <f t="shared" si="7"/>
        <v>0</v>
      </c>
      <c r="N18" s="5">
        <f t="shared" si="5"/>
        <v>44</v>
      </c>
      <c r="O18" s="5">
        <f t="shared" si="10"/>
        <v>74.317958000000004</v>
      </c>
      <c r="P18" s="5">
        <f t="shared" si="10"/>
        <v>47.9647622515932</v>
      </c>
      <c r="Q18" s="5">
        <f t="shared" si="10"/>
        <v>100.67115374840681</v>
      </c>
      <c r="R18" s="5">
        <f t="shared" si="10"/>
        <v>32.924157848843933</v>
      </c>
      <c r="S18" s="5">
        <f t="shared" si="10"/>
        <v>115.71175815115606</v>
      </c>
      <c r="T18">
        <f t="shared" si="8"/>
        <v>0</v>
      </c>
      <c r="U18">
        <f t="shared" si="9"/>
        <v>1</v>
      </c>
    </row>
    <row r="19" spans="1:21" ht="18" x14ac:dyDescent="0.2">
      <c r="A19" s="4">
        <v>43952</v>
      </c>
      <c r="B19" s="6">
        <v>13</v>
      </c>
      <c r="C19" s="6">
        <v>20.071432999999999</v>
      </c>
      <c r="D19" s="6">
        <v>29.543600000000001</v>
      </c>
      <c r="E19" s="6">
        <v>19.724744000000001</v>
      </c>
      <c r="F19" s="6">
        <f t="shared" si="0"/>
        <v>10.940345417197733</v>
      </c>
      <c r="G19" s="6">
        <f t="shared" si="1"/>
        <v>28.509142582802269</v>
      </c>
      <c r="H19" s="6">
        <f t="shared" si="2"/>
        <v>5.9268106162813119</v>
      </c>
      <c r="I19" s="6">
        <f t="shared" si="3"/>
        <v>33.522677383718687</v>
      </c>
      <c r="J19">
        <f t="shared" si="4"/>
        <v>1</v>
      </c>
      <c r="K19">
        <f t="shared" si="7"/>
        <v>1</v>
      </c>
      <c r="N19" s="5">
        <f t="shared" si="5"/>
        <v>94</v>
      </c>
      <c r="O19" s="5">
        <f t="shared" si="10"/>
        <v>82.125938000000005</v>
      </c>
      <c r="P19" s="5">
        <f t="shared" si="10"/>
        <v>55.772742251593201</v>
      </c>
      <c r="Q19" s="5">
        <f t="shared" si="10"/>
        <v>108.47913374840681</v>
      </c>
      <c r="R19" s="5">
        <f t="shared" si="10"/>
        <v>40.732137848843934</v>
      </c>
      <c r="S19" s="5">
        <f t="shared" si="10"/>
        <v>123.51973815115606</v>
      </c>
      <c r="T19">
        <f t="shared" si="8"/>
        <v>1</v>
      </c>
      <c r="U19">
        <f t="shared" si="9"/>
        <v>1</v>
      </c>
    </row>
    <row r="20" spans="1:21" ht="18" x14ac:dyDescent="0.2">
      <c r="A20" s="4">
        <v>43983</v>
      </c>
      <c r="B20" s="6">
        <v>26</v>
      </c>
      <c r="C20" s="6">
        <v>29.827480000000001</v>
      </c>
      <c r="D20" s="6">
        <v>28.338156999999999</v>
      </c>
      <c r="E20" s="6">
        <v>27.853014000000002</v>
      </c>
      <c r="F20" s="6">
        <f t="shared" si="0"/>
        <v>19.068615417197734</v>
      </c>
      <c r="G20" s="6">
        <f t="shared" si="1"/>
        <v>36.63741258280227</v>
      </c>
      <c r="H20" s="6">
        <f t="shared" si="2"/>
        <v>14.055080616281312</v>
      </c>
      <c r="I20" s="6">
        <f t="shared" si="3"/>
        <v>41.650947383718687</v>
      </c>
      <c r="J20">
        <f t="shared" si="4"/>
        <v>1</v>
      </c>
      <c r="K20">
        <f t="shared" si="7"/>
        <v>1</v>
      </c>
      <c r="N20" s="5">
        <f t="shared" si="5"/>
        <v>126</v>
      </c>
      <c r="O20" s="5">
        <f t="shared" si="10"/>
        <v>114.369575</v>
      </c>
      <c r="P20" s="5">
        <f t="shared" si="10"/>
        <v>88.016379251593207</v>
      </c>
      <c r="Q20" s="5">
        <f t="shared" si="10"/>
        <v>140.72277074840682</v>
      </c>
      <c r="R20" s="5">
        <f t="shared" si="10"/>
        <v>72.97577484884394</v>
      </c>
      <c r="S20" s="5">
        <f t="shared" si="10"/>
        <v>155.76337515115608</v>
      </c>
      <c r="T20">
        <f t="shared" si="8"/>
        <v>1</v>
      </c>
      <c r="U20">
        <f t="shared" si="9"/>
        <v>1</v>
      </c>
    </row>
    <row r="21" spans="1:21" ht="18" x14ac:dyDescent="0.2">
      <c r="A21" s="4">
        <v>44013</v>
      </c>
      <c r="B21" s="6">
        <v>55</v>
      </c>
      <c r="C21" s="6">
        <v>39.12979</v>
      </c>
      <c r="D21" s="6">
        <v>30.188365999999998</v>
      </c>
      <c r="E21" s="6">
        <v>34.548180000000002</v>
      </c>
      <c r="F21" s="6">
        <f t="shared" si="0"/>
        <v>25.763781417197734</v>
      </c>
      <c r="G21" s="6">
        <f t="shared" si="1"/>
        <v>43.33257858280227</v>
      </c>
      <c r="H21" s="6">
        <f t="shared" si="2"/>
        <v>20.750246616281313</v>
      </c>
      <c r="I21" s="6">
        <f t="shared" si="3"/>
        <v>48.346113383718688</v>
      </c>
      <c r="J21">
        <f t="shared" si="4"/>
        <v>0</v>
      </c>
      <c r="K21">
        <f t="shared" si="7"/>
        <v>0</v>
      </c>
      <c r="N21" s="5">
        <f t="shared" si="5"/>
        <v>155</v>
      </c>
      <c r="O21" s="5">
        <f t="shared" si="10"/>
        <v>124.40190999999999</v>
      </c>
      <c r="P21" s="5">
        <f t="shared" si="10"/>
        <v>98.048714251593196</v>
      </c>
      <c r="Q21" s="5">
        <f t="shared" si="10"/>
        <v>150.75510574840681</v>
      </c>
      <c r="R21" s="5">
        <f t="shared" si="10"/>
        <v>83.00810984884393</v>
      </c>
      <c r="S21" s="5">
        <f t="shared" si="10"/>
        <v>165.79571015115607</v>
      </c>
      <c r="T21">
        <f t="shared" si="8"/>
        <v>1</v>
      </c>
      <c r="U21">
        <f t="shared" si="9"/>
        <v>1</v>
      </c>
    </row>
    <row r="22" spans="1:21" ht="18" x14ac:dyDescent="0.2">
      <c r="A22" s="4">
        <v>44044</v>
      </c>
      <c r="B22" s="6">
        <v>45</v>
      </c>
      <c r="C22" s="6">
        <v>57.076321</v>
      </c>
      <c r="D22" s="6">
        <v>26.390991</v>
      </c>
      <c r="E22" s="6">
        <v>51.968381000000001</v>
      </c>
      <c r="F22" s="6">
        <f t="shared" si="0"/>
        <v>43.183982417197733</v>
      </c>
      <c r="G22" s="6">
        <f t="shared" si="1"/>
        <v>60.752779582802269</v>
      </c>
      <c r="H22" s="6">
        <f t="shared" si="2"/>
        <v>38.170447616281308</v>
      </c>
      <c r="I22" s="6">
        <f t="shared" si="3"/>
        <v>65.766314383718694</v>
      </c>
      <c r="J22">
        <f t="shared" si="4"/>
        <v>1</v>
      </c>
      <c r="K22">
        <f t="shared" si="7"/>
        <v>1</v>
      </c>
      <c r="N22" s="5">
        <f t="shared" si="5"/>
        <v>155</v>
      </c>
      <c r="O22" s="5">
        <f t="shared" si="10"/>
        <v>140.050049</v>
      </c>
      <c r="P22" s="5">
        <f t="shared" si="10"/>
        <v>113.6968532515932</v>
      </c>
      <c r="Q22" s="5">
        <f t="shared" si="10"/>
        <v>166.40324474840679</v>
      </c>
      <c r="R22" s="5">
        <f t="shared" si="10"/>
        <v>98.65624884884393</v>
      </c>
      <c r="S22" s="5">
        <f t="shared" si="10"/>
        <v>181.44384915115609</v>
      </c>
      <c r="T22">
        <f t="shared" si="8"/>
        <v>1</v>
      </c>
      <c r="U22">
        <f t="shared" si="9"/>
        <v>1</v>
      </c>
    </row>
    <row r="23" spans="1:21" ht="18" x14ac:dyDescent="0.2">
      <c r="A23" s="2" t="s">
        <v>6</v>
      </c>
      <c r="B23" s="6">
        <v>55</v>
      </c>
      <c r="C23" s="6">
        <v>43.494405</v>
      </c>
      <c r="D23" s="6">
        <v>39.396085999999997</v>
      </c>
      <c r="E23" s="6">
        <v>37.885348999999998</v>
      </c>
      <c r="F23" s="6">
        <f t="shared" si="0"/>
        <v>29.10095041719773</v>
      </c>
      <c r="G23" s="6">
        <f t="shared" si="1"/>
        <v>46.669747582802266</v>
      </c>
      <c r="H23" s="6">
        <f t="shared" si="2"/>
        <v>24.087415616281309</v>
      </c>
      <c r="I23" s="6">
        <f t="shared" si="3"/>
        <v>51.683282383718691</v>
      </c>
      <c r="J23">
        <f t="shared" si="4"/>
        <v>0</v>
      </c>
      <c r="K23">
        <f t="shared" si="7"/>
        <v>0</v>
      </c>
      <c r="N23" s="5">
        <f t="shared" si="5"/>
        <v>156</v>
      </c>
      <c r="O23" s="5">
        <f t="shared" si="10"/>
        <v>138.181117</v>
      </c>
      <c r="P23" s="5">
        <f t="shared" si="10"/>
        <v>111.82792125159321</v>
      </c>
      <c r="Q23" s="5">
        <f t="shared" si="10"/>
        <v>164.53431274840682</v>
      </c>
      <c r="R23" s="5">
        <f t="shared" si="10"/>
        <v>96.787316848843929</v>
      </c>
      <c r="S23" s="5">
        <f t="shared" si="10"/>
        <v>179.57491715115606</v>
      </c>
      <c r="T23">
        <f t="shared" si="8"/>
        <v>1</v>
      </c>
      <c r="U23">
        <f t="shared" si="9"/>
        <v>1</v>
      </c>
    </row>
    <row r="24" spans="1:21" ht="18" x14ac:dyDescent="0.2">
      <c r="A24" s="4">
        <v>44105</v>
      </c>
      <c r="B24" s="6">
        <v>55</v>
      </c>
      <c r="C24" s="6">
        <v>50.109603999999997</v>
      </c>
      <c r="D24" s="6">
        <v>38.732052000000003</v>
      </c>
      <c r="E24" s="6">
        <v>50.196319000000003</v>
      </c>
      <c r="F24" s="6">
        <f t="shared" si="0"/>
        <v>41.411920417197734</v>
      </c>
      <c r="G24" s="6">
        <f t="shared" si="1"/>
        <v>58.980717582802271</v>
      </c>
      <c r="H24" s="6">
        <f t="shared" si="2"/>
        <v>36.398385616281317</v>
      </c>
      <c r="I24" s="6">
        <f t="shared" si="3"/>
        <v>63.994252383718688</v>
      </c>
      <c r="J24">
        <f t="shared" si="4"/>
        <v>1</v>
      </c>
      <c r="K24">
        <f t="shared" si="7"/>
        <v>1</v>
      </c>
      <c r="N24" s="5">
        <f t="shared" si="5"/>
        <v>155</v>
      </c>
      <c r="O24" s="5">
        <f t="shared" si="10"/>
        <v>142.44317700000002</v>
      </c>
      <c r="P24" s="5">
        <f t="shared" si="10"/>
        <v>116.0899812515932</v>
      </c>
      <c r="Q24" s="5">
        <f t="shared" si="10"/>
        <v>168.79637274840681</v>
      </c>
      <c r="R24" s="5">
        <f t="shared" si="10"/>
        <v>101.04937684884393</v>
      </c>
      <c r="S24" s="5">
        <f t="shared" si="10"/>
        <v>183.83697715115608</v>
      </c>
      <c r="T24">
        <f t="shared" si="8"/>
        <v>1</v>
      </c>
      <c r="U24">
        <f t="shared" si="9"/>
        <v>1</v>
      </c>
    </row>
    <row r="25" spans="1:21" ht="18" x14ac:dyDescent="0.2">
      <c r="A25" s="4">
        <v>44136</v>
      </c>
      <c r="B25" s="6">
        <v>46</v>
      </c>
      <c r="C25" s="6">
        <v>50.522486999999998</v>
      </c>
      <c r="D25" s="6">
        <v>54.860235000000003</v>
      </c>
      <c r="E25" s="6">
        <v>50.099449</v>
      </c>
      <c r="F25" s="6">
        <f t="shared" si="0"/>
        <v>41.315050417197732</v>
      </c>
      <c r="G25" s="6">
        <f t="shared" si="1"/>
        <v>58.883847582802268</v>
      </c>
      <c r="H25" s="6">
        <f t="shared" si="2"/>
        <v>36.301515616281307</v>
      </c>
      <c r="I25" s="6">
        <f t="shared" si="3"/>
        <v>63.897382383718693</v>
      </c>
      <c r="J25">
        <f t="shared" si="4"/>
        <v>1</v>
      </c>
      <c r="K25">
        <f t="shared" si="7"/>
        <v>1</v>
      </c>
      <c r="N25" s="5">
        <f t="shared" si="5"/>
        <v>161</v>
      </c>
      <c r="O25" s="5">
        <f t="shared" si="10"/>
        <v>147.82058799999999</v>
      </c>
      <c r="P25" s="5">
        <f t="shared" si="10"/>
        <v>121.4673922515932</v>
      </c>
      <c r="Q25" s="5">
        <f t="shared" si="10"/>
        <v>174.17378374840681</v>
      </c>
      <c r="R25" s="5">
        <f t="shared" si="10"/>
        <v>106.42678784884393</v>
      </c>
      <c r="S25" s="5">
        <f t="shared" si="10"/>
        <v>189.21438815115607</v>
      </c>
      <c r="T25">
        <f t="shared" si="8"/>
        <v>1</v>
      </c>
      <c r="U25">
        <f t="shared" si="9"/>
        <v>1</v>
      </c>
    </row>
    <row r="26" spans="1:21" ht="18" x14ac:dyDescent="0.2">
      <c r="A26" s="4">
        <v>44166</v>
      </c>
      <c r="B26" s="6">
        <v>54</v>
      </c>
      <c r="C26" s="6">
        <v>43.703642000000002</v>
      </c>
      <c r="D26" s="6">
        <v>48.178835999999997</v>
      </c>
      <c r="E26" s="6">
        <v>42.147409000000003</v>
      </c>
      <c r="F26" s="6">
        <f t="shared" si="0"/>
        <v>33.363010417197735</v>
      </c>
      <c r="G26" s="6">
        <f t="shared" si="1"/>
        <v>50.931807582802271</v>
      </c>
      <c r="H26" s="6">
        <f t="shared" si="2"/>
        <v>28.349475616281314</v>
      </c>
      <c r="I26" s="6">
        <f t="shared" si="3"/>
        <v>55.945342383718696</v>
      </c>
      <c r="J26">
        <f t="shared" si="4"/>
        <v>0</v>
      </c>
      <c r="K26">
        <f t="shared" si="7"/>
        <v>1</v>
      </c>
      <c r="N26" s="5">
        <f t="shared" si="5"/>
        <v>175</v>
      </c>
      <c r="O26" s="5">
        <f t="shared" si="10"/>
        <v>155.291687</v>
      </c>
      <c r="P26" s="5">
        <f t="shared" si="10"/>
        <v>128.93849125159318</v>
      </c>
      <c r="Q26" s="5">
        <f t="shared" si="10"/>
        <v>181.64488274840681</v>
      </c>
      <c r="R26" s="5">
        <f t="shared" si="10"/>
        <v>113.89788684884394</v>
      </c>
      <c r="S26" s="5">
        <f t="shared" si="10"/>
        <v>196.68548715115605</v>
      </c>
      <c r="T26">
        <f t="shared" si="8"/>
        <v>1</v>
      </c>
      <c r="U26">
        <f t="shared" si="9"/>
        <v>1</v>
      </c>
    </row>
    <row r="27" spans="1:21" ht="18" x14ac:dyDescent="0.2">
      <c r="A27" s="4">
        <v>44197</v>
      </c>
      <c r="B27" s="6">
        <v>61</v>
      </c>
      <c r="C27" s="6">
        <v>52.264873999999999</v>
      </c>
      <c r="D27" s="6">
        <v>61.177242999999997</v>
      </c>
      <c r="E27" s="6">
        <v>55.573729999999998</v>
      </c>
      <c r="F27" s="6">
        <f t="shared" si="0"/>
        <v>46.789331417197729</v>
      </c>
      <c r="G27" s="6">
        <f t="shared" si="1"/>
        <v>64.358128582802266</v>
      </c>
      <c r="H27" s="6">
        <f t="shared" si="2"/>
        <v>41.775796616281312</v>
      </c>
      <c r="I27" s="6">
        <f t="shared" si="3"/>
        <v>69.371663383718683</v>
      </c>
      <c r="J27">
        <f t="shared" si="4"/>
        <v>1</v>
      </c>
      <c r="K27">
        <f t="shared" si="7"/>
        <v>1</v>
      </c>
      <c r="N27" s="5">
        <f t="shared" si="5"/>
        <v>170</v>
      </c>
      <c r="O27" s="5">
        <f t="shared" si="10"/>
        <v>170.205658</v>
      </c>
      <c r="P27" s="5">
        <f t="shared" si="10"/>
        <v>143.85246225159318</v>
      </c>
      <c r="Q27" s="5">
        <f t="shared" si="10"/>
        <v>196.55885374840682</v>
      </c>
      <c r="R27" s="5">
        <f t="shared" si="10"/>
        <v>128.81185784884394</v>
      </c>
      <c r="S27" s="5">
        <f t="shared" si="10"/>
        <v>211.59945815115606</v>
      </c>
      <c r="T27">
        <f t="shared" si="8"/>
        <v>1</v>
      </c>
      <c r="U27">
        <f t="shared" si="9"/>
        <v>1</v>
      </c>
    </row>
    <row r="28" spans="1:21" ht="18" x14ac:dyDescent="0.2">
      <c r="A28" s="4">
        <v>44228</v>
      </c>
      <c r="B28" s="6">
        <v>60</v>
      </c>
      <c r="C28" s="6">
        <v>57.990675000000003</v>
      </c>
      <c r="D28" s="6">
        <v>56.333500000000001</v>
      </c>
      <c r="E28" s="6">
        <v>57.570548000000002</v>
      </c>
      <c r="F28" s="6">
        <f t="shared" si="0"/>
        <v>48.786149417197734</v>
      </c>
      <c r="G28" s="6">
        <f t="shared" si="1"/>
        <v>66.35494658280227</v>
      </c>
      <c r="H28" s="6">
        <f t="shared" si="2"/>
        <v>43.772614616281317</v>
      </c>
      <c r="I28" s="6">
        <f t="shared" si="3"/>
        <v>71.368481383718688</v>
      </c>
      <c r="J28">
        <f t="shared" si="4"/>
        <v>1</v>
      </c>
      <c r="K28">
        <f t="shared" si="7"/>
        <v>1</v>
      </c>
      <c r="N28" s="5">
        <f t="shared" si="5"/>
        <v>147</v>
      </c>
      <c r="O28" s="5">
        <f t="shared" si="10"/>
        <v>164.23689899999999</v>
      </c>
      <c r="P28" s="5">
        <f t="shared" si="10"/>
        <v>137.8837032515932</v>
      </c>
      <c r="Q28" s="5">
        <f t="shared" si="10"/>
        <v>190.59009474840678</v>
      </c>
      <c r="R28" s="5">
        <f t="shared" si="10"/>
        <v>122.84309884884394</v>
      </c>
      <c r="S28" s="5">
        <f t="shared" si="10"/>
        <v>205.63069915115608</v>
      </c>
      <c r="T28">
        <f t="shared" si="8"/>
        <v>1</v>
      </c>
      <c r="U28">
        <f t="shared" si="9"/>
        <v>1</v>
      </c>
    </row>
    <row r="29" spans="1:21" ht="18" x14ac:dyDescent="0.2">
      <c r="A29" s="4">
        <v>44256</v>
      </c>
      <c r="B29" s="6">
        <v>49</v>
      </c>
      <c r="C29" s="6">
        <v>56.176124000000002</v>
      </c>
      <c r="D29" s="6">
        <v>61.805039999999998</v>
      </c>
      <c r="E29" s="6">
        <v>57.06138</v>
      </c>
      <c r="F29" s="6">
        <f t="shared" si="0"/>
        <v>48.276981417197732</v>
      </c>
      <c r="G29" s="6">
        <f t="shared" si="1"/>
        <v>65.845778582802268</v>
      </c>
      <c r="H29" s="6">
        <f t="shared" si="2"/>
        <v>43.263446616281314</v>
      </c>
      <c r="I29" s="6">
        <f t="shared" si="3"/>
        <v>70.859313383718685</v>
      </c>
      <c r="J29">
        <f t="shared" si="4"/>
        <v>1</v>
      </c>
      <c r="K29">
        <f t="shared" si="7"/>
        <v>1</v>
      </c>
      <c r="N29" s="5">
        <f t="shared" si="5"/>
        <v>137</v>
      </c>
      <c r="O29" s="5">
        <f t="shared" si="10"/>
        <v>152.217928</v>
      </c>
      <c r="P29" s="5">
        <f t="shared" si="10"/>
        <v>125.86473225159318</v>
      </c>
      <c r="Q29" s="5">
        <f t="shared" si="10"/>
        <v>178.57112374840679</v>
      </c>
      <c r="R29" s="5">
        <f t="shared" si="10"/>
        <v>110.82412784884393</v>
      </c>
      <c r="S29" s="5">
        <f t="shared" si="10"/>
        <v>193.61172815115609</v>
      </c>
      <c r="T29">
        <f t="shared" si="8"/>
        <v>1</v>
      </c>
      <c r="U29">
        <f t="shared" si="9"/>
        <v>1</v>
      </c>
    </row>
    <row r="30" spans="1:21" ht="18" x14ac:dyDescent="0.2">
      <c r="A30" s="4">
        <v>44287</v>
      </c>
      <c r="B30" s="6">
        <v>38</v>
      </c>
      <c r="C30" s="6">
        <v>48.788868000000001</v>
      </c>
      <c r="D30" s="6">
        <v>46.933802</v>
      </c>
      <c r="E30" s="6">
        <v>49.604970999999999</v>
      </c>
      <c r="F30" s="6">
        <f t="shared" si="0"/>
        <v>40.820572417197731</v>
      </c>
      <c r="G30" s="6">
        <f t="shared" si="1"/>
        <v>58.389369582802267</v>
      </c>
      <c r="H30" s="6">
        <f t="shared" si="2"/>
        <v>35.807037616281306</v>
      </c>
      <c r="I30" s="6">
        <f t="shared" si="3"/>
        <v>63.402904383718692</v>
      </c>
      <c r="J30">
        <f t="shared" si="4"/>
        <v>0</v>
      </c>
      <c r="K30">
        <f t="shared" si="7"/>
        <v>1</v>
      </c>
      <c r="N30" s="5">
        <f t="shared" si="5"/>
        <v>141</v>
      </c>
      <c r="O30" s="5">
        <f t="shared" si="10"/>
        <v>152.75294700000001</v>
      </c>
      <c r="P30" s="5">
        <f t="shared" si="10"/>
        <v>126.39975125159319</v>
      </c>
      <c r="Q30" s="5">
        <f t="shared" si="10"/>
        <v>179.1061427484068</v>
      </c>
      <c r="R30" s="5">
        <f t="shared" si="10"/>
        <v>111.35914684884392</v>
      </c>
      <c r="S30" s="5">
        <f t="shared" si="10"/>
        <v>194.14674715115609</v>
      </c>
      <c r="T30">
        <f t="shared" si="8"/>
        <v>1</v>
      </c>
      <c r="U30">
        <f t="shared" si="9"/>
        <v>1</v>
      </c>
    </row>
    <row r="31" spans="1:21" ht="18" x14ac:dyDescent="0.2">
      <c r="A31" s="4">
        <v>44317</v>
      </c>
      <c r="B31" s="6">
        <v>50</v>
      </c>
      <c r="C31" s="6">
        <v>43.912253</v>
      </c>
      <c r="D31" s="6">
        <v>48.527329999999999</v>
      </c>
      <c r="E31" s="6">
        <v>45.551577000000002</v>
      </c>
      <c r="F31" s="6">
        <f t="shared" si="0"/>
        <v>36.767178417197734</v>
      </c>
      <c r="G31" s="6">
        <f t="shared" si="1"/>
        <v>54.33597558280227</v>
      </c>
      <c r="H31" s="6">
        <f t="shared" si="2"/>
        <v>31.753643616281312</v>
      </c>
      <c r="I31" s="6">
        <f t="shared" si="3"/>
        <v>59.349510383718695</v>
      </c>
      <c r="J31">
        <f t="shared" si="4"/>
        <v>1</v>
      </c>
      <c r="K31">
        <f t="shared" si="7"/>
        <v>1</v>
      </c>
      <c r="N31" s="5">
        <f t="shared" si="5"/>
        <v>164</v>
      </c>
      <c r="O31" s="5">
        <f t="shared" si="10"/>
        <v>160.405866</v>
      </c>
      <c r="P31" s="5">
        <f t="shared" si="10"/>
        <v>134.05267025159321</v>
      </c>
      <c r="Q31" s="5">
        <f t="shared" si="10"/>
        <v>186.75906174840679</v>
      </c>
      <c r="R31" s="5">
        <f t="shared" si="10"/>
        <v>119.01206584884393</v>
      </c>
      <c r="S31" s="5">
        <f t="shared" si="10"/>
        <v>201.79966615115609</v>
      </c>
      <c r="T31">
        <f t="shared" si="8"/>
        <v>1</v>
      </c>
      <c r="U31">
        <f t="shared" si="9"/>
        <v>1</v>
      </c>
    </row>
    <row r="32" spans="1:21" ht="18" x14ac:dyDescent="0.2">
      <c r="A32" s="4">
        <v>44348</v>
      </c>
      <c r="B32" s="6">
        <v>53</v>
      </c>
      <c r="C32" s="6">
        <v>56.62276</v>
      </c>
      <c r="D32" s="6">
        <v>45.306092</v>
      </c>
      <c r="E32" s="6">
        <v>57.596398999999998</v>
      </c>
      <c r="F32" s="6">
        <f t="shared" si="0"/>
        <v>48.81200041719773</v>
      </c>
      <c r="G32" s="6">
        <f t="shared" si="1"/>
        <v>66.380797582802273</v>
      </c>
      <c r="H32" s="6">
        <f t="shared" si="2"/>
        <v>43.798465616281305</v>
      </c>
      <c r="I32" s="6">
        <f t="shared" si="3"/>
        <v>71.394332383718691</v>
      </c>
      <c r="J32">
        <f t="shared" si="4"/>
        <v>1</v>
      </c>
      <c r="K32">
        <f t="shared" si="7"/>
        <v>1</v>
      </c>
      <c r="N32" s="5">
        <f t="shared" si="5"/>
        <v>186</v>
      </c>
      <c r="O32" s="5">
        <f t="shared" si="10"/>
        <v>178.80297999999999</v>
      </c>
      <c r="P32" s="5">
        <f t="shared" si="10"/>
        <v>152.4497842515932</v>
      </c>
      <c r="Q32" s="5">
        <f t="shared" si="10"/>
        <v>205.15617574840684</v>
      </c>
      <c r="R32" s="5">
        <f t="shared" si="10"/>
        <v>137.40917984884393</v>
      </c>
      <c r="S32" s="5">
        <f t="shared" si="10"/>
        <v>220.19678015115605</v>
      </c>
      <c r="T32">
        <f t="shared" si="8"/>
        <v>1</v>
      </c>
      <c r="U32">
        <f t="shared" si="9"/>
        <v>1</v>
      </c>
    </row>
    <row r="33" spans="1:21" ht="18" x14ac:dyDescent="0.2">
      <c r="A33" s="4">
        <v>44378</v>
      </c>
      <c r="B33" s="6">
        <v>61</v>
      </c>
      <c r="C33" s="6">
        <v>58.578301000000003</v>
      </c>
      <c r="D33" s="6">
        <v>58.266424999999998</v>
      </c>
      <c r="E33" s="6">
        <v>57.257890000000003</v>
      </c>
      <c r="F33" s="6">
        <f t="shared" si="0"/>
        <v>48.473491417197735</v>
      </c>
      <c r="G33" s="6">
        <f t="shared" si="1"/>
        <v>66.042288582802271</v>
      </c>
      <c r="H33" s="6">
        <f t="shared" si="2"/>
        <v>43.459956616281318</v>
      </c>
      <c r="I33" s="6">
        <f t="shared" si="3"/>
        <v>71.055823383718689</v>
      </c>
      <c r="J33">
        <f t="shared" si="4"/>
        <v>1</v>
      </c>
      <c r="K33">
        <f t="shared" si="7"/>
        <v>1</v>
      </c>
      <c r="N33" s="5">
        <f t="shared" si="5"/>
        <v>198</v>
      </c>
      <c r="O33" s="5">
        <f t="shared" ref="O33:S48" si="11">+SUM(E33:E35)</f>
        <v>194.37090000000001</v>
      </c>
      <c r="P33" s="5">
        <f t="shared" si="11"/>
        <v>168.01770425159322</v>
      </c>
      <c r="Q33" s="5">
        <f t="shared" si="11"/>
        <v>220.7240957484068</v>
      </c>
      <c r="R33" s="5">
        <f t="shared" si="11"/>
        <v>152.97709984884395</v>
      </c>
      <c r="S33" s="5">
        <f t="shared" si="11"/>
        <v>235.76470015115606</v>
      </c>
      <c r="T33">
        <f t="shared" si="8"/>
        <v>1</v>
      </c>
      <c r="U33">
        <f t="shared" si="9"/>
        <v>1</v>
      </c>
    </row>
    <row r="34" spans="1:21" ht="18" x14ac:dyDescent="0.2">
      <c r="A34" s="4">
        <v>44409</v>
      </c>
      <c r="B34" s="6">
        <v>72</v>
      </c>
      <c r="C34" s="6">
        <v>63.266207999999999</v>
      </c>
      <c r="D34" s="6">
        <v>60.515402000000002</v>
      </c>
      <c r="E34" s="6">
        <v>63.948690999999997</v>
      </c>
      <c r="F34" s="6">
        <f t="shared" si="0"/>
        <v>55.164292417197728</v>
      </c>
      <c r="G34" s="6">
        <f t="shared" si="1"/>
        <v>72.733089582802265</v>
      </c>
      <c r="H34" s="6">
        <f t="shared" si="2"/>
        <v>50.150757616281311</v>
      </c>
      <c r="I34" s="6">
        <f t="shared" si="3"/>
        <v>77.746624383718682</v>
      </c>
      <c r="J34">
        <f t="shared" si="4"/>
        <v>1</v>
      </c>
      <c r="K34">
        <f t="shared" si="7"/>
        <v>1</v>
      </c>
      <c r="N34" s="5">
        <f t="shared" si="5"/>
        <v>210</v>
      </c>
      <c r="O34" s="5">
        <f t="shared" si="11"/>
        <v>201.65439500000002</v>
      </c>
      <c r="P34" s="5">
        <f t="shared" si="11"/>
        <v>175.3011992515932</v>
      </c>
      <c r="Q34" s="5">
        <f t="shared" si="11"/>
        <v>228.00759074840681</v>
      </c>
      <c r="R34" s="5">
        <f t="shared" si="11"/>
        <v>160.26059484884394</v>
      </c>
      <c r="S34" s="5">
        <f t="shared" si="11"/>
        <v>243.04819515115605</v>
      </c>
      <c r="T34">
        <f t="shared" si="8"/>
        <v>1</v>
      </c>
      <c r="U34">
        <f t="shared" si="9"/>
        <v>1</v>
      </c>
    </row>
    <row r="35" spans="1:21" ht="18" x14ac:dyDescent="0.2">
      <c r="A35" s="2" t="s">
        <v>7</v>
      </c>
      <c r="B35" s="6">
        <v>65</v>
      </c>
      <c r="C35" s="6">
        <v>70.545001999999997</v>
      </c>
      <c r="D35" s="6">
        <v>69.575777000000002</v>
      </c>
      <c r="E35" s="6">
        <v>73.164319000000006</v>
      </c>
      <c r="F35" s="6">
        <f t="shared" si="0"/>
        <v>64.379920417197738</v>
      </c>
      <c r="G35" s="6">
        <f t="shared" si="1"/>
        <v>81.948717582802274</v>
      </c>
      <c r="H35" s="6">
        <f t="shared" si="2"/>
        <v>59.36638561628132</v>
      </c>
      <c r="I35" s="6">
        <f t="shared" si="3"/>
        <v>86.962252383718692</v>
      </c>
      <c r="J35">
        <f t="shared" si="4"/>
        <v>1</v>
      </c>
      <c r="K35">
        <f t="shared" si="7"/>
        <v>1</v>
      </c>
      <c r="N35" s="5">
        <f t="shared" si="5"/>
        <v>228</v>
      </c>
      <c r="O35" s="5">
        <f t="shared" si="11"/>
        <v>213.19100800000001</v>
      </c>
      <c r="P35" s="5">
        <f t="shared" si="11"/>
        <v>186.83781225159322</v>
      </c>
      <c r="Q35" s="5">
        <f t="shared" si="11"/>
        <v>239.5442037484068</v>
      </c>
      <c r="R35" s="5">
        <f t="shared" si="11"/>
        <v>171.79720784884395</v>
      </c>
      <c r="S35" s="5">
        <f t="shared" si="11"/>
        <v>254.5848081511561</v>
      </c>
      <c r="T35">
        <f t="shared" si="8"/>
        <v>1</v>
      </c>
      <c r="U35">
        <f t="shared" si="9"/>
        <v>1</v>
      </c>
    </row>
    <row r="36" spans="1:21" ht="18" x14ac:dyDescent="0.2">
      <c r="A36" s="4">
        <v>44470</v>
      </c>
      <c r="B36" s="6">
        <v>73</v>
      </c>
      <c r="C36" s="6">
        <v>63.753495999999998</v>
      </c>
      <c r="D36" s="6">
        <v>60.946657999999999</v>
      </c>
      <c r="E36" s="6">
        <v>64.541385000000005</v>
      </c>
      <c r="F36" s="6">
        <f t="shared" si="0"/>
        <v>55.756986417197737</v>
      </c>
      <c r="G36" s="6">
        <f t="shared" si="1"/>
        <v>73.325783582802273</v>
      </c>
      <c r="H36" s="6">
        <f t="shared" si="2"/>
        <v>50.74345161628132</v>
      </c>
      <c r="I36" s="6">
        <f t="shared" si="3"/>
        <v>78.339318383718691</v>
      </c>
      <c r="J36">
        <f t="shared" si="4"/>
        <v>1</v>
      </c>
      <c r="K36">
        <f t="shared" si="7"/>
        <v>1</v>
      </c>
      <c r="N36" s="5">
        <f t="shared" si="5"/>
        <v>243</v>
      </c>
      <c r="O36" s="5">
        <f t="shared" si="11"/>
        <v>224.85776800000002</v>
      </c>
      <c r="P36" s="5">
        <f t="shared" si="11"/>
        <v>198.5045722515932</v>
      </c>
      <c r="Q36" s="5">
        <f t="shared" si="11"/>
        <v>251.21096374840681</v>
      </c>
      <c r="R36" s="5">
        <f t="shared" si="11"/>
        <v>183.46396784884394</v>
      </c>
      <c r="S36" s="5">
        <f t="shared" si="11"/>
        <v>266.25156815115605</v>
      </c>
      <c r="T36">
        <f t="shared" si="8"/>
        <v>1</v>
      </c>
      <c r="U36">
        <f t="shared" si="9"/>
        <v>1</v>
      </c>
    </row>
    <row r="37" spans="1:21" ht="18" x14ac:dyDescent="0.2">
      <c r="A37" s="4">
        <v>44501</v>
      </c>
      <c r="B37" s="6">
        <v>90</v>
      </c>
      <c r="C37" s="6">
        <v>70.854872</v>
      </c>
      <c r="D37" s="6">
        <v>60.870286</v>
      </c>
      <c r="E37" s="6">
        <v>75.485303999999999</v>
      </c>
      <c r="F37" s="6">
        <f t="shared" si="0"/>
        <v>66.700905417197731</v>
      </c>
      <c r="G37" s="6">
        <f t="shared" si="1"/>
        <v>84.269702582802267</v>
      </c>
      <c r="H37" s="6">
        <f t="shared" si="2"/>
        <v>61.687370616281314</v>
      </c>
      <c r="I37" s="6">
        <f t="shared" si="3"/>
        <v>89.283237383718685</v>
      </c>
      <c r="J37">
        <f t="shared" si="4"/>
        <v>0</v>
      </c>
      <c r="K37">
        <f t="shared" si="7"/>
        <v>0</v>
      </c>
      <c r="N37" s="5">
        <f t="shared" si="5"/>
        <v>234</v>
      </c>
      <c r="O37" s="5">
        <f t="shared" si="11"/>
        <v>232.00753700000001</v>
      </c>
      <c r="P37" s="5">
        <f t="shared" si="11"/>
        <v>205.65434125159319</v>
      </c>
      <c r="Q37" s="5">
        <f t="shared" si="11"/>
        <v>258.3607327484068</v>
      </c>
      <c r="R37" s="5">
        <f t="shared" si="11"/>
        <v>190.61373684884393</v>
      </c>
      <c r="S37" s="5">
        <f t="shared" si="11"/>
        <v>273.40133715115604</v>
      </c>
      <c r="T37">
        <f t="shared" si="8"/>
        <v>1</v>
      </c>
      <c r="U37">
        <f t="shared" si="9"/>
        <v>1</v>
      </c>
    </row>
    <row r="38" spans="1:21" ht="18" x14ac:dyDescent="0.2">
      <c r="A38" s="4">
        <v>44531</v>
      </c>
      <c r="B38" s="6">
        <v>80</v>
      </c>
      <c r="C38" s="6">
        <v>83.961927000000003</v>
      </c>
      <c r="D38" s="6">
        <v>47.081772999999998</v>
      </c>
      <c r="E38" s="6">
        <v>84.831079000000003</v>
      </c>
      <c r="F38" s="6">
        <f t="shared" si="0"/>
        <v>76.046680417197734</v>
      </c>
      <c r="G38" s="6">
        <f t="shared" si="1"/>
        <v>93.615477582802271</v>
      </c>
      <c r="H38" s="6">
        <f t="shared" si="2"/>
        <v>71.033145616281317</v>
      </c>
      <c r="I38" s="6">
        <f t="shared" si="3"/>
        <v>98.629012383718688</v>
      </c>
      <c r="J38">
        <f t="shared" si="4"/>
        <v>1</v>
      </c>
      <c r="K38">
        <f t="shared" si="7"/>
        <v>1</v>
      </c>
      <c r="N38" s="5">
        <f t="shared" si="5"/>
        <v>204</v>
      </c>
      <c r="O38" s="5">
        <f t="shared" si="11"/>
        <v>220.67222099999998</v>
      </c>
      <c r="P38" s="5">
        <f t="shared" si="11"/>
        <v>194.31902525159319</v>
      </c>
      <c r="Q38" s="5">
        <f t="shared" si="11"/>
        <v>247.0254167484068</v>
      </c>
      <c r="R38" s="5">
        <f t="shared" si="11"/>
        <v>179.27842084884395</v>
      </c>
      <c r="S38" s="5">
        <f t="shared" si="11"/>
        <v>262.06602115115606</v>
      </c>
      <c r="T38">
        <f t="shared" si="8"/>
        <v>1</v>
      </c>
      <c r="U38">
        <f t="shared" si="9"/>
        <v>1</v>
      </c>
    </row>
    <row r="39" spans="1:21" ht="18" x14ac:dyDescent="0.2">
      <c r="A39" s="4">
        <v>44562</v>
      </c>
      <c r="B39" s="6">
        <v>64</v>
      </c>
      <c r="C39" s="6">
        <v>74.330748</v>
      </c>
      <c r="D39" s="6">
        <v>43.103285</v>
      </c>
      <c r="E39" s="6">
        <v>71.691153999999997</v>
      </c>
      <c r="F39" s="6">
        <f t="shared" si="0"/>
        <v>62.906755417197729</v>
      </c>
      <c r="G39" s="6">
        <f t="shared" si="1"/>
        <v>80.475552582802266</v>
      </c>
      <c r="H39" s="6">
        <f t="shared" si="2"/>
        <v>57.893220616281312</v>
      </c>
      <c r="I39" s="6">
        <f t="shared" si="3"/>
        <v>85.489087383718683</v>
      </c>
      <c r="J39">
        <f t="shared" si="4"/>
        <v>1</v>
      </c>
      <c r="K39">
        <f t="shared" si="7"/>
        <v>1</v>
      </c>
      <c r="N39" s="5">
        <f t="shared" si="5"/>
        <v>192</v>
      </c>
      <c r="O39" s="5">
        <f t="shared" si="11"/>
        <v>200.949048</v>
      </c>
      <c r="P39" s="5">
        <f t="shared" si="11"/>
        <v>174.59585225159319</v>
      </c>
      <c r="Q39" s="5">
        <f t="shared" si="11"/>
        <v>227.3022437484068</v>
      </c>
      <c r="R39" s="5">
        <f t="shared" si="11"/>
        <v>159.55524784884392</v>
      </c>
      <c r="S39" s="5">
        <f t="shared" si="11"/>
        <v>242.34284815115603</v>
      </c>
      <c r="T39">
        <f t="shared" si="8"/>
        <v>1</v>
      </c>
      <c r="U39">
        <f t="shared" si="9"/>
        <v>1</v>
      </c>
    </row>
    <row r="40" spans="1:21" ht="18" x14ac:dyDescent="0.2">
      <c r="A40" s="4">
        <v>44593</v>
      </c>
      <c r="B40" s="6">
        <v>60</v>
      </c>
      <c r="C40" s="6">
        <v>64.366118</v>
      </c>
      <c r="D40" s="6">
        <v>39.671861</v>
      </c>
      <c r="E40" s="6">
        <v>64.149987999999993</v>
      </c>
      <c r="F40" s="6">
        <f t="shared" si="0"/>
        <v>55.365589417197725</v>
      </c>
      <c r="G40" s="6">
        <f t="shared" si="1"/>
        <v>72.934386582802262</v>
      </c>
      <c r="H40" s="6">
        <f t="shared" si="2"/>
        <v>50.352054616281308</v>
      </c>
      <c r="I40" s="6">
        <f t="shared" si="3"/>
        <v>77.947921383718679</v>
      </c>
      <c r="J40">
        <f t="shared" si="4"/>
        <v>1</v>
      </c>
      <c r="K40">
        <f t="shared" si="7"/>
        <v>1</v>
      </c>
      <c r="N40" s="5">
        <f t="shared" si="5"/>
        <v>175</v>
      </c>
      <c r="O40" s="5">
        <f t="shared" si="11"/>
        <v>199.32717500000001</v>
      </c>
      <c r="P40" s="5">
        <f t="shared" si="11"/>
        <v>172.97397925159319</v>
      </c>
      <c r="Q40" s="5">
        <f t="shared" si="11"/>
        <v>225.6803707484068</v>
      </c>
      <c r="R40" s="5">
        <f t="shared" si="11"/>
        <v>157.93337484884393</v>
      </c>
      <c r="S40" s="5">
        <f t="shared" si="11"/>
        <v>240.72097515115604</v>
      </c>
      <c r="T40">
        <f t="shared" si="8"/>
        <v>1</v>
      </c>
      <c r="U40">
        <f t="shared" si="9"/>
        <v>1</v>
      </c>
    </row>
    <row r="41" spans="1:21" ht="18" x14ac:dyDescent="0.2">
      <c r="A41" s="4">
        <v>44621</v>
      </c>
      <c r="B41" s="6">
        <v>68</v>
      </c>
      <c r="C41" s="6">
        <v>67.037234999999995</v>
      </c>
      <c r="D41" s="6">
        <v>36.297441999999997</v>
      </c>
      <c r="E41" s="6">
        <v>65.107906</v>
      </c>
      <c r="F41" s="6">
        <f t="shared" si="0"/>
        <v>56.323507417197732</v>
      </c>
      <c r="G41" s="6">
        <f t="shared" si="1"/>
        <v>73.892304582802268</v>
      </c>
      <c r="H41" s="6">
        <f t="shared" si="2"/>
        <v>51.309972616281314</v>
      </c>
      <c r="I41" s="6">
        <f t="shared" si="3"/>
        <v>78.905839383718686</v>
      </c>
      <c r="J41">
        <f t="shared" si="4"/>
        <v>1</v>
      </c>
      <c r="K41">
        <f t="shared" si="7"/>
        <v>1</v>
      </c>
      <c r="N41" s="5">
        <f t="shared" si="5"/>
        <v>167</v>
      </c>
      <c r="O41" s="5">
        <f t="shared" si="11"/>
        <v>203.608881</v>
      </c>
      <c r="P41" s="5">
        <f t="shared" si="11"/>
        <v>177.25568525159321</v>
      </c>
      <c r="Q41" s="5">
        <f t="shared" si="11"/>
        <v>229.96207674840679</v>
      </c>
      <c r="R41" s="5">
        <f t="shared" si="11"/>
        <v>162.21508084884394</v>
      </c>
      <c r="S41" s="5">
        <f t="shared" si="11"/>
        <v>245.00268115115605</v>
      </c>
      <c r="T41">
        <f t="shared" si="8"/>
        <v>0</v>
      </c>
      <c r="U41">
        <f t="shared" si="9"/>
        <v>1</v>
      </c>
    </row>
    <row r="42" spans="1:21" ht="18" x14ac:dyDescent="0.2">
      <c r="A42" s="4">
        <v>44652</v>
      </c>
      <c r="B42" s="6">
        <v>47</v>
      </c>
      <c r="C42" s="6">
        <v>76.471095000000005</v>
      </c>
      <c r="D42" s="6">
        <v>34.935974999999999</v>
      </c>
      <c r="E42" s="6">
        <v>70.069281000000004</v>
      </c>
      <c r="F42" s="6">
        <f t="shared" si="0"/>
        <v>61.284882417197736</v>
      </c>
      <c r="G42" s="6">
        <f t="shared" si="1"/>
        <v>78.853679582802272</v>
      </c>
      <c r="H42" s="6">
        <f t="shared" si="2"/>
        <v>56.271347616281318</v>
      </c>
      <c r="I42" s="6">
        <f t="shared" si="3"/>
        <v>83.867214383718689</v>
      </c>
      <c r="J42">
        <f t="shared" si="4"/>
        <v>0</v>
      </c>
      <c r="K42">
        <f t="shared" si="7"/>
        <v>0</v>
      </c>
      <c r="N42" s="5">
        <f t="shared" si="5"/>
        <v>99</v>
      </c>
      <c r="O42" s="5">
        <f t="shared" si="11"/>
        <v>208.52619236999999</v>
      </c>
      <c r="P42" s="5">
        <f t="shared" si="11"/>
        <v>182.1729966215932</v>
      </c>
      <c r="Q42" s="5">
        <f t="shared" si="11"/>
        <v>234.87938811840681</v>
      </c>
      <c r="R42" s="5">
        <f t="shared" si="11"/>
        <v>167.13239221884393</v>
      </c>
      <c r="S42" s="5">
        <f t="shared" si="11"/>
        <v>249.91999252115602</v>
      </c>
      <c r="T42">
        <f t="shared" si="8"/>
        <v>0</v>
      </c>
      <c r="U42">
        <f t="shared" si="9"/>
        <v>0</v>
      </c>
    </row>
    <row r="43" spans="1:21" ht="18" x14ac:dyDescent="0.2">
      <c r="A43" s="4">
        <v>44682</v>
      </c>
      <c r="B43" s="6">
        <v>52</v>
      </c>
      <c r="C43" s="6">
        <v>82.731245000000001</v>
      </c>
      <c r="D43" s="6">
        <v>34.704186999999997</v>
      </c>
      <c r="E43" s="6">
        <v>68.431693999999993</v>
      </c>
      <c r="F43" s="6">
        <f t="shared" si="0"/>
        <v>59.647295417197725</v>
      </c>
      <c r="G43" s="6">
        <f t="shared" si="1"/>
        <v>77.216092582802261</v>
      </c>
      <c r="H43" s="6">
        <f t="shared" si="2"/>
        <v>54.633760616281307</v>
      </c>
      <c r="I43" s="6">
        <f t="shared" si="3"/>
        <v>82.229627383718679</v>
      </c>
      <c r="J43">
        <f t="shared" si="4"/>
        <v>0</v>
      </c>
      <c r="K43">
        <f t="shared" si="7"/>
        <v>0</v>
      </c>
      <c r="N43" s="5">
        <f t="shared" si="5"/>
        <v>52</v>
      </c>
      <c r="O43" s="5">
        <f t="shared" si="11"/>
        <v>206.41149669000001</v>
      </c>
      <c r="P43" s="5">
        <f t="shared" si="11"/>
        <v>180.05830094159319</v>
      </c>
      <c r="Q43" s="5">
        <f t="shared" si="11"/>
        <v>232.76469243840677</v>
      </c>
      <c r="R43" s="5">
        <f t="shared" si="11"/>
        <v>165.01769653884395</v>
      </c>
      <c r="S43" s="5">
        <f t="shared" si="11"/>
        <v>247.80529684115606</v>
      </c>
      <c r="T43">
        <f t="shared" si="8"/>
        <v>0</v>
      </c>
      <c r="U43">
        <f t="shared" si="9"/>
        <v>0</v>
      </c>
    </row>
    <row r="44" spans="1:21" ht="18" x14ac:dyDescent="0.2">
      <c r="A44" s="4">
        <v>44713</v>
      </c>
      <c r="E44" s="6">
        <v>70.025217369999993</v>
      </c>
      <c r="F44" s="6">
        <f t="shared" si="0"/>
        <v>61.240818787197725</v>
      </c>
      <c r="G44" s="6">
        <f t="shared" si="1"/>
        <v>78.809615952802261</v>
      </c>
      <c r="H44" s="6">
        <f t="shared" si="2"/>
        <v>56.227283986281307</v>
      </c>
      <c r="I44" s="6">
        <f t="shared" si="3"/>
        <v>83.823150753718679</v>
      </c>
      <c r="N44" s="5"/>
      <c r="O44" s="5">
        <f>+SUM(E44:E46)</f>
        <v>203.31755016</v>
      </c>
      <c r="P44" s="5">
        <f t="shared" si="11"/>
        <v>176.96435441159321</v>
      </c>
      <c r="Q44" s="5">
        <f t="shared" si="11"/>
        <v>229.67074590840681</v>
      </c>
      <c r="R44" s="5">
        <f t="shared" si="11"/>
        <v>161.92375000884394</v>
      </c>
      <c r="S44" s="5">
        <f t="shared" si="11"/>
        <v>244.71135031115602</v>
      </c>
    </row>
    <row r="45" spans="1:21" ht="18" x14ac:dyDescent="0.2">
      <c r="A45" s="4">
        <v>44743</v>
      </c>
      <c r="E45" s="6">
        <v>67.954585320000007</v>
      </c>
      <c r="F45" s="6">
        <f t="shared" si="0"/>
        <v>59.170186737197739</v>
      </c>
      <c r="G45" s="6">
        <f t="shared" si="1"/>
        <v>76.738983902802275</v>
      </c>
      <c r="H45" s="6">
        <f t="shared" si="2"/>
        <v>54.156651936281321</v>
      </c>
      <c r="I45" s="6">
        <f t="shared" si="3"/>
        <v>81.752518703718692</v>
      </c>
      <c r="N45" s="5"/>
      <c r="O45" s="5">
        <f t="shared" ref="O45:S49" si="12">+SUM(E45:E47)</f>
        <v>196.65711210999999</v>
      </c>
      <c r="P45" s="5">
        <f t="shared" si="11"/>
        <v>170.3039163615932</v>
      </c>
      <c r="Q45" s="5">
        <f t="shared" si="11"/>
        <v>223.0103078584068</v>
      </c>
      <c r="R45" s="5">
        <f t="shared" si="11"/>
        <v>155.26331195884393</v>
      </c>
      <c r="S45" s="5">
        <f t="shared" si="11"/>
        <v>238.05091226115604</v>
      </c>
    </row>
    <row r="46" spans="1:21" ht="18" x14ac:dyDescent="0.2">
      <c r="A46" s="4">
        <v>44774</v>
      </c>
      <c r="E46" s="6">
        <v>65.337747469999996</v>
      </c>
      <c r="F46" s="6">
        <f t="shared" si="0"/>
        <v>56.553348887197728</v>
      </c>
      <c r="G46" s="6">
        <f t="shared" si="1"/>
        <v>74.122146052802265</v>
      </c>
      <c r="H46" s="6">
        <f t="shared" si="2"/>
        <v>51.539814086281311</v>
      </c>
      <c r="I46" s="6">
        <f t="shared" si="3"/>
        <v>79.135680853718682</v>
      </c>
      <c r="N46" s="5"/>
      <c r="O46" s="5">
        <f t="shared" si="12"/>
        <v>190.00832503999999</v>
      </c>
      <c r="P46" s="5">
        <f t="shared" si="11"/>
        <v>163.6551292915932</v>
      </c>
      <c r="Q46" s="5">
        <f t="shared" si="11"/>
        <v>216.36152078840681</v>
      </c>
      <c r="R46" s="5">
        <f t="shared" si="11"/>
        <v>148.61452488884393</v>
      </c>
      <c r="S46" s="5">
        <f t="shared" si="11"/>
        <v>231.40212519115605</v>
      </c>
    </row>
    <row r="47" spans="1:21" ht="18" x14ac:dyDescent="0.2">
      <c r="A47" s="4">
        <v>44805</v>
      </c>
      <c r="E47" s="6">
        <v>63.364779319999997</v>
      </c>
      <c r="F47" s="6">
        <f t="shared" si="0"/>
        <v>54.580380737197729</v>
      </c>
      <c r="G47" s="6">
        <f t="shared" si="1"/>
        <v>72.149177902802265</v>
      </c>
      <c r="H47" s="6">
        <f t="shared" si="2"/>
        <v>49.566845936281311</v>
      </c>
      <c r="I47" s="6">
        <f t="shared" si="3"/>
        <v>77.162712703718682</v>
      </c>
      <c r="N47" s="5"/>
      <c r="O47" s="5">
        <f t="shared" si="12"/>
        <v>183.81266856000002</v>
      </c>
      <c r="P47" s="5">
        <f t="shared" si="11"/>
        <v>157.4594728115932</v>
      </c>
      <c r="Q47" s="5">
        <f t="shared" si="11"/>
        <v>210.16586430840681</v>
      </c>
      <c r="R47" s="5">
        <f t="shared" si="11"/>
        <v>142.41886840884393</v>
      </c>
      <c r="S47" s="5">
        <f t="shared" si="11"/>
        <v>225.20646871115605</v>
      </c>
    </row>
    <row r="48" spans="1:21" ht="18" x14ac:dyDescent="0.2">
      <c r="A48" s="4">
        <v>44835</v>
      </c>
      <c r="E48" s="6">
        <v>61.305798250000002</v>
      </c>
      <c r="F48" s="6">
        <f t="shared" si="0"/>
        <v>52.521399667197734</v>
      </c>
      <c r="G48" s="6">
        <f t="shared" si="1"/>
        <v>70.090196832802263</v>
      </c>
      <c r="H48" s="6">
        <f t="shared" si="2"/>
        <v>47.507864866281309</v>
      </c>
      <c r="I48" s="6">
        <f t="shared" si="3"/>
        <v>75.103731633718695</v>
      </c>
      <c r="N48" s="5"/>
      <c r="O48" s="5">
        <f t="shared" si="12"/>
        <v>120.44788923999999</v>
      </c>
      <c r="P48" s="5">
        <f t="shared" si="11"/>
        <v>102.87909207439546</v>
      </c>
      <c r="Q48" s="5">
        <f t="shared" si="11"/>
        <v>138.01668640560453</v>
      </c>
      <c r="R48" s="5">
        <f t="shared" si="11"/>
        <v>92.852022472562624</v>
      </c>
      <c r="S48" s="5">
        <f t="shared" si="11"/>
        <v>148.04375600743737</v>
      </c>
    </row>
    <row r="49" spans="1:21" ht="18" x14ac:dyDescent="0.2">
      <c r="A49" s="4">
        <v>44866</v>
      </c>
      <c r="E49" s="6">
        <v>59.14209099</v>
      </c>
      <c r="F49" s="6">
        <f t="shared" si="0"/>
        <v>50.357692407197732</v>
      </c>
      <c r="G49" s="6">
        <f t="shared" si="1"/>
        <v>67.926489572802268</v>
      </c>
      <c r="H49" s="6">
        <f t="shared" si="2"/>
        <v>45.344157606281314</v>
      </c>
      <c r="I49" s="6">
        <f t="shared" si="3"/>
        <v>72.940024373718686</v>
      </c>
      <c r="N49" s="5"/>
      <c r="O49" s="5">
        <f t="shared" si="12"/>
        <v>59.14209099</v>
      </c>
      <c r="P49" s="5">
        <f t="shared" si="12"/>
        <v>50.357692407197732</v>
      </c>
      <c r="Q49" s="5">
        <f t="shared" si="12"/>
        <v>67.926489572802268</v>
      </c>
      <c r="R49" s="5">
        <f t="shared" si="12"/>
        <v>45.344157606281314</v>
      </c>
      <c r="S49" s="5">
        <f t="shared" si="12"/>
        <v>72.940024373718686</v>
      </c>
    </row>
    <row r="50" spans="1:21" ht="18" x14ac:dyDescent="0.2">
      <c r="A50" s="4">
        <v>44896</v>
      </c>
      <c r="N50" s="5"/>
      <c r="O50" s="5"/>
      <c r="P50" s="5"/>
      <c r="Q50" s="5"/>
      <c r="R50" s="5"/>
      <c r="S50" s="5"/>
    </row>
    <row r="51" spans="1:21" ht="18" x14ac:dyDescent="0.2">
      <c r="A51" s="4">
        <v>44927</v>
      </c>
      <c r="N51" s="5"/>
      <c r="O51" s="5"/>
      <c r="P51" s="5"/>
      <c r="Q51" s="5"/>
      <c r="R51" s="5"/>
      <c r="S51" s="5"/>
    </row>
    <row r="52" spans="1:21" x14ac:dyDescent="0.2">
      <c r="N52" s="5"/>
      <c r="O52" s="9">
        <f>+POWER(CORREL(N2:N41,O2:O41),2)</f>
        <v>0.87913315055209462</v>
      </c>
      <c r="P52" s="7">
        <f>+SUM(U3:U41)/COUNT(U3:U41)</f>
        <v>0.94871794871794868</v>
      </c>
      <c r="Q52" s="5"/>
      <c r="R52" s="5"/>
      <c r="S52" s="5"/>
    </row>
    <row r="53" spans="1:21" x14ac:dyDescent="0.2">
      <c r="N53" s="5"/>
      <c r="O53" s="5"/>
      <c r="P53" s="5"/>
      <c r="Q53" s="5"/>
      <c r="R53" s="5"/>
      <c r="S53" s="5"/>
    </row>
    <row r="54" spans="1:21" x14ac:dyDescent="0.2">
      <c r="E54" s="9">
        <f>+POWER(CORREL(B2:B43,E2:E43),2)</f>
        <v>0.70541630017009493</v>
      </c>
      <c r="F54" s="11">
        <f>+SUM(K2:K43)/COUNT(K2:K43)</f>
        <v>0.7857142857142857</v>
      </c>
      <c r="J54" s="6"/>
      <c r="K54" s="6"/>
      <c r="N54" s="5"/>
      <c r="O54" s="5"/>
      <c r="P54" s="5"/>
      <c r="Q54" s="5"/>
      <c r="R54" s="5"/>
      <c r="S54" s="5"/>
    </row>
    <row r="55" spans="1:21" ht="19" x14ac:dyDescent="0.25">
      <c r="C55" s="1"/>
      <c r="J55" s="7">
        <f>+SUM(J2:J43)/COUNT(J2:J43)</f>
        <v>0.69047619047619047</v>
      </c>
      <c r="N55" s="5"/>
      <c r="O55" s="5"/>
      <c r="P55" s="5"/>
      <c r="Q55" s="5"/>
      <c r="R55" s="5"/>
      <c r="S55" s="5"/>
      <c r="T55" s="7" t="e">
        <f>+SUM(T2:T43)/COUNT(T2:T43)</f>
        <v>#REF!</v>
      </c>
    </row>
    <row r="56" spans="1:21" x14ac:dyDescent="0.2">
      <c r="J56" s="7">
        <f>+SUM(J29:J43)/COUNT(J29:J43)</f>
        <v>0.73333333333333328</v>
      </c>
      <c r="K56" s="7">
        <f>+SUM(K29:K43)/COUNT(K29:K43)</f>
        <v>0.8</v>
      </c>
      <c r="N56" s="5"/>
      <c r="O56" s="5"/>
      <c r="P56" s="5"/>
      <c r="Q56" s="5"/>
      <c r="R56" s="5"/>
      <c r="S56" s="5"/>
      <c r="T56" s="7">
        <f>+SUM(T29:T43)/COUNT(T29:T43)</f>
        <v>0.8</v>
      </c>
      <c r="U56" s="7">
        <f>+SUM(U29:U43)/COUNT(U29:U43)</f>
        <v>0.8666666666666667</v>
      </c>
    </row>
    <row r="57" spans="1:21" x14ac:dyDescent="0.2">
      <c r="N57" s="5"/>
      <c r="O57" s="5"/>
      <c r="P57" s="5"/>
      <c r="Q57" s="5"/>
      <c r="R57" s="5"/>
      <c r="S57" s="5"/>
    </row>
    <row r="58" spans="1:21" x14ac:dyDescent="0.2">
      <c r="N58" s="5"/>
      <c r="O58" s="5"/>
      <c r="P58" s="5"/>
      <c r="Q58" s="5"/>
      <c r="R58" s="5"/>
      <c r="S58" s="5"/>
    </row>
    <row r="59" spans="1:21" x14ac:dyDescent="0.2">
      <c r="N59" s="5"/>
      <c r="O59" s="5"/>
      <c r="P59" s="5"/>
      <c r="Q59" s="5"/>
      <c r="R59" s="5"/>
      <c r="S59" s="5"/>
    </row>
    <row r="60" spans="1:21" ht="18" x14ac:dyDescent="0.2">
      <c r="B60" s="2"/>
      <c r="C60" s="2"/>
      <c r="D60" s="2"/>
      <c r="E60" s="2" t="s">
        <v>15</v>
      </c>
      <c r="F60" s="2" t="s">
        <v>0</v>
      </c>
      <c r="G60" s="2" t="s">
        <v>9</v>
      </c>
      <c r="H60" s="2" t="s">
        <v>8</v>
      </c>
      <c r="N60" s="5"/>
      <c r="O60" s="5"/>
      <c r="P60" s="5"/>
      <c r="Q60" s="5"/>
      <c r="R60" s="5"/>
      <c r="S60" s="5"/>
    </row>
    <row r="61" spans="1:21" ht="18" x14ac:dyDescent="0.2">
      <c r="B61" s="2"/>
      <c r="C61" s="2"/>
      <c r="D61" s="2" t="s">
        <v>2</v>
      </c>
      <c r="E61" s="2"/>
      <c r="F61" s="2"/>
      <c r="G61" s="2"/>
      <c r="H61" s="2"/>
      <c r="N61" s="5"/>
      <c r="O61" s="5"/>
      <c r="P61" s="5"/>
      <c r="Q61" s="5"/>
      <c r="R61" s="5"/>
      <c r="S61" s="5"/>
    </row>
    <row r="62" spans="1:21" ht="18" x14ac:dyDescent="0.2">
      <c r="B62" s="3"/>
      <c r="C62" s="3"/>
      <c r="D62" s="4">
        <v>43374</v>
      </c>
      <c r="E62" s="3">
        <v>21</v>
      </c>
      <c r="F62" s="3">
        <v>28.673497999999999</v>
      </c>
      <c r="G62" s="3">
        <v>50.169541000000002</v>
      </c>
      <c r="H62" s="3" t="s">
        <v>3</v>
      </c>
      <c r="N62" s="5"/>
      <c r="O62" s="5"/>
      <c r="P62" s="5"/>
      <c r="Q62" s="5"/>
      <c r="R62" s="5"/>
      <c r="S62" s="5"/>
    </row>
    <row r="63" spans="1:21" ht="18" x14ac:dyDescent="0.2">
      <c r="B63" s="3"/>
      <c r="C63" s="3"/>
      <c r="D63" s="4">
        <v>43405</v>
      </c>
      <c r="E63" s="3">
        <v>38</v>
      </c>
      <c r="F63" s="3">
        <v>20.083870000000001</v>
      </c>
      <c r="G63" s="3">
        <v>40.83475</v>
      </c>
      <c r="H63" s="3" t="s">
        <v>3</v>
      </c>
      <c r="N63" s="5"/>
      <c r="O63" s="5"/>
      <c r="P63" s="5"/>
      <c r="Q63" s="5"/>
      <c r="R63" s="5"/>
      <c r="S63" s="5"/>
    </row>
    <row r="64" spans="1:21" ht="18" x14ac:dyDescent="0.2">
      <c r="B64" s="3"/>
      <c r="C64" s="3"/>
      <c r="D64" s="4">
        <v>43435</v>
      </c>
      <c r="E64" s="3">
        <v>29</v>
      </c>
      <c r="F64" s="3">
        <v>36.783985999999999</v>
      </c>
      <c r="G64" s="3">
        <v>41.313972</v>
      </c>
      <c r="H64" s="3">
        <v>39.410691999999997</v>
      </c>
      <c r="N64" s="5"/>
      <c r="O64" s="5"/>
      <c r="P64" s="5"/>
      <c r="Q64" s="5"/>
      <c r="R64" s="5"/>
      <c r="S64" s="5"/>
    </row>
    <row r="65" spans="2:21" ht="18" x14ac:dyDescent="0.2">
      <c r="B65" s="3"/>
      <c r="C65" s="3"/>
      <c r="D65" s="4">
        <v>43466</v>
      </c>
      <c r="E65" s="3">
        <v>21</v>
      </c>
      <c r="F65" s="3">
        <v>27.607873000000001</v>
      </c>
      <c r="G65" s="3">
        <v>41.776423999999999</v>
      </c>
      <c r="H65" s="3">
        <v>25.750827999999998</v>
      </c>
      <c r="N65" s="5"/>
      <c r="O65" s="5"/>
      <c r="P65" s="5"/>
      <c r="Q65" s="5"/>
      <c r="R65" s="5"/>
      <c r="S65" s="5"/>
    </row>
    <row r="66" spans="2:21" ht="18" x14ac:dyDescent="0.2">
      <c r="B66" s="3"/>
      <c r="C66" s="3"/>
      <c r="D66" s="4">
        <v>43497</v>
      </c>
      <c r="E66" s="3">
        <v>38</v>
      </c>
      <c r="F66" s="3">
        <v>21.257489</v>
      </c>
      <c r="G66" s="3">
        <v>41.250636999999998</v>
      </c>
      <c r="H66" s="3">
        <v>23.694383999999999</v>
      </c>
      <c r="N66" s="5"/>
      <c r="O66" s="5"/>
      <c r="P66" s="5"/>
      <c r="Q66" s="5"/>
      <c r="R66" s="5"/>
      <c r="S66" s="5"/>
    </row>
    <row r="67" spans="2:21" ht="18" x14ac:dyDescent="0.2">
      <c r="B67" s="3"/>
      <c r="C67" s="3"/>
      <c r="D67" s="4">
        <v>43525</v>
      </c>
      <c r="E67" s="3">
        <v>33</v>
      </c>
      <c r="F67" s="3">
        <v>38.047286999999997</v>
      </c>
      <c r="G67" s="3">
        <v>40.860264000000001</v>
      </c>
      <c r="H67" s="3">
        <v>41.682130999999998</v>
      </c>
      <c r="N67" s="5"/>
      <c r="O67" s="5"/>
      <c r="P67" s="5"/>
      <c r="Q67" s="5"/>
      <c r="R67" s="5"/>
      <c r="S67" s="5"/>
    </row>
    <row r="68" spans="2:21" ht="18" x14ac:dyDescent="0.2">
      <c r="B68" s="3"/>
      <c r="C68" s="3"/>
      <c r="D68" s="4">
        <v>43556</v>
      </c>
      <c r="E68" s="3">
        <v>41</v>
      </c>
      <c r="F68" s="3">
        <v>32.282694999999997</v>
      </c>
      <c r="G68" s="3">
        <v>31.600838</v>
      </c>
      <c r="H68" s="3">
        <v>29.513935</v>
      </c>
      <c r="N68" s="5"/>
      <c r="O68" s="5"/>
      <c r="P68" s="5"/>
      <c r="Q68" s="5"/>
      <c r="R68" s="5"/>
      <c r="S68" s="5"/>
    </row>
    <row r="69" spans="2:21" ht="18" x14ac:dyDescent="0.2">
      <c r="B69" s="3"/>
      <c r="C69" s="3"/>
      <c r="D69" s="4">
        <v>43586</v>
      </c>
      <c r="E69" s="3">
        <v>34</v>
      </c>
      <c r="F69" s="3">
        <v>38.154294</v>
      </c>
      <c r="G69" s="3">
        <v>31.609852</v>
      </c>
      <c r="H69" s="3">
        <v>39.920011000000002</v>
      </c>
    </row>
    <row r="70" spans="2:21" ht="18" x14ac:dyDescent="0.2">
      <c r="B70" s="3"/>
      <c r="C70" s="3"/>
      <c r="D70" s="4">
        <v>43617</v>
      </c>
      <c r="E70" s="3">
        <v>27</v>
      </c>
      <c r="F70" s="3">
        <v>32.730156999999998</v>
      </c>
      <c r="G70" s="3">
        <v>40.384269000000003</v>
      </c>
      <c r="H70" s="3">
        <v>33.269647999999997</v>
      </c>
    </row>
    <row r="71" spans="2:21" ht="18" x14ac:dyDescent="0.2">
      <c r="B71" s="3"/>
      <c r="C71" s="3"/>
      <c r="D71" s="4">
        <v>43647</v>
      </c>
      <c r="E71" s="3">
        <v>24</v>
      </c>
      <c r="F71" s="3">
        <v>28.249673000000001</v>
      </c>
      <c r="G71" s="3">
        <v>40.0105</v>
      </c>
      <c r="H71" s="3">
        <v>29.227308000000001</v>
      </c>
    </row>
    <row r="72" spans="2:21" ht="18" x14ac:dyDescent="0.2">
      <c r="B72" s="3"/>
      <c r="C72" s="3"/>
      <c r="D72" s="4">
        <v>43678</v>
      </c>
      <c r="E72" s="3">
        <v>33</v>
      </c>
      <c r="F72" s="3">
        <v>28.478325999999999</v>
      </c>
      <c r="G72" s="3">
        <v>48.678269999999998</v>
      </c>
      <c r="H72" s="3">
        <v>31.43967</v>
      </c>
    </row>
    <row r="73" spans="2:21" ht="18" x14ac:dyDescent="0.2">
      <c r="B73" s="3"/>
      <c r="C73" s="3"/>
      <c r="D73" s="2" t="s">
        <v>5</v>
      </c>
      <c r="E73" s="3">
        <v>34</v>
      </c>
      <c r="F73" s="3">
        <v>36.857042999999997</v>
      </c>
      <c r="G73" s="3">
        <v>39.774752999999997</v>
      </c>
      <c r="H73" s="3">
        <v>37.564636999999998</v>
      </c>
    </row>
    <row r="74" spans="2:21" ht="18" x14ac:dyDescent="0.2">
      <c r="B74" s="3"/>
      <c r="C74" s="3"/>
      <c r="D74" s="4">
        <v>43739</v>
      </c>
      <c r="E74" s="3">
        <v>34</v>
      </c>
      <c r="F74" s="3">
        <v>36.568921000000003</v>
      </c>
      <c r="G74" s="3">
        <v>40.060308999999997</v>
      </c>
      <c r="H74" s="3">
        <v>36.226284</v>
      </c>
    </row>
    <row r="75" spans="2:21" ht="18" x14ac:dyDescent="0.2">
      <c r="B75" s="3"/>
      <c r="C75" s="3"/>
      <c r="D75" s="4">
        <v>43770</v>
      </c>
      <c r="E75" s="3">
        <v>35</v>
      </c>
      <c r="F75" s="3">
        <v>35.735340000000001</v>
      </c>
      <c r="G75" s="3">
        <v>39.741413999999999</v>
      </c>
      <c r="H75" s="3">
        <v>36.697727999999998</v>
      </c>
    </row>
    <row r="76" spans="2:21" ht="18" x14ac:dyDescent="0.2">
      <c r="B76" s="3"/>
      <c r="C76" s="3"/>
      <c r="D76" s="4">
        <v>43800</v>
      </c>
      <c r="E76" s="3">
        <v>41</v>
      </c>
      <c r="F76" s="3">
        <v>36.870184999999999</v>
      </c>
      <c r="G76" s="3">
        <v>38.786943999999998</v>
      </c>
      <c r="H76" s="3">
        <v>38.075479000000001</v>
      </c>
    </row>
    <row r="77" spans="2:21" ht="18" x14ac:dyDescent="0.2">
      <c r="B77" s="3"/>
      <c r="C77" s="3"/>
      <c r="D77" s="4">
        <v>43831</v>
      </c>
      <c r="E77" s="3">
        <v>50</v>
      </c>
      <c r="F77" s="3">
        <v>41.657299999999999</v>
      </c>
      <c r="G77" s="3">
        <v>46.121893999999998</v>
      </c>
      <c r="H77" s="3">
        <v>43.478904</v>
      </c>
    </row>
    <row r="78" spans="2:21" ht="18" x14ac:dyDescent="0.2">
      <c r="B78" s="3"/>
      <c r="C78" s="3"/>
      <c r="D78" s="4">
        <v>43862</v>
      </c>
      <c r="E78" s="3">
        <v>34</v>
      </c>
      <c r="F78" s="3">
        <v>47.814217999999997</v>
      </c>
      <c r="G78" s="3">
        <v>36.737113999999998</v>
      </c>
      <c r="H78" s="3">
        <v>48.080080000000002</v>
      </c>
    </row>
    <row r="79" spans="2:21" s="6" customFormat="1" ht="18" x14ac:dyDescent="0.2">
      <c r="B79" s="3"/>
      <c r="C79" s="3"/>
      <c r="D79" s="4">
        <v>43891</v>
      </c>
      <c r="E79" s="3">
        <v>19</v>
      </c>
      <c r="F79" s="3">
        <v>34.362765000000003</v>
      </c>
      <c r="G79" s="3">
        <v>36.103831</v>
      </c>
      <c r="H79" s="3">
        <v>33.533382000000003</v>
      </c>
      <c r="J79"/>
      <c r="K79"/>
      <c r="L79"/>
      <c r="M79"/>
      <c r="N79"/>
      <c r="O79"/>
      <c r="P79"/>
      <c r="Q79"/>
      <c r="R79"/>
      <c r="S79"/>
      <c r="T79"/>
      <c r="U79"/>
    </row>
    <row r="80" spans="2:21" s="6" customFormat="1" ht="18" x14ac:dyDescent="0.2">
      <c r="B80" s="3"/>
      <c r="C80" s="3"/>
      <c r="D80" s="4">
        <v>43922</v>
      </c>
      <c r="E80" s="3">
        <v>5</v>
      </c>
      <c r="F80" s="3">
        <v>25.712662000000002</v>
      </c>
      <c r="G80" s="3">
        <v>28.981227000000001</v>
      </c>
      <c r="H80" s="3">
        <v>26.740200000000002</v>
      </c>
      <c r="J80"/>
      <c r="K80"/>
      <c r="L80"/>
      <c r="M80"/>
      <c r="N80"/>
      <c r="O80"/>
      <c r="P80"/>
      <c r="Q80"/>
      <c r="R80"/>
      <c r="S80"/>
      <c r="T80"/>
      <c r="U80"/>
    </row>
    <row r="81" spans="1:21" s="6" customFormat="1" ht="18" x14ac:dyDescent="0.2">
      <c r="B81" s="3"/>
      <c r="C81" s="3"/>
      <c r="D81" s="4">
        <v>43952</v>
      </c>
      <c r="E81" s="3">
        <v>13</v>
      </c>
      <c r="F81" s="3">
        <v>20.071432999999999</v>
      </c>
      <c r="G81" s="3">
        <v>29.543600000000001</v>
      </c>
      <c r="H81" s="3">
        <v>19.724744000000001</v>
      </c>
      <c r="J81"/>
      <c r="K81"/>
      <c r="L81"/>
      <c r="M81"/>
      <c r="N81"/>
      <c r="O81"/>
      <c r="P81"/>
      <c r="Q81"/>
      <c r="R81"/>
      <c r="S81"/>
      <c r="T81"/>
      <c r="U81"/>
    </row>
    <row r="82" spans="1:21" s="6" customFormat="1" ht="18" x14ac:dyDescent="0.2">
      <c r="B82" s="3"/>
      <c r="C82" s="3"/>
      <c r="D82" s="4">
        <v>43983</v>
      </c>
      <c r="E82" s="3">
        <v>26</v>
      </c>
      <c r="F82" s="3">
        <v>29.827480000000001</v>
      </c>
      <c r="G82" s="3">
        <v>28.338156999999999</v>
      </c>
      <c r="H82" s="3">
        <v>27.853014000000002</v>
      </c>
      <c r="J82"/>
      <c r="K82"/>
      <c r="L82"/>
      <c r="M82"/>
      <c r="N82"/>
      <c r="O82"/>
      <c r="P82"/>
      <c r="Q82"/>
      <c r="R82"/>
      <c r="S82"/>
      <c r="T82"/>
      <c r="U82"/>
    </row>
    <row r="83" spans="1:21" s="6" customFormat="1" ht="18" x14ac:dyDescent="0.2">
      <c r="B83" s="3"/>
      <c r="C83" s="3"/>
      <c r="D83" s="4">
        <v>44013</v>
      </c>
      <c r="E83" s="3">
        <v>55</v>
      </c>
      <c r="F83" s="3">
        <v>39.12979</v>
      </c>
      <c r="G83" s="3">
        <v>30.188365999999998</v>
      </c>
      <c r="H83" s="3">
        <v>34.548180000000002</v>
      </c>
      <c r="J83"/>
      <c r="K83"/>
      <c r="L83"/>
      <c r="M83"/>
      <c r="N83"/>
      <c r="O83"/>
      <c r="P83"/>
      <c r="Q83"/>
      <c r="R83"/>
      <c r="S83"/>
      <c r="T83"/>
      <c r="U83"/>
    </row>
    <row r="84" spans="1:21" s="6" customFormat="1" ht="18" x14ac:dyDescent="0.2">
      <c r="B84" s="3"/>
      <c r="C84" s="3"/>
      <c r="D84" s="4">
        <v>44044</v>
      </c>
      <c r="E84" s="3">
        <v>45</v>
      </c>
      <c r="F84" s="3">
        <v>57.076321</v>
      </c>
      <c r="G84" s="3">
        <v>26.390991</v>
      </c>
      <c r="H84" s="3">
        <v>51.968381000000001</v>
      </c>
      <c r="J84"/>
      <c r="K84"/>
      <c r="L84"/>
      <c r="M84"/>
      <c r="N84"/>
      <c r="O84"/>
      <c r="P84"/>
      <c r="Q84"/>
      <c r="R84"/>
      <c r="S84"/>
      <c r="T84"/>
      <c r="U84"/>
    </row>
    <row r="85" spans="1:21" s="6" customFormat="1" ht="18" x14ac:dyDescent="0.2">
      <c r="B85" s="3"/>
      <c r="C85" s="3"/>
      <c r="D85" s="2" t="s">
        <v>6</v>
      </c>
      <c r="E85" s="3">
        <v>55</v>
      </c>
      <c r="F85" s="3">
        <v>43.494405</v>
      </c>
      <c r="G85" s="3">
        <v>39.396085999999997</v>
      </c>
      <c r="H85" s="3">
        <v>37.885348999999998</v>
      </c>
      <c r="J85"/>
      <c r="K85"/>
      <c r="L85"/>
      <c r="M85"/>
      <c r="N85"/>
      <c r="O85"/>
      <c r="P85"/>
      <c r="Q85"/>
      <c r="R85"/>
      <c r="S85"/>
      <c r="T85"/>
      <c r="U85"/>
    </row>
    <row r="86" spans="1:21" s="6" customFormat="1" ht="18" x14ac:dyDescent="0.2">
      <c r="B86" s="3"/>
      <c r="C86" s="3"/>
      <c r="D86" s="4">
        <v>44105</v>
      </c>
      <c r="E86" s="3">
        <v>55</v>
      </c>
      <c r="F86" s="3">
        <v>50.109603999999997</v>
      </c>
      <c r="G86" s="3">
        <v>38.732052000000003</v>
      </c>
      <c r="H86" s="3">
        <v>50.196319000000003</v>
      </c>
      <c r="J86"/>
      <c r="K86"/>
      <c r="L86"/>
      <c r="M86"/>
      <c r="N86"/>
      <c r="O86"/>
      <c r="P86"/>
      <c r="Q86"/>
      <c r="R86"/>
      <c r="S86"/>
      <c r="T86"/>
      <c r="U86"/>
    </row>
    <row r="87" spans="1:21" s="6" customFormat="1" ht="18" x14ac:dyDescent="0.2">
      <c r="B87" s="3"/>
      <c r="C87" s="3"/>
      <c r="D87" s="4">
        <v>44136</v>
      </c>
      <c r="E87" s="3">
        <v>46</v>
      </c>
      <c r="F87" s="3">
        <v>50.522486999999998</v>
      </c>
      <c r="G87" s="3">
        <v>54.860235000000003</v>
      </c>
      <c r="H87" s="3">
        <v>50.099449</v>
      </c>
      <c r="J87"/>
      <c r="K87"/>
      <c r="L87"/>
      <c r="M87"/>
      <c r="N87"/>
      <c r="O87"/>
      <c r="P87"/>
      <c r="Q87"/>
      <c r="R87"/>
      <c r="S87"/>
      <c r="T87"/>
      <c r="U87"/>
    </row>
    <row r="88" spans="1:21" s="6" customFormat="1" ht="18" x14ac:dyDescent="0.2">
      <c r="B88" s="3"/>
      <c r="C88" s="3"/>
      <c r="D88" s="4">
        <v>44166</v>
      </c>
      <c r="E88" s="3">
        <v>54</v>
      </c>
      <c r="F88" s="3">
        <v>43.703642000000002</v>
      </c>
      <c r="G88" s="3">
        <v>48.178835999999997</v>
      </c>
      <c r="H88" s="3">
        <v>42.147409000000003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1" s="6" customFormat="1" ht="18" x14ac:dyDescent="0.2">
      <c r="A89" s="4"/>
      <c r="B89" s="3"/>
      <c r="C89" s="3"/>
      <c r="D89" s="4">
        <v>44197</v>
      </c>
      <c r="E89" s="3">
        <v>61</v>
      </c>
      <c r="F89" s="3">
        <v>52.264873999999999</v>
      </c>
      <c r="G89" s="3">
        <v>61.177242999999997</v>
      </c>
      <c r="H89" s="3">
        <v>55.573729999999998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1" s="6" customFormat="1" ht="18" x14ac:dyDescent="0.2">
      <c r="A90" s="4"/>
      <c r="B90" s="3"/>
      <c r="C90" s="3"/>
      <c r="D90" s="4">
        <v>44228</v>
      </c>
      <c r="E90" s="3">
        <v>60</v>
      </c>
      <c r="F90" s="3">
        <v>57.990675000000003</v>
      </c>
      <c r="G90" s="3">
        <v>56.333500000000001</v>
      </c>
      <c r="H90" s="3">
        <v>57.570548000000002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1" s="6" customFormat="1" ht="18" x14ac:dyDescent="0.2">
      <c r="A91" s="4"/>
      <c r="B91" s="3"/>
      <c r="C91" s="3"/>
      <c r="D91" s="4">
        <v>44256</v>
      </c>
      <c r="E91" s="3">
        <v>49</v>
      </c>
      <c r="F91" s="3">
        <v>56.176124000000002</v>
      </c>
      <c r="G91" s="3">
        <v>61.805039999999998</v>
      </c>
      <c r="H91" s="3">
        <v>57.06138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1" s="6" customFormat="1" ht="18" x14ac:dyDescent="0.2">
      <c r="A92" s="4"/>
      <c r="B92" s="3"/>
      <c r="C92" s="3"/>
      <c r="D92" s="4">
        <v>44287</v>
      </c>
      <c r="E92" s="3">
        <v>38</v>
      </c>
      <c r="F92" s="3">
        <v>48.788868000000001</v>
      </c>
      <c r="G92" s="3">
        <v>46.933802</v>
      </c>
      <c r="H92" s="3">
        <v>49.604970999999999</v>
      </c>
      <c r="J92"/>
      <c r="K92"/>
      <c r="L92"/>
      <c r="M92"/>
      <c r="N92"/>
      <c r="O92"/>
      <c r="P92"/>
      <c r="Q92"/>
      <c r="R92"/>
      <c r="S92"/>
      <c r="T92"/>
      <c r="U92"/>
    </row>
    <row r="93" spans="1:21" s="6" customFormat="1" ht="18" x14ac:dyDescent="0.2">
      <c r="A93" s="4"/>
      <c r="B93" s="3"/>
      <c r="C93" s="3"/>
      <c r="D93" s="4">
        <v>44317</v>
      </c>
      <c r="E93" s="3">
        <v>50</v>
      </c>
      <c r="F93" s="3">
        <v>43.912253</v>
      </c>
      <c r="G93" s="3">
        <v>48.527329999999999</v>
      </c>
      <c r="H93" s="3">
        <v>45.551577000000002</v>
      </c>
      <c r="J93"/>
      <c r="K93"/>
      <c r="L93"/>
      <c r="M93"/>
      <c r="N93"/>
      <c r="O93"/>
      <c r="P93"/>
      <c r="Q93"/>
      <c r="R93"/>
      <c r="S93"/>
      <c r="T93"/>
      <c r="U93"/>
    </row>
    <row r="94" spans="1:21" s="6" customFormat="1" ht="18" x14ac:dyDescent="0.2">
      <c r="A94" s="4"/>
      <c r="B94" s="3"/>
      <c r="C94" s="3"/>
      <c r="D94" s="4">
        <v>44348</v>
      </c>
      <c r="E94" s="3">
        <v>53</v>
      </c>
      <c r="F94" s="3">
        <v>56.62276</v>
      </c>
      <c r="G94" s="3">
        <v>45.306092</v>
      </c>
      <c r="H94" s="3">
        <v>57.596398999999998</v>
      </c>
      <c r="J94"/>
      <c r="K94"/>
      <c r="L94"/>
      <c r="M94"/>
      <c r="N94"/>
      <c r="O94"/>
      <c r="P94"/>
      <c r="Q94"/>
      <c r="R94"/>
      <c r="S94"/>
      <c r="T94"/>
      <c r="U94"/>
    </row>
    <row r="95" spans="1:21" s="6" customFormat="1" ht="18" x14ac:dyDescent="0.2">
      <c r="A95" s="4"/>
      <c r="B95" s="3"/>
      <c r="C95" s="3"/>
      <c r="D95" s="4">
        <v>44378</v>
      </c>
      <c r="E95" s="3">
        <v>61</v>
      </c>
      <c r="F95" s="3">
        <v>58.578301000000003</v>
      </c>
      <c r="G95" s="3">
        <v>58.266424999999998</v>
      </c>
      <c r="H95" s="3">
        <v>57.257890000000003</v>
      </c>
      <c r="J95"/>
      <c r="K95"/>
      <c r="L95"/>
      <c r="M95"/>
      <c r="N95"/>
      <c r="O95"/>
      <c r="P95"/>
      <c r="Q95"/>
      <c r="R95"/>
      <c r="S95"/>
      <c r="T95"/>
      <c r="U95"/>
    </row>
    <row r="96" spans="1:21" s="6" customFormat="1" ht="18" x14ac:dyDescent="0.2">
      <c r="A96" s="4"/>
      <c r="B96" s="3"/>
      <c r="C96" s="3"/>
      <c r="D96" s="4">
        <v>44409</v>
      </c>
      <c r="E96" s="3">
        <v>72</v>
      </c>
      <c r="F96" s="3">
        <v>63.266207999999999</v>
      </c>
      <c r="G96" s="3">
        <v>60.515402000000002</v>
      </c>
      <c r="H96" s="3">
        <v>63.948690999999997</v>
      </c>
      <c r="J96"/>
      <c r="K96"/>
      <c r="L96"/>
      <c r="M96"/>
      <c r="N96"/>
      <c r="O96"/>
      <c r="P96"/>
      <c r="Q96"/>
      <c r="R96"/>
      <c r="S96"/>
      <c r="T96"/>
      <c r="U96"/>
    </row>
    <row r="97" spans="1:21" s="6" customFormat="1" ht="18" x14ac:dyDescent="0.2">
      <c r="A97" s="4"/>
      <c r="B97" s="3"/>
      <c r="C97" s="3"/>
      <c r="D97" s="2" t="s">
        <v>7</v>
      </c>
      <c r="E97" s="3">
        <v>65</v>
      </c>
      <c r="F97" s="3">
        <v>70.545001999999997</v>
      </c>
      <c r="G97" s="3">
        <v>69.575777000000002</v>
      </c>
      <c r="H97" s="3">
        <v>73.164319000000006</v>
      </c>
      <c r="J97"/>
      <c r="K97"/>
      <c r="L97"/>
      <c r="M97"/>
      <c r="N97"/>
      <c r="O97"/>
      <c r="P97"/>
      <c r="Q97"/>
      <c r="R97"/>
      <c r="S97"/>
      <c r="T97"/>
      <c r="U97"/>
    </row>
    <row r="98" spans="1:21" s="6" customFormat="1" ht="18" x14ac:dyDescent="0.2">
      <c r="A98" s="4"/>
      <c r="B98" s="3"/>
      <c r="C98" s="3"/>
      <c r="D98" s="4">
        <v>44470</v>
      </c>
      <c r="E98" s="3">
        <v>73</v>
      </c>
      <c r="F98" s="3">
        <v>63.753495999999998</v>
      </c>
      <c r="G98" s="3">
        <v>60.946657999999999</v>
      </c>
      <c r="H98" s="3">
        <v>64.541385000000005</v>
      </c>
      <c r="J98"/>
      <c r="K98"/>
      <c r="L98"/>
      <c r="M98"/>
      <c r="N98"/>
      <c r="O98"/>
      <c r="P98"/>
      <c r="Q98"/>
      <c r="R98"/>
      <c r="S98"/>
      <c r="T98"/>
      <c r="U98"/>
    </row>
    <row r="99" spans="1:21" s="6" customFormat="1" ht="18" x14ac:dyDescent="0.2">
      <c r="A99" s="2"/>
      <c r="B99" s="3"/>
      <c r="C99" s="3"/>
      <c r="D99" s="4">
        <v>44501</v>
      </c>
      <c r="E99" s="3">
        <v>90</v>
      </c>
      <c r="F99" s="3">
        <v>70.854872</v>
      </c>
      <c r="G99" s="3">
        <v>60.870286</v>
      </c>
      <c r="H99" s="3">
        <v>75.485303999999999</v>
      </c>
      <c r="J99"/>
      <c r="K99"/>
      <c r="L99"/>
      <c r="M99"/>
      <c r="N99"/>
      <c r="O99"/>
      <c r="P99"/>
      <c r="Q99"/>
      <c r="R99"/>
      <c r="S99"/>
      <c r="T99"/>
      <c r="U99"/>
    </row>
    <row r="100" spans="1:21" s="6" customFormat="1" ht="18" x14ac:dyDescent="0.2">
      <c r="A100" s="4"/>
      <c r="B100" s="3"/>
      <c r="C100" s="3"/>
      <c r="D100" s="4">
        <v>44531</v>
      </c>
      <c r="E100" s="3">
        <v>80</v>
      </c>
      <c r="F100" s="3">
        <v>83.961927000000003</v>
      </c>
      <c r="G100" s="3">
        <v>47.081772999999998</v>
      </c>
      <c r="H100" s="3">
        <v>84.831079000000003</v>
      </c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s="6" customFormat="1" ht="18" x14ac:dyDescent="0.2">
      <c r="A101" s="4"/>
      <c r="B101" s="3"/>
      <c r="C101" s="3"/>
      <c r="D101" s="4">
        <v>44562</v>
      </c>
      <c r="E101" s="3">
        <v>64</v>
      </c>
      <c r="F101" s="3">
        <v>74.330748</v>
      </c>
      <c r="G101" s="3">
        <v>43.103285</v>
      </c>
      <c r="H101" s="3">
        <v>71.691153999999997</v>
      </c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s="6" customFormat="1" ht="18" x14ac:dyDescent="0.2">
      <c r="A102" s="4"/>
      <c r="B102" s="3"/>
      <c r="C102" s="3"/>
      <c r="D102" s="4">
        <v>44593</v>
      </c>
      <c r="E102" s="3">
        <v>60</v>
      </c>
      <c r="F102" s="3">
        <v>64.366118</v>
      </c>
      <c r="G102" s="3">
        <v>39.671861</v>
      </c>
      <c r="H102" s="3">
        <v>64.149987999999993</v>
      </c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s="6" customFormat="1" ht="18" x14ac:dyDescent="0.2">
      <c r="A103" s="4"/>
      <c r="B103" s="3"/>
      <c r="C103" s="3"/>
      <c r="D103" s="4">
        <v>44621</v>
      </c>
      <c r="E103" s="3">
        <v>68</v>
      </c>
      <c r="F103" s="3">
        <v>67.037234999999995</v>
      </c>
      <c r="G103" s="3">
        <v>36.297441999999997</v>
      </c>
      <c r="H103" s="3">
        <v>65.107906</v>
      </c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s="6" customFormat="1" ht="18" x14ac:dyDescent="0.2">
      <c r="A104" s="4"/>
      <c r="B104" s="3"/>
      <c r="C104" s="3"/>
      <c r="D104" s="4">
        <v>44652</v>
      </c>
      <c r="E104" s="3">
        <v>47</v>
      </c>
      <c r="F104" s="3">
        <v>76.471095000000005</v>
      </c>
      <c r="G104" s="3">
        <v>34.935974999999999</v>
      </c>
      <c r="H104" s="3">
        <v>70.069281000000004</v>
      </c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s="6" customFormat="1" ht="18" x14ac:dyDescent="0.2">
      <c r="A105" s="4"/>
      <c r="B105" s="3"/>
      <c r="C105" s="3"/>
      <c r="D105" s="4">
        <v>44682</v>
      </c>
      <c r="E105" s="3">
        <v>52</v>
      </c>
      <c r="F105" s="3">
        <v>82.731245000000001</v>
      </c>
      <c r="G105" s="3">
        <v>34.704186999999997</v>
      </c>
      <c r="H105" s="3">
        <v>68.431693999999993</v>
      </c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s="6" customFormat="1" ht="18" x14ac:dyDescent="0.2">
      <c r="A106" s="4"/>
      <c r="B106" s="3"/>
      <c r="C106" s="3"/>
      <c r="D106" s="4">
        <v>44652</v>
      </c>
      <c r="E106" s="3">
        <v>47</v>
      </c>
      <c r="F106" s="3">
        <v>76.471095000000005</v>
      </c>
      <c r="G106" s="3">
        <v>50.804028000000002</v>
      </c>
      <c r="H106" s="3">
        <v>69.633171000000004</v>
      </c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s="6" customFormat="1" ht="18" x14ac:dyDescent="0.2">
      <c r="A107" s="4"/>
      <c r="B107" s="3"/>
      <c r="C107" s="3"/>
      <c r="D107" s="4">
        <v>44682</v>
      </c>
      <c r="E107" s="3">
        <v>52</v>
      </c>
      <c r="F107" s="3">
        <v>82.731245000000001</v>
      </c>
      <c r="G107" s="3">
        <v>51.148077000000001</v>
      </c>
      <c r="H107" s="3">
        <v>63.525351999999998</v>
      </c>
      <c r="J107"/>
      <c r="K107"/>
      <c r="L107"/>
      <c r="M107"/>
      <c r="N107"/>
      <c r="O107"/>
      <c r="P107"/>
      <c r="Q107"/>
      <c r="R107"/>
      <c r="S107"/>
      <c r="T107"/>
      <c r="U10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A46D-3C12-C444-B9BF-C6D01035BD50}">
  <dimension ref="A1:U108"/>
  <sheetViews>
    <sheetView workbookViewId="0">
      <selection activeCell="E52" sqref="E52"/>
    </sheetView>
  </sheetViews>
  <sheetFormatPr baseColWidth="10" defaultRowHeight="16" x14ac:dyDescent="0.2"/>
  <cols>
    <col min="1" max="1" width="9.6640625" style="6" bestFit="1" customWidth="1"/>
    <col min="2" max="2" width="17.33203125" style="6" bestFit="1" customWidth="1"/>
    <col min="3" max="3" width="19.83203125" style="6" bestFit="1" customWidth="1"/>
    <col min="4" max="4" width="14.6640625" style="6" bestFit="1" customWidth="1"/>
    <col min="5" max="5" width="26.33203125" style="6" bestFit="1" customWidth="1"/>
    <col min="6" max="9" width="9.33203125" style="6" customWidth="1"/>
    <col min="10" max="10" width="6.1640625" bestFit="1" customWidth="1"/>
    <col min="11" max="11" width="6.6640625" customWidth="1"/>
  </cols>
  <sheetData>
    <row r="1" spans="1:21" x14ac:dyDescent="0.2">
      <c r="A1" s="8" t="s">
        <v>2</v>
      </c>
      <c r="B1" s="6" t="s">
        <v>14</v>
      </c>
      <c r="C1" s="6" t="s">
        <v>0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21" ht="18" x14ac:dyDescent="0.2">
      <c r="A2" s="4">
        <v>43435</v>
      </c>
      <c r="B2" s="6">
        <v>16</v>
      </c>
      <c r="C2" s="6">
        <v>23.373792000000002</v>
      </c>
      <c r="D2" s="6">
        <v>19.463913000000002</v>
      </c>
      <c r="E2" s="6">
        <f>+C2</f>
        <v>23.373792000000002</v>
      </c>
      <c r="F2" s="6">
        <f>E2-1.64*$L$2/SQRT(12)</f>
        <v>18.611633299664671</v>
      </c>
      <c r="G2" s="6">
        <f>E2+1.64*$L$2/SQRT(12)</f>
        <v>28.135950700335332</v>
      </c>
      <c r="H2" s="6">
        <f>+E2-2.576*$L$2/SQRT(12)</f>
        <v>15.893718334107433</v>
      </c>
      <c r="I2" s="6">
        <f>E2+2.576*$L$2/SQRT(12)</f>
        <v>30.85386566589257</v>
      </c>
      <c r="J2">
        <f t="shared" ref="J2:J43" si="0">+(B2&gt;F2)*(B2&lt;G2)</f>
        <v>0</v>
      </c>
      <c r="K2">
        <f>+(B2&gt;H2)*(B2&lt;I2)</f>
        <v>1</v>
      </c>
      <c r="L2">
        <f>+STDEV(B18:B43)</f>
        <v>10.058903442301176</v>
      </c>
      <c r="N2" s="5">
        <f>+SUM(B2:B4)</f>
        <v>56</v>
      </c>
      <c r="O2" s="5">
        <f>+SUM(E2:E4)</f>
        <v>63.635338000000004</v>
      </c>
      <c r="P2" s="5">
        <f>+SUM(F2:F4)</f>
        <v>49.348861898994009</v>
      </c>
      <c r="Q2" s="5">
        <f>+SUM(G2:G4)</f>
        <v>77.921814101005992</v>
      </c>
      <c r="R2" s="5">
        <f>+SUM(H2:H4)</f>
        <v>41.195117002322291</v>
      </c>
      <c r="S2" s="5">
        <f>+SUM(I2:I4)</f>
        <v>86.075558997677703</v>
      </c>
      <c r="T2">
        <f>+(N2&gt;P2)*(N2&lt;Q2)</f>
        <v>1</v>
      </c>
      <c r="U2">
        <f>+(N2&gt;R2)*(N2&lt;S2)</f>
        <v>1</v>
      </c>
    </row>
    <row r="3" spans="1:21" ht="18" x14ac:dyDescent="0.2">
      <c r="A3" s="4">
        <v>43466</v>
      </c>
      <c r="B3" s="6">
        <v>24</v>
      </c>
      <c r="C3" s="6">
        <v>17.944662999999998</v>
      </c>
      <c r="D3" s="6">
        <v>16.88833</v>
      </c>
      <c r="E3" s="6">
        <f t="shared" ref="E3:E49" si="1">+C3</f>
        <v>17.944662999999998</v>
      </c>
      <c r="F3" s="6">
        <f t="shared" ref="F3:F49" si="2">E3-1.64*$L$2/SQRT(12)</f>
        <v>13.182504299664668</v>
      </c>
      <c r="G3" s="6">
        <f t="shared" ref="G3:G49" si="3">E3+1.64*$L$2/SQRT(12)</f>
        <v>22.706821700335329</v>
      </c>
      <c r="H3" s="6">
        <f t="shared" ref="H3:H49" si="4">+E3-2.576*$L$2/SQRT(12)</f>
        <v>10.46458933410743</v>
      </c>
      <c r="I3" s="6">
        <f t="shared" ref="I3:I49" si="5">E3+2.576*$L$2/SQRT(12)</f>
        <v>25.424736665892567</v>
      </c>
      <c r="J3">
        <f t="shared" si="0"/>
        <v>0</v>
      </c>
      <c r="K3">
        <f t="shared" ref="K3:K43" si="6">+(B3&gt;H3)*(B3&lt;I3)</f>
        <v>1</v>
      </c>
      <c r="N3" s="5">
        <f t="shared" ref="N3:N43" si="7">+SUM(B3:B5)</f>
        <v>62</v>
      </c>
      <c r="O3" s="5">
        <f t="shared" ref="O3:O49" si="8">+SUM(E3:E5)</f>
        <v>59.099330999999992</v>
      </c>
      <c r="P3" s="5">
        <f t="shared" ref="P3:S3" si="9">+SUM(F3:F5)</f>
        <v>44.812854898994004</v>
      </c>
      <c r="Q3" s="5">
        <f t="shared" si="9"/>
        <v>73.385807101005994</v>
      </c>
      <c r="R3" s="5">
        <f t="shared" si="9"/>
        <v>36.659110002322294</v>
      </c>
      <c r="S3" s="5">
        <f t="shared" si="9"/>
        <v>81.539551997677705</v>
      </c>
      <c r="T3">
        <f t="shared" ref="T3:T43" si="10">+(N3&gt;P3)*(N3&lt;Q3)</f>
        <v>1</v>
      </c>
      <c r="U3">
        <f t="shared" ref="U3:U43" si="11">+(N3&gt;R3)*(N3&lt;S3)</f>
        <v>1</v>
      </c>
    </row>
    <row r="4" spans="1:21" ht="18" x14ac:dyDescent="0.2">
      <c r="A4" s="4">
        <v>43497</v>
      </c>
      <c r="B4" s="6">
        <v>16</v>
      </c>
      <c r="C4" s="6">
        <v>22.316883000000001</v>
      </c>
      <c r="D4" s="6">
        <v>17.745132999999999</v>
      </c>
      <c r="E4" s="6">
        <f t="shared" si="1"/>
        <v>22.316883000000001</v>
      </c>
      <c r="F4" s="6">
        <f t="shared" si="2"/>
        <v>17.55472429966467</v>
      </c>
      <c r="G4" s="6">
        <f t="shared" si="3"/>
        <v>27.079041700335331</v>
      </c>
      <c r="H4" s="6">
        <f t="shared" si="4"/>
        <v>14.836809334107432</v>
      </c>
      <c r="I4" s="6">
        <f t="shared" si="5"/>
        <v>29.796956665892569</v>
      </c>
      <c r="J4">
        <f t="shared" si="0"/>
        <v>0</v>
      </c>
      <c r="K4">
        <f t="shared" si="6"/>
        <v>1</v>
      </c>
      <c r="N4" s="5">
        <f t="shared" si="7"/>
        <v>72</v>
      </c>
      <c r="O4" s="5">
        <f t="shared" si="8"/>
        <v>63.400131999999999</v>
      </c>
      <c r="P4" s="5">
        <f t="shared" ref="P4:S4" si="12">+SUM(F4:F6)</f>
        <v>49.113655898994011</v>
      </c>
      <c r="Q4" s="5">
        <f>+SUM(G4:G6)</f>
        <v>77.686608101005987</v>
      </c>
      <c r="R4" s="5">
        <f t="shared" si="12"/>
        <v>40.959911002322293</v>
      </c>
      <c r="S4" s="5">
        <f t="shared" si="12"/>
        <v>85.840352997677712</v>
      </c>
      <c r="T4">
        <f t="shared" si="10"/>
        <v>1</v>
      </c>
      <c r="U4">
        <f t="shared" si="11"/>
        <v>1</v>
      </c>
    </row>
    <row r="5" spans="1:21" ht="18" x14ac:dyDescent="0.2">
      <c r="A5" s="4">
        <v>43525</v>
      </c>
      <c r="B5" s="6">
        <v>22</v>
      </c>
      <c r="C5" s="6">
        <v>18.837785</v>
      </c>
      <c r="D5" s="6">
        <v>20.696943000000001</v>
      </c>
      <c r="E5" s="6">
        <f t="shared" si="1"/>
        <v>18.837785</v>
      </c>
      <c r="F5" s="6">
        <f t="shared" si="2"/>
        <v>14.07562629966467</v>
      </c>
      <c r="G5" s="6">
        <f t="shared" si="3"/>
        <v>23.599943700335331</v>
      </c>
      <c r="H5" s="6">
        <f t="shared" si="4"/>
        <v>11.357711334107432</v>
      </c>
      <c r="I5" s="6">
        <f t="shared" si="5"/>
        <v>26.317858665892569</v>
      </c>
      <c r="J5">
        <f t="shared" si="0"/>
        <v>1</v>
      </c>
      <c r="K5">
        <f t="shared" si="6"/>
        <v>1</v>
      </c>
      <c r="N5" s="5">
        <f t="shared" si="7"/>
        <v>99</v>
      </c>
      <c r="O5" s="5">
        <f t="shared" si="8"/>
        <v>72.869062999999997</v>
      </c>
      <c r="P5" s="5">
        <f t="shared" ref="P5:S5" si="13">+SUM(F5:F7)</f>
        <v>58.582586898994009</v>
      </c>
      <c r="Q5" s="5">
        <f t="shared" si="13"/>
        <v>87.155539101005985</v>
      </c>
      <c r="R5" s="5">
        <f t="shared" si="13"/>
        <v>50.428842002322291</v>
      </c>
      <c r="S5" s="5">
        <f t="shared" si="13"/>
        <v>95.309283997677696</v>
      </c>
      <c r="T5">
        <f t="shared" si="10"/>
        <v>0</v>
      </c>
      <c r="U5">
        <f t="shared" si="11"/>
        <v>0</v>
      </c>
    </row>
    <row r="6" spans="1:21" ht="18" x14ac:dyDescent="0.2">
      <c r="A6" s="4">
        <v>43556</v>
      </c>
      <c r="B6" s="6">
        <v>34</v>
      </c>
      <c r="C6" s="6">
        <v>22.245463999999998</v>
      </c>
      <c r="D6" s="6">
        <v>23.717495</v>
      </c>
      <c r="E6" s="6">
        <f t="shared" si="1"/>
        <v>22.245463999999998</v>
      </c>
      <c r="F6" s="6">
        <f t="shared" si="2"/>
        <v>17.483305299664668</v>
      </c>
      <c r="G6" s="6">
        <f t="shared" si="3"/>
        <v>27.007622700335329</v>
      </c>
      <c r="H6" s="6">
        <f t="shared" si="4"/>
        <v>14.76539033410743</v>
      </c>
      <c r="I6" s="6">
        <f t="shared" si="5"/>
        <v>29.725537665892567</v>
      </c>
      <c r="J6">
        <f t="shared" si="0"/>
        <v>0</v>
      </c>
      <c r="K6">
        <f t="shared" si="6"/>
        <v>0</v>
      </c>
      <c r="N6" s="5">
        <f t="shared" si="7"/>
        <v>106</v>
      </c>
      <c r="O6" s="5">
        <f t="shared" si="8"/>
        <v>99.262535</v>
      </c>
      <c r="P6" s="5">
        <f t="shared" ref="P6:S6" si="14">+SUM(F6:F8)</f>
        <v>84.976058898993998</v>
      </c>
      <c r="Q6" s="5">
        <f t="shared" si="14"/>
        <v>113.54901110100599</v>
      </c>
      <c r="R6" s="5">
        <f t="shared" si="14"/>
        <v>76.822314002322287</v>
      </c>
      <c r="S6" s="5">
        <f t="shared" si="14"/>
        <v>121.70275599767771</v>
      </c>
      <c r="T6">
        <f t="shared" si="10"/>
        <v>1</v>
      </c>
      <c r="U6">
        <f t="shared" si="11"/>
        <v>1</v>
      </c>
    </row>
    <row r="7" spans="1:21" ht="18" x14ac:dyDescent="0.2">
      <c r="A7" s="4">
        <v>43586</v>
      </c>
      <c r="B7" s="6">
        <v>43</v>
      </c>
      <c r="C7" s="6">
        <v>31.785813999999998</v>
      </c>
      <c r="D7" s="6">
        <v>25.847798999999998</v>
      </c>
      <c r="E7" s="6">
        <f t="shared" si="1"/>
        <v>31.785813999999998</v>
      </c>
      <c r="F7" s="6">
        <f t="shared" si="2"/>
        <v>27.023655299664668</v>
      </c>
      <c r="G7" s="6">
        <f t="shared" si="3"/>
        <v>36.547972700335329</v>
      </c>
      <c r="H7" s="6">
        <f t="shared" si="4"/>
        <v>24.30574033410743</v>
      </c>
      <c r="I7" s="6">
        <f t="shared" si="5"/>
        <v>39.265887665892564</v>
      </c>
      <c r="J7">
        <f t="shared" si="0"/>
        <v>0</v>
      </c>
      <c r="K7">
        <f t="shared" si="6"/>
        <v>0</v>
      </c>
      <c r="N7" s="5">
        <f t="shared" si="7"/>
        <v>104</v>
      </c>
      <c r="O7" s="5">
        <f t="shared" si="8"/>
        <v>112.53217100000001</v>
      </c>
      <c r="P7" s="5">
        <f t="shared" ref="P7:S7" si="15">+SUM(F7:F9)</f>
        <v>98.245694898994003</v>
      </c>
      <c r="Q7" s="5">
        <f t="shared" si="15"/>
        <v>126.81864710100598</v>
      </c>
      <c r="R7" s="5">
        <f t="shared" si="15"/>
        <v>90.091950002322292</v>
      </c>
      <c r="S7" s="5">
        <f t="shared" si="15"/>
        <v>134.9723919976777</v>
      </c>
      <c r="T7">
        <f t="shared" si="10"/>
        <v>1</v>
      </c>
      <c r="U7">
        <f t="shared" si="11"/>
        <v>1</v>
      </c>
    </row>
    <row r="8" spans="1:21" ht="18" x14ac:dyDescent="0.2">
      <c r="A8" s="4">
        <v>43617</v>
      </c>
      <c r="B8" s="6">
        <v>29</v>
      </c>
      <c r="C8" s="6">
        <v>45.231256999999999</v>
      </c>
      <c r="D8" s="6">
        <v>28.576836</v>
      </c>
      <c r="E8" s="6">
        <f t="shared" si="1"/>
        <v>45.231256999999999</v>
      </c>
      <c r="F8" s="6">
        <f t="shared" si="2"/>
        <v>40.469098299664665</v>
      </c>
      <c r="G8" s="6">
        <f t="shared" si="3"/>
        <v>49.993415700335333</v>
      </c>
      <c r="H8" s="6">
        <f t="shared" si="4"/>
        <v>37.751183334107431</v>
      </c>
      <c r="I8" s="6">
        <f t="shared" si="5"/>
        <v>52.711330665892568</v>
      </c>
      <c r="J8">
        <f t="shared" si="0"/>
        <v>0</v>
      </c>
      <c r="K8">
        <f t="shared" si="6"/>
        <v>0</v>
      </c>
      <c r="N8" s="5">
        <f t="shared" si="7"/>
        <v>95</v>
      </c>
      <c r="O8" s="5">
        <f t="shared" si="8"/>
        <v>115.31314499999999</v>
      </c>
      <c r="P8" s="5">
        <f t="shared" ref="P8:S8" si="16">+SUM(F8:F10)</f>
        <v>101.026668898994</v>
      </c>
      <c r="Q8" s="5">
        <f t="shared" si="16"/>
        <v>129.59962110100599</v>
      </c>
      <c r="R8" s="5">
        <f t="shared" si="16"/>
        <v>92.872924002322293</v>
      </c>
      <c r="S8" s="5">
        <f t="shared" si="16"/>
        <v>137.75336599767772</v>
      </c>
      <c r="T8">
        <f t="shared" si="10"/>
        <v>0</v>
      </c>
      <c r="U8">
        <f t="shared" si="11"/>
        <v>1</v>
      </c>
    </row>
    <row r="9" spans="1:21" ht="18" x14ac:dyDescent="0.2">
      <c r="A9" s="4">
        <v>43647</v>
      </c>
      <c r="B9" s="6">
        <v>32</v>
      </c>
      <c r="C9" s="6">
        <v>35.515099999999997</v>
      </c>
      <c r="D9" s="6">
        <v>29.871787999999999</v>
      </c>
      <c r="E9" s="6">
        <f t="shared" si="1"/>
        <v>35.515099999999997</v>
      </c>
      <c r="F9" s="6">
        <f t="shared" si="2"/>
        <v>30.752941299664666</v>
      </c>
      <c r="G9" s="6">
        <f t="shared" si="3"/>
        <v>40.277258700335324</v>
      </c>
      <c r="H9" s="6">
        <f t="shared" si="4"/>
        <v>28.035026334107428</v>
      </c>
      <c r="I9" s="6">
        <f t="shared" si="5"/>
        <v>42.995173665892565</v>
      </c>
      <c r="J9">
        <f t="shared" si="0"/>
        <v>1</v>
      </c>
      <c r="K9">
        <f t="shared" si="6"/>
        <v>1</v>
      </c>
      <c r="N9" s="5">
        <f t="shared" si="7"/>
        <v>95</v>
      </c>
      <c r="O9" s="5">
        <f t="shared" si="8"/>
        <v>102.353623</v>
      </c>
      <c r="P9" s="5">
        <f t="shared" ref="P9:S9" si="17">+SUM(F9:F11)</f>
        <v>88.067146898994011</v>
      </c>
      <c r="Q9" s="5">
        <f t="shared" si="17"/>
        <v>116.64009910100599</v>
      </c>
      <c r="R9" s="5">
        <f t="shared" si="17"/>
        <v>79.9134020023223</v>
      </c>
      <c r="S9" s="5">
        <f t="shared" si="17"/>
        <v>124.79384399767771</v>
      </c>
      <c r="T9">
        <f t="shared" si="10"/>
        <v>1</v>
      </c>
      <c r="U9">
        <f t="shared" si="11"/>
        <v>1</v>
      </c>
    </row>
    <row r="10" spans="1:21" ht="18" x14ac:dyDescent="0.2">
      <c r="A10" s="4">
        <v>43678</v>
      </c>
      <c r="B10" s="6">
        <v>34</v>
      </c>
      <c r="C10" s="6">
        <v>34.566788000000003</v>
      </c>
      <c r="D10" s="6">
        <v>29.372152</v>
      </c>
      <c r="E10" s="6">
        <f t="shared" si="1"/>
        <v>34.566788000000003</v>
      </c>
      <c r="F10" s="6">
        <f t="shared" si="2"/>
        <v>29.804629299664672</v>
      </c>
      <c r="G10" s="6">
        <f t="shared" si="3"/>
        <v>39.328946700335337</v>
      </c>
      <c r="H10" s="6">
        <f t="shared" si="4"/>
        <v>27.086714334107434</v>
      </c>
      <c r="I10" s="6">
        <f t="shared" si="5"/>
        <v>42.046861665892571</v>
      </c>
      <c r="J10">
        <f t="shared" si="0"/>
        <v>1</v>
      </c>
      <c r="K10">
        <f t="shared" si="6"/>
        <v>1</v>
      </c>
      <c r="N10" s="5">
        <f t="shared" si="7"/>
        <v>94</v>
      </c>
      <c r="O10" s="5">
        <f t="shared" si="8"/>
        <v>99.898514000000006</v>
      </c>
      <c r="P10" s="5">
        <f t="shared" ref="P10:S10" si="18">+SUM(F10:F12)</f>
        <v>85.612037898994004</v>
      </c>
      <c r="Q10" s="5">
        <f t="shared" si="18"/>
        <v>114.18499010100599</v>
      </c>
      <c r="R10" s="5">
        <f t="shared" si="18"/>
        <v>77.458293002322293</v>
      </c>
      <c r="S10" s="5">
        <f t="shared" si="18"/>
        <v>122.3387349976777</v>
      </c>
      <c r="T10">
        <f t="shared" si="10"/>
        <v>1</v>
      </c>
      <c r="U10">
        <f t="shared" si="11"/>
        <v>1</v>
      </c>
    </row>
    <row r="11" spans="1:21" ht="18" x14ac:dyDescent="0.2">
      <c r="A11" s="2" t="s">
        <v>5</v>
      </c>
      <c r="B11" s="6">
        <v>29</v>
      </c>
      <c r="C11" s="6">
        <v>32.271735</v>
      </c>
      <c r="D11" s="6">
        <v>25.672747999999999</v>
      </c>
      <c r="E11" s="6">
        <f t="shared" si="1"/>
        <v>32.271735</v>
      </c>
      <c r="F11" s="6">
        <f t="shared" si="2"/>
        <v>27.509576299664669</v>
      </c>
      <c r="G11" s="6">
        <f t="shared" si="3"/>
        <v>37.033893700335327</v>
      </c>
      <c r="H11" s="6">
        <f t="shared" si="4"/>
        <v>24.791661334107431</v>
      </c>
      <c r="I11" s="6">
        <f t="shared" si="5"/>
        <v>39.751808665892568</v>
      </c>
      <c r="J11">
        <f t="shared" si="0"/>
        <v>1</v>
      </c>
      <c r="K11">
        <f t="shared" si="6"/>
        <v>1</v>
      </c>
      <c r="N11" s="5">
        <f t="shared" si="7"/>
        <v>83</v>
      </c>
      <c r="O11" s="5">
        <f t="shared" si="8"/>
        <v>93.315222000000006</v>
      </c>
      <c r="P11" s="5">
        <f t="shared" ref="P11:S11" si="19">+SUM(F11:F13)</f>
        <v>79.028745898994003</v>
      </c>
      <c r="Q11" s="5">
        <f t="shared" si="19"/>
        <v>107.60169810100598</v>
      </c>
      <c r="R11" s="5">
        <f t="shared" si="19"/>
        <v>70.875001002322293</v>
      </c>
      <c r="S11" s="5">
        <f t="shared" si="19"/>
        <v>115.75544299767769</v>
      </c>
      <c r="T11">
        <f t="shared" si="10"/>
        <v>1</v>
      </c>
      <c r="U11">
        <f t="shared" si="11"/>
        <v>1</v>
      </c>
    </row>
    <row r="12" spans="1:21" ht="18" x14ac:dyDescent="0.2">
      <c r="A12" s="4">
        <v>43739</v>
      </c>
      <c r="B12" s="6">
        <v>31</v>
      </c>
      <c r="C12" s="6">
        <v>33.059990999999997</v>
      </c>
      <c r="D12" s="6">
        <v>28.046662999999999</v>
      </c>
      <c r="E12" s="6">
        <f t="shared" si="1"/>
        <v>33.059990999999997</v>
      </c>
      <c r="F12" s="6">
        <f t="shared" si="2"/>
        <v>28.297832299664666</v>
      </c>
      <c r="G12" s="6">
        <f t="shared" si="3"/>
        <v>37.822149700335331</v>
      </c>
      <c r="H12" s="6">
        <f t="shared" si="4"/>
        <v>25.579917334107428</v>
      </c>
      <c r="I12" s="6">
        <f t="shared" si="5"/>
        <v>40.540064665892565</v>
      </c>
      <c r="J12">
        <f t="shared" si="0"/>
        <v>1</v>
      </c>
      <c r="K12">
        <f t="shared" si="6"/>
        <v>1</v>
      </c>
      <c r="N12" s="5">
        <f t="shared" si="7"/>
        <v>85</v>
      </c>
      <c r="O12" s="5">
        <f t="shared" si="8"/>
        <v>87.575903999999994</v>
      </c>
      <c r="P12" s="5">
        <f t="shared" ref="P12:S12" si="20">+SUM(F12:F14)</f>
        <v>73.289427898994006</v>
      </c>
      <c r="Q12" s="5">
        <f t="shared" si="20"/>
        <v>101.862380101006</v>
      </c>
      <c r="R12" s="5">
        <f t="shared" si="20"/>
        <v>65.135683002322295</v>
      </c>
      <c r="S12" s="5">
        <f t="shared" si="20"/>
        <v>110.01612499767769</v>
      </c>
      <c r="T12">
        <f t="shared" si="10"/>
        <v>1</v>
      </c>
      <c r="U12">
        <f t="shared" si="11"/>
        <v>1</v>
      </c>
    </row>
    <row r="13" spans="1:21" ht="18" x14ac:dyDescent="0.2">
      <c r="A13" s="4">
        <v>43770</v>
      </c>
      <c r="B13" s="6">
        <v>23</v>
      </c>
      <c r="C13" s="6">
        <v>27.983495999999999</v>
      </c>
      <c r="D13" s="6">
        <v>27.617322000000001</v>
      </c>
      <c r="E13" s="6">
        <f t="shared" si="1"/>
        <v>27.983495999999999</v>
      </c>
      <c r="F13" s="6">
        <f t="shared" si="2"/>
        <v>23.221337299664668</v>
      </c>
      <c r="G13" s="6">
        <f t="shared" si="3"/>
        <v>32.745654700335329</v>
      </c>
      <c r="H13" s="6">
        <f t="shared" si="4"/>
        <v>20.50342233410743</v>
      </c>
      <c r="I13" s="6">
        <f t="shared" si="5"/>
        <v>35.463569665892564</v>
      </c>
      <c r="J13">
        <f t="shared" si="0"/>
        <v>0</v>
      </c>
      <c r="K13">
        <f t="shared" si="6"/>
        <v>1</v>
      </c>
      <c r="N13" s="5">
        <f t="shared" si="7"/>
        <v>75</v>
      </c>
      <c r="O13" s="5">
        <f t="shared" si="8"/>
        <v>80.180166999999997</v>
      </c>
      <c r="P13" s="5">
        <f t="shared" ref="P13:S13" si="21">+SUM(F13:F15)</f>
        <v>65.893690898994009</v>
      </c>
      <c r="Q13" s="5">
        <f t="shared" si="21"/>
        <v>94.466643101005985</v>
      </c>
      <c r="R13" s="5">
        <f t="shared" si="21"/>
        <v>57.739946002322291</v>
      </c>
      <c r="S13" s="5">
        <f t="shared" si="21"/>
        <v>102.62038799767771</v>
      </c>
      <c r="T13">
        <f t="shared" si="10"/>
        <v>1</v>
      </c>
      <c r="U13">
        <f t="shared" si="11"/>
        <v>1</v>
      </c>
    </row>
    <row r="14" spans="1:21" ht="18" x14ac:dyDescent="0.2">
      <c r="A14" s="4">
        <v>43800</v>
      </c>
      <c r="B14" s="6">
        <v>31</v>
      </c>
      <c r="C14" s="6">
        <v>26.532416999999999</v>
      </c>
      <c r="D14" s="6">
        <v>29.579025000000001</v>
      </c>
      <c r="E14" s="6">
        <f t="shared" si="1"/>
        <v>26.532416999999999</v>
      </c>
      <c r="F14" s="6">
        <f t="shared" si="2"/>
        <v>21.770258299664668</v>
      </c>
      <c r="G14" s="6">
        <f t="shared" si="3"/>
        <v>31.294575700335329</v>
      </c>
      <c r="H14" s="6">
        <f t="shared" si="4"/>
        <v>19.05234333410743</v>
      </c>
      <c r="I14" s="6">
        <f t="shared" si="5"/>
        <v>34.012490665892571</v>
      </c>
      <c r="J14">
        <f t="shared" si="0"/>
        <v>1</v>
      </c>
      <c r="K14">
        <f t="shared" si="6"/>
        <v>1</v>
      </c>
      <c r="N14" s="5">
        <f t="shared" si="7"/>
        <v>82</v>
      </c>
      <c r="O14" s="5">
        <f t="shared" si="8"/>
        <v>76.194592</v>
      </c>
      <c r="P14" s="5">
        <f t="shared" ref="P14:S14" si="22">+SUM(F14:F16)</f>
        <v>61.908115898994012</v>
      </c>
      <c r="Q14" s="5">
        <f t="shared" si="22"/>
        <v>90.481068101006002</v>
      </c>
      <c r="R14" s="5">
        <f t="shared" si="22"/>
        <v>53.754371002322287</v>
      </c>
      <c r="S14" s="5">
        <f t="shared" si="22"/>
        <v>98.634812997677699</v>
      </c>
      <c r="T14">
        <f t="shared" si="10"/>
        <v>1</v>
      </c>
      <c r="U14">
        <f t="shared" si="11"/>
        <v>1</v>
      </c>
    </row>
    <row r="15" spans="1:21" ht="18" x14ac:dyDescent="0.2">
      <c r="A15" s="4">
        <v>43831</v>
      </c>
      <c r="B15" s="6">
        <v>21</v>
      </c>
      <c r="C15" s="6">
        <v>25.664254</v>
      </c>
      <c r="D15" s="6">
        <v>21.801694999999999</v>
      </c>
      <c r="E15" s="6">
        <f t="shared" si="1"/>
        <v>25.664254</v>
      </c>
      <c r="F15" s="6">
        <f t="shared" si="2"/>
        <v>20.902095299664669</v>
      </c>
      <c r="G15" s="6">
        <f t="shared" si="3"/>
        <v>30.42641270033533</v>
      </c>
      <c r="H15" s="6">
        <f t="shared" si="4"/>
        <v>18.184180334107431</v>
      </c>
      <c r="I15" s="6">
        <f t="shared" si="5"/>
        <v>33.144327665892568</v>
      </c>
      <c r="J15">
        <f t="shared" si="0"/>
        <v>1</v>
      </c>
      <c r="K15">
        <f t="shared" si="6"/>
        <v>1</v>
      </c>
      <c r="N15" s="5">
        <f t="shared" si="7"/>
        <v>59</v>
      </c>
      <c r="O15" s="5">
        <f t="shared" si="8"/>
        <v>74.925984999999997</v>
      </c>
      <c r="P15" s="5">
        <f t="shared" ref="P15:S15" si="23">+SUM(F15:F17)</f>
        <v>60.639508898994009</v>
      </c>
      <c r="Q15" s="5">
        <f t="shared" si="23"/>
        <v>89.212461101005985</v>
      </c>
      <c r="R15" s="5">
        <f t="shared" si="23"/>
        <v>52.485764002322298</v>
      </c>
      <c r="S15" s="5">
        <f t="shared" si="23"/>
        <v>97.36620599767771</v>
      </c>
      <c r="T15">
        <f t="shared" si="10"/>
        <v>0</v>
      </c>
      <c r="U15">
        <f t="shared" si="11"/>
        <v>1</v>
      </c>
    </row>
    <row r="16" spans="1:21" ht="18" x14ac:dyDescent="0.2">
      <c r="A16" s="4">
        <v>43862</v>
      </c>
      <c r="B16" s="6">
        <v>30</v>
      </c>
      <c r="C16" s="6">
        <v>23.997921000000002</v>
      </c>
      <c r="D16" s="6">
        <v>17.211876</v>
      </c>
      <c r="E16" s="6">
        <f t="shared" si="1"/>
        <v>23.997921000000002</v>
      </c>
      <c r="F16" s="6">
        <f t="shared" si="2"/>
        <v>19.235762299664671</v>
      </c>
      <c r="G16" s="6">
        <f t="shared" si="3"/>
        <v>28.760079700335332</v>
      </c>
      <c r="H16" s="6">
        <f t="shared" si="4"/>
        <v>16.517847334107433</v>
      </c>
      <c r="I16" s="6">
        <f t="shared" si="5"/>
        <v>31.47799466589257</v>
      </c>
      <c r="J16">
        <f t="shared" si="0"/>
        <v>0</v>
      </c>
      <c r="K16">
        <f t="shared" si="6"/>
        <v>1</v>
      </c>
      <c r="N16" s="5">
        <f t="shared" si="7"/>
        <v>42</v>
      </c>
      <c r="O16" s="5">
        <f t="shared" si="8"/>
        <v>62.367180999999995</v>
      </c>
      <c r="P16" s="5">
        <f t="shared" ref="P16:S16" si="24">+SUM(F16:F18)</f>
        <v>48.080704898994014</v>
      </c>
      <c r="Q16" s="5">
        <f t="shared" si="24"/>
        <v>76.65365710100599</v>
      </c>
      <c r="R16" s="5">
        <f t="shared" si="24"/>
        <v>39.926960002322289</v>
      </c>
      <c r="S16" s="5">
        <f t="shared" si="24"/>
        <v>84.807401997677701</v>
      </c>
      <c r="T16">
        <f t="shared" si="10"/>
        <v>0</v>
      </c>
      <c r="U16">
        <f t="shared" si="11"/>
        <v>1</v>
      </c>
    </row>
    <row r="17" spans="1:21" ht="18" x14ac:dyDescent="0.2">
      <c r="A17" s="4">
        <v>43891</v>
      </c>
      <c r="B17" s="6">
        <v>8</v>
      </c>
      <c r="C17" s="6">
        <v>25.263809999999999</v>
      </c>
      <c r="D17" s="6">
        <v>14.344029000000001</v>
      </c>
      <c r="E17" s="6">
        <f t="shared" si="1"/>
        <v>25.263809999999999</v>
      </c>
      <c r="F17" s="6">
        <f t="shared" si="2"/>
        <v>20.501651299664669</v>
      </c>
      <c r="G17" s="6">
        <f t="shared" si="3"/>
        <v>30.02596870033533</v>
      </c>
      <c r="H17" s="6">
        <f t="shared" si="4"/>
        <v>17.783736334107431</v>
      </c>
      <c r="I17" s="6">
        <f t="shared" si="5"/>
        <v>32.743883665892568</v>
      </c>
      <c r="J17">
        <f t="shared" si="0"/>
        <v>0</v>
      </c>
      <c r="K17">
        <f t="shared" si="6"/>
        <v>0</v>
      </c>
      <c r="N17" s="5">
        <f t="shared" si="7"/>
        <v>21</v>
      </c>
      <c r="O17" s="5">
        <f t="shared" si="8"/>
        <v>42.835268999999997</v>
      </c>
      <c r="P17" s="5">
        <f t="shared" ref="P17:S17" si="25">+SUM(F17:F19)</f>
        <v>28.548792898994005</v>
      </c>
      <c r="Q17" s="5">
        <f t="shared" si="25"/>
        <v>57.121745101005999</v>
      </c>
      <c r="R17" s="5">
        <f t="shared" si="25"/>
        <v>20.395048002322291</v>
      </c>
      <c r="S17" s="5">
        <f t="shared" si="25"/>
        <v>65.27548999767771</v>
      </c>
      <c r="T17">
        <f t="shared" si="10"/>
        <v>0</v>
      </c>
      <c r="U17">
        <f t="shared" si="11"/>
        <v>1</v>
      </c>
    </row>
    <row r="18" spans="1:21" ht="18" x14ac:dyDescent="0.2">
      <c r="A18" s="4">
        <v>43922</v>
      </c>
      <c r="B18" s="6">
        <v>4</v>
      </c>
      <c r="C18" s="6">
        <v>13.105449999999999</v>
      </c>
      <c r="D18" s="6">
        <v>17.953948</v>
      </c>
      <c r="E18" s="6">
        <f t="shared" si="1"/>
        <v>13.105449999999999</v>
      </c>
      <c r="F18" s="6">
        <f t="shared" si="2"/>
        <v>8.3432912996646689</v>
      </c>
      <c r="G18" s="6">
        <f t="shared" si="3"/>
        <v>17.867608700335332</v>
      </c>
      <c r="H18" s="6">
        <f t="shared" si="4"/>
        <v>5.6253763341074308</v>
      </c>
      <c r="I18" s="6">
        <f t="shared" si="5"/>
        <v>20.585523665892566</v>
      </c>
      <c r="J18">
        <f t="shared" si="0"/>
        <v>0</v>
      </c>
      <c r="K18">
        <f t="shared" si="6"/>
        <v>0</v>
      </c>
      <c r="N18" s="5">
        <f t="shared" si="7"/>
        <v>37</v>
      </c>
      <c r="O18" s="5">
        <f t="shared" si="8"/>
        <v>22.569913999999997</v>
      </c>
      <c r="P18" s="5">
        <f t="shared" ref="P18:S18" si="26">+SUM(F18:F20)</f>
        <v>8.2834378989940074</v>
      </c>
      <c r="Q18" s="5">
        <f t="shared" si="26"/>
        <v>36.856390101005992</v>
      </c>
      <c r="R18" s="5">
        <f t="shared" si="26"/>
        <v>0.12969300232229308</v>
      </c>
      <c r="S18" s="5">
        <f t="shared" si="26"/>
        <v>45.010134997677703</v>
      </c>
      <c r="T18">
        <f t="shared" si="10"/>
        <v>0</v>
      </c>
      <c r="U18">
        <f t="shared" si="11"/>
        <v>1</v>
      </c>
    </row>
    <row r="19" spans="1:21" ht="18" x14ac:dyDescent="0.2">
      <c r="A19" s="4">
        <v>43952</v>
      </c>
      <c r="B19" s="6">
        <v>9</v>
      </c>
      <c r="C19" s="6">
        <v>4.4660089999999997</v>
      </c>
      <c r="D19" s="6">
        <v>24.492445</v>
      </c>
      <c r="E19" s="6">
        <f t="shared" si="1"/>
        <v>4.4660089999999997</v>
      </c>
      <c r="F19" s="6">
        <f t="shared" si="2"/>
        <v>-0.29614970033533083</v>
      </c>
      <c r="G19" s="6">
        <f t="shared" si="3"/>
        <v>9.2281677003353302</v>
      </c>
      <c r="H19" s="6">
        <f t="shared" si="4"/>
        <v>-3.0140646658925689</v>
      </c>
      <c r="I19" s="6">
        <f t="shared" si="5"/>
        <v>11.946082665892568</v>
      </c>
      <c r="J19">
        <f t="shared" si="0"/>
        <v>1</v>
      </c>
      <c r="K19">
        <f t="shared" si="6"/>
        <v>1</v>
      </c>
      <c r="N19" s="5">
        <f t="shared" si="7"/>
        <v>64</v>
      </c>
      <c r="O19" s="5">
        <f t="shared" si="8"/>
        <v>31.228625000000001</v>
      </c>
      <c r="P19" s="5">
        <f t="shared" ref="P19:S19" si="27">+SUM(F19:F21)</f>
        <v>16.942148898994009</v>
      </c>
      <c r="Q19" s="5">
        <f t="shared" si="27"/>
        <v>45.515101101005996</v>
      </c>
      <c r="R19" s="5">
        <f t="shared" si="27"/>
        <v>8.7884040023222951</v>
      </c>
      <c r="S19" s="5">
        <f t="shared" si="27"/>
        <v>53.668845997677707</v>
      </c>
      <c r="T19">
        <f t="shared" si="10"/>
        <v>0</v>
      </c>
      <c r="U19">
        <f t="shared" si="11"/>
        <v>0</v>
      </c>
    </row>
    <row r="20" spans="1:21" ht="18" x14ac:dyDescent="0.2">
      <c r="A20" s="4">
        <v>43983</v>
      </c>
      <c r="B20" s="6">
        <v>24</v>
      </c>
      <c r="C20" s="6">
        <v>4.9984549999999999</v>
      </c>
      <c r="D20" s="6">
        <v>30.585526000000002</v>
      </c>
      <c r="E20" s="6">
        <f t="shared" si="1"/>
        <v>4.9984549999999999</v>
      </c>
      <c r="F20" s="6">
        <f t="shared" si="2"/>
        <v>0.23629629966466936</v>
      </c>
      <c r="G20" s="6">
        <f t="shared" si="3"/>
        <v>9.7606137003353304</v>
      </c>
      <c r="H20" s="6">
        <f t="shared" si="4"/>
        <v>-2.4816186658925687</v>
      </c>
      <c r="I20" s="6">
        <f t="shared" si="5"/>
        <v>12.478528665892568</v>
      </c>
      <c r="J20">
        <f t="shared" si="0"/>
        <v>0</v>
      </c>
      <c r="K20">
        <f t="shared" si="6"/>
        <v>0</v>
      </c>
      <c r="N20" s="5">
        <f t="shared" si="7"/>
        <v>93</v>
      </c>
      <c r="O20" s="5">
        <f t="shared" si="8"/>
        <v>56.013627999999997</v>
      </c>
      <c r="P20" s="5">
        <f t="shared" ref="P20:S20" si="28">+SUM(F20:F22)</f>
        <v>41.727151898994009</v>
      </c>
      <c r="Q20" s="5">
        <f t="shared" si="28"/>
        <v>70.300104101005985</v>
      </c>
      <c r="R20" s="5">
        <f t="shared" si="28"/>
        <v>33.573407002322298</v>
      </c>
      <c r="S20" s="5">
        <f t="shared" si="28"/>
        <v>78.45384899767771</v>
      </c>
      <c r="T20">
        <f t="shared" si="10"/>
        <v>0</v>
      </c>
      <c r="U20">
        <f t="shared" si="11"/>
        <v>0</v>
      </c>
    </row>
    <row r="21" spans="1:21" ht="18" x14ac:dyDescent="0.2">
      <c r="A21" s="4">
        <v>44013</v>
      </c>
      <c r="B21" s="6">
        <v>31</v>
      </c>
      <c r="C21" s="6">
        <v>21.764161000000001</v>
      </c>
      <c r="D21" s="6">
        <v>34.545293000000001</v>
      </c>
      <c r="E21" s="6">
        <f t="shared" si="1"/>
        <v>21.764161000000001</v>
      </c>
      <c r="F21" s="6">
        <f t="shared" si="2"/>
        <v>17.002002299664671</v>
      </c>
      <c r="G21" s="6">
        <f t="shared" si="3"/>
        <v>26.526319700335332</v>
      </c>
      <c r="H21" s="6">
        <f t="shared" si="4"/>
        <v>14.284087334107433</v>
      </c>
      <c r="I21" s="6">
        <f t="shared" si="5"/>
        <v>29.24423466589257</v>
      </c>
      <c r="J21">
        <f t="shared" si="0"/>
        <v>0</v>
      </c>
      <c r="K21">
        <f t="shared" si="6"/>
        <v>0</v>
      </c>
      <c r="N21" s="5">
        <f t="shared" si="7"/>
        <v>104</v>
      </c>
      <c r="O21" s="5">
        <f t="shared" si="8"/>
        <v>92.832309000000009</v>
      </c>
      <c r="P21" s="5">
        <f t="shared" ref="P21:S21" si="29">+SUM(F21:F23)</f>
        <v>78.545832898994007</v>
      </c>
      <c r="Q21" s="5">
        <f t="shared" si="29"/>
        <v>107.11878510100598</v>
      </c>
      <c r="R21" s="5">
        <f t="shared" si="29"/>
        <v>70.392088002322296</v>
      </c>
      <c r="S21" s="5">
        <f t="shared" si="29"/>
        <v>115.27252999767769</v>
      </c>
      <c r="T21">
        <f t="shared" si="10"/>
        <v>1</v>
      </c>
      <c r="U21">
        <f t="shared" si="11"/>
        <v>1</v>
      </c>
    </row>
    <row r="22" spans="1:21" ht="18" x14ac:dyDescent="0.2">
      <c r="A22" s="4">
        <v>44044</v>
      </c>
      <c r="B22" s="6">
        <v>38</v>
      </c>
      <c r="C22" s="6">
        <v>29.251011999999999</v>
      </c>
      <c r="D22" s="6">
        <v>35.620381999999999</v>
      </c>
      <c r="E22" s="6">
        <f t="shared" si="1"/>
        <v>29.251011999999999</v>
      </c>
      <c r="F22" s="6">
        <f t="shared" si="2"/>
        <v>24.488853299664669</v>
      </c>
      <c r="G22" s="6">
        <f t="shared" si="3"/>
        <v>34.01317070033533</v>
      </c>
      <c r="H22" s="6">
        <f t="shared" si="4"/>
        <v>21.770938334107431</v>
      </c>
      <c r="I22" s="6">
        <f t="shared" si="5"/>
        <v>36.731085665892564</v>
      </c>
      <c r="J22">
        <f t="shared" si="0"/>
        <v>0</v>
      </c>
      <c r="K22">
        <f t="shared" si="6"/>
        <v>0</v>
      </c>
      <c r="N22" s="5">
        <f t="shared" si="7"/>
        <v>106</v>
      </c>
      <c r="O22" s="5">
        <f t="shared" si="8"/>
        <v>107.50208599999999</v>
      </c>
      <c r="P22" s="5">
        <f t="shared" ref="P22:S22" si="30">+SUM(F22:F24)</f>
        <v>93.215609898994003</v>
      </c>
      <c r="Q22" s="5">
        <f t="shared" si="30"/>
        <v>121.78856210100598</v>
      </c>
      <c r="R22" s="5">
        <f t="shared" si="30"/>
        <v>85.061865002322293</v>
      </c>
      <c r="S22" s="5">
        <f t="shared" si="30"/>
        <v>129.94230699767769</v>
      </c>
      <c r="T22">
        <f t="shared" si="10"/>
        <v>1</v>
      </c>
      <c r="U22">
        <f t="shared" si="11"/>
        <v>1</v>
      </c>
    </row>
    <row r="23" spans="1:21" ht="18" x14ac:dyDescent="0.2">
      <c r="A23" s="2" t="s">
        <v>6</v>
      </c>
      <c r="B23" s="6">
        <v>35</v>
      </c>
      <c r="C23" s="6">
        <v>41.817135999999998</v>
      </c>
      <c r="D23" s="6">
        <v>34.634528000000003</v>
      </c>
      <c r="E23" s="6">
        <f t="shared" si="1"/>
        <v>41.817135999999998</v>
      </c>
      <c r="F23" s="6">
        <f t="shared" si="2"/>
        <v>37.054977299664671</v>
      </c>
      <c r="G23" s="6">
        <f t="shared" si="3"/>
        <v>46.579294700335325</v>
      </c>
      <c r="H23" s="6">
        <f t="shared" si="4"/>
        <v>34.337062334107429</v>
      </c>
      <c r="I23" s="6">
        <f t="shared" si="5"/>
        <v>49.297209665892566</v>
      </c>
      <c r="J23">
        <f t="shared" si="0"/>
        <v>0</v>
      </c>
      <c r="K23">
        <f t="shared" si="6"/>
        <v>1</v>
      </c>
      <c r="N23" s="5">
        <f t="shared" si="7"/>
        <v>98</v>
      </c>
      <c r="O23" s="5">
        <f t="shared" si="8"/>
        <v>117.662409</v>
      </c>
      <c r="P23" s="5">
        <f t="shared" ref="P23:S23" si="31">+SUM(F23:F25)</f>
        <v>103.37593289899401</v>
      </c>
      <c r="Q23" s="5">
        <f t="shared" si="31"/>
        <v>131.948885101006</v>
      </c>
      <c r="R23" s="5">
        <f t="shared" si="31"/>
        <v>95.222188002322298</v>
      </c>
      <c r="S23" s="5">
        <f t="shared" si="31"/>
        <v>140.1026299976777</v>
      </c>
      <c r="T23">
        <f t="shared" si="10"/>
        <v>0</v>
      </c>
      <c r="U23">
        <f t="shared" si="11"/>
        <v>1</v>
      </c>
    </row>
    <row r="24" spans="1:21" ht="18" x14ac:dyDescent="0.2">
      <c r="A24" s="4">
        <v>44105</v>
      </c>
      <c r="B24" s="6">
        <v>33</v>
      </c>
      <c r="C24" s="6">
        <v>36.433937999999998</v>
      </c>
      <c r="D24" s="6">
        <v>33.369866000000002</v>
      </c>
      <c r="E24" s="6">
        <f t="shared" si="1"/>
        <v>36.433937999999998</v>
      </c>
      <c r="F24" s="6">
        <f t="shared" si="2"/>
        <v>31.671779299664667</v>
      </c>
      <c r="G24" s="6">
        <f t="shared" si="3"/>
        <v>41.196096700335332</v>
      </c>
      <c r="H24" s="6">
        <f t="shared" si="4"/>
        <v>28.953864334107429</v>
      </c>
      <c r="I24" s="6">
        <f t="shared" si="5"/>
        <v>43.914011665892566</v>
      </c>
      <c r="J24">
        <f t="shared" si="0"/>
        <v>1</v>
      </c>
      <c r="K24">
        <f t="shared" si="6"/>
        <v>1</v>
      </c>
      <c r="N24" s="5">
        <f t="shared" si="7"/>
        <v>97</v>
      </c>
      <c r="O24" s="5">
        <f t="shared" si="8"/>
        <v>104.96930399999999</v>
      </c>
      <c r="P24" s="5">
        <f t="shared" ref="P24:S24" si="32">+SUM(F24:F26)</f>
        <v>90.682827898994006</v>
      </c>
      <c r="Q24" s="5">
        <f t="shared" si="32"/>
        <v>119.255780101006</v>
      </c>
      <c r="R24" s="5">
        <f t="shared" si="32"/>
        <v>82.529083002322295</v>
      </c>
      <c r="S24" s="5">
        <f t="shared" si="32"/>
        <v>127.40952499767771</v>
      </c>
      <c r="T24">
        <f t="shared" si="10"/>
        <v>1</v>
      </c>
      <c r="U24">
        <f t="shared" si="11"/>
        <v>1</v>
      </c>
    </row>
    <row r="25" spans="1:21" ht="18" x14ac:dyDescent="0.2">
      <c r="A25" s="4">
        <v>44136</v>
      </c>
      <c r="B25" s="6">
        <v>30</v>
      </c>
      <c r="C25" s="6">
        <v>39.411335000000001</v>
      </c>
      <c r="D25" s="6">
        <v>31.571739999999998</v>
      </c>
      <c r="E25" s="6">
        <f t="shared" si="1"/>
        <v>39.411335000000001</v>
      </c>
      <c r="F25" s="6">
        <f t="shared" si="2"/>
        <v>34.649176299664674</v>
      </c>
      <c r="G25" s="6">
        <f t="shared" si="3"/>
        <v>44.173493700335328</v>
      </c>
      <c r="H25" s="6">
        <f t="shared" si="4"/>
        <v>31.931261334107433</v>
      </c>
      <c r="I25" s="6">
        <f t="shared" si="5"/>
        <v>46.89140866589257</v>
      </c>
      <c r="J25">
        <f t="shared" si="0"/>
        <v>0</v>
      </c>
      <c r="K25">
        <f t="shared" si="6"/>
        <v>0</v>
      </c>
      <c r="N25" s="5">
        <f t="shared" si="7"/>
        <v>87</v>
      </c>
      <c r="O25" s="5">
        <f t="shared" si="8"/>
        <v>106.00493599999999</v>
      </c>
      <c r="P25" s="5">
        <f t="shared" ref="P25:S25" si="33">+SUM(F25:F27)</f>
        <v>91.718459898994013</v>
      </c>
      <c r="Q25" s="5">
        <f t="shared" si="33"/>
        <v>120.29141210100597</v>
      </c>
      <c r="R25" s="5">
        <f t="shared" si="33"/>
        <v>83.564715002322288</v>
      </c>
      <c r="S25" s="5">
        <f t="shared" si="33"/>
        <v>128.44515699767771</v>
      </c>
      <c r="T25">
        <f t="shared" si="10"/>
        <v>0</v>
      </c>
      <c r="U25">
        <f t="shared" si="11"/>
        <v>1</v>
      </c>
    </row>
    <row r="26" spans="1:21" ht="18" x14ac:dyDescent="0.2">
      <c r="A26" s="4">
        <v>44166</v>
      </c>
      <c r="B26" s="6">
        <v>34</v>
      </c>
      <c r="C26" s="6">
        <v>29.124030999999999</v>
      </c>
      <c r="D26" s="6">
        <v>29.713449000000001</v>
      </c>
      <c r="E26" s="6">
        <f t="shared" si="1"/>
        <v>29.124030999999999</v>
      </c>
      <c r="F26" s="6">
        <f t="shared" si="2"/>
        <v>24.361872299664668</v>
      </c>
      <c r="G26" s="6">
        <f t="shared" si="3"/>
        <v>33.886189700335329</v>
      </c>
      <c r="H26" s="6">
        <f t="shared" si="4"/>
        <v>21.64395733410743</v>
      </c>
      <c r="I26" s="6">
        <f t="shared" si="5"/>
        <v>36.604104665892564</v>
      </c>
      <c r="J26">
        <f t="shared" si="0"/>
        <v>0</v>
      </c>
      <c r="K26">
        <f t="shared" si="6"/>
        <v>1</v>
      </c>
      <c r="N26" s="5">
        <f t="shared" si="7"/>
        <v>71</v>
      </c>
      <c r="O26" s="5">
        <f t="shared" si="8"/>
        <v>88.899957999999998</v>
      </c>
      <c r="P26" s="5">
        <f t="shared" ref="P26:S26" si="34">+SUM(F26:F28)</f>
        <v>74.61348189899401</v>
      </c>
      <c r="Q26" s="5">
        <f t="shared" si="34"/>
        <v>103.18643410100597</v>
      </c>
      <c r="R26" s="5">
        <f t="shared" si="34"/>
        <v>66.459737002322285</v>
      </c>
      <c r="S26" s="5">
        <f t="shared" si="34"/>
        <v>111.3401789976777</v>
      </c>
      <c r="T26">
        <f t="shared" si="10"/>
        <v>0</v>
      </c>
      <c r="U26">
        <f t="shared" si="11"/>
        <v>1</v>
      </c>
    </row>
    <row r="27" spans="1:21" ht="18" x14ac:dyDescent="0.2">
      <c r="A27" s="4">
        <v>44197</v>
      </c>
      <c r="B27" s="6">
        <v>23</v>
      </c>
      <c r="C27" s="6">
        <v>37.469569999999997</v>
      </c>
      <c r="D27" s="6">
        <v>28.390004999999999</v>
      </c>
      <c r="E27" s="6">
        <f t="shared" si="1"/>
        <v>37.469569999999997</v>
      </c>
      <c r="F27" s="6">
        <f t="shared" si="2"/>
        <v>32.70741129966467</v>
      </c>
      <c r="G27" s="6">
        <f t="shared" si="3"/>
        <v>42.231728700335324</v>
      </c>
      <c r="H27" s="6">
        <f t="shared" si="4"/>
        <v>29.989496334107429</v>
      </c>
      <c r="I27" s="6">
        <f t="shared" si="5"/>
        <v>44.949643665892566</v>
      </c>
      <c r="J27">
        <f t="shared" si="0"/>
        <v>0</v>
      </c>
      <c r="K27">
        <f t="shared" si="6"/>
        <v>0</v>
      </c>
      <c r="N27" s="5">
        <f t="shared" si="7"/>
        <v>71</v>
      </c>
      <c r="O27" s="5">
        <f t="shared" si="8"/>
        <v>80.961860999999999</v>
      </c>
      <c r="P27" s="5">
        <f t="shared" ref="P27:S27" si="35">+SUM(F27:F29)</f>
        <v>66.675384898994011</v>
      </c>
      <c r="Q27" s="5">
        <f t="shared" si="35"/>
        <v>95.248337101005973</v>
      </c>
      <c r="R27" s="5">
        <f t="shared" si="35"/>
        <v>58.521640002322286</v>
      </c>
      <c r="S27" s="5">
        <f t="shared" si="35"/>
        <v>103.4020819976777</v>
      </c>
      <c r="T27">
        <f t="shared" si="10"/>
        <v>1</v>
      </c>
      <c r="U27">
        <f t="shared" si="11"/>
        <v>1</v>
      </c>
    </row>
    <row r="28" spans="1:21" ht="18" x14ac:dyDescent="0.2">
      <c r="A28" s="4">
        <v>44228</v>
      </c>
      <c r="B28" s="6">
        <v>14</v>
      </c>
      <c r="C28" s="6">
        <v>22.306356999999998</v>
      </c>
      <c r="D28" s="6">
        <v>26.624552000000001</v>
      </c>
      <c r="E28" s="6">
        <f t="shared" si="1"/>
        <v>22.306356999999998</v>
      </c>
      <c r="F28" s="6">
        <f t="shared" si="2"/>
        <v>17.544198299664668</v>
      </c>
      <c r="G28" s="6">
        <f t="shared" si="3"/>
        <v>27.068515700335329</v>
      </c>
      <c r="H28" s="6">
        <f t="shared" si="4"/>
        <v>14.82628333410743</v>
      </c>
      <c r="I28" s="6">
        <f t="shared" si="5"/>
        <v>29.786430665892567</v>
      </c>
      <c r="J28">
        <f t="shared" si="0"/>
        <v>0</v>
      </c>
      <c r="K28">
        <f t="shared" si="6"/>
        <v>0</v>
      </c>
      <c r="N28" s="5">
        <f t="shared" si="7"/>
        <v>61</v>
      </c>
      <c r="O28" s="5">
        <f t="shared" si="8"/>
        <v>66.813134999999988</v>
      </c>
      <c r="P28" s="5">
        <f t="shared" ref="P28:S28" si="36">+SUM(F28:F30)</f>
        <v>52.526658898994015</v>
      </c>
      <c r="Q28" s="5">
        <f t="shared" si="36"/>
        <v>81.099611101005991</v>
      </c>
      <c r="R28" s="5">
        <f t="shared" si="36"/>
        <v>44.37291400232229</v>
      </c>
      <c r="S28" s="5">
        <f t="shared" si="36"/>
        <v>89.253355997677701</v>
      </c>
      <c r="T28">
        <f t="shared" si="10"/>
        <v>1</v>
      </c>
      <c r="U28">
        <f t="shared" si="11"/>
        <v>1</v>
      </c>
    </row>
    <row r="29" spans="1:21" ht="18" x14ac:dyDescent="0.2">
      <c r="A29" s="4">
        <v>44256</v>
      </c>
      <c r="B29" s="6">
        <v>34</v>
      </c>
      <c r="C29" s="6">
        <v>21.185934</v>
      </c>
      <c r="D29" s="6">
        <v>27.602274999999999</v>
      </c>
      <c r="E29" s="6">
        <f t="shared" si="1"/>
        <v>21.185934</v>
      </c>
      <c r="F29" s="6">
        <f t="shared" si="2"/>
        <v>16.423775299664669</v>
      </c>
      <c r="G29" s="6">
        <f t="shared" si="3"/>
        <v>25.94809270033533</v>
      </c>
      <c r="H29" s="6">
        <f t="shared" si="4"/>
        <v>13.705860334107431</v>
      </c>
      <c r="I29" s="6">
        <f t="shared" si="5"/>
        <v>28.666007665892568</v>
      </c>
      <c r="J29">
        <f t="shared" si="0"/>
        <v>0</v>
      </c>
      <c r="K29">
        <f t="shared" si="6"/>
        <v>0</v>
      </c>
      <c r="N29" s="5">
        <f t="shared" si="7"/>
        <v>72</v>
      </c>
      <c r="O29" s="5">
        <f t="shared" si="8"/>
        <v>67.008300999999989</v>
      </c>
      <c r="P29" s="5">
        <f t="shared" ref="P29:S29" si="37">+SUM(F29:F31)</f>
        <v>52.721824898994015</v>
      </c>
      <c r="Q29" s="5">
        <f t="shared" si="37"/>
        <v>81.294777101005991</v>
      </c>
      <c r="R29" s="5">
        <f t="shared" si="37"/>
        <v>44.56808000232229</v>
      </c>
      <c r="S29" s="5">
        <f t="shared" si="37"/>
        <v>89.448521997677702</v>
      </c>
      <c r="T29">
        <f t="shared" si="10"/>
        <v>1</v>
      </c>
      <c r="U29">
        <f t="shared" si="11"/>
        <v>1</v>
      </c>
    </row>
    <row r="30" spans="1:21" ht="18" x14ac:dyDescent="0.2">
      <c r="A30" s="4">
        <v>44287</v>
      </c>
      <c r="B30" s="6">
        <v>13</v>
      </c>
      <c r="C30" s="6">
        <v>23.320844000000001</v>
      </c>
      <c r="D30" s="6">
        <v>27.048563000000001</v>
      </c>
      <c r="E30" s="6">
        <f t="shared" si="1"/>
        <v>23.320844000000001</v>
      </c>
      <c r="F30" s="6">
        <f t="shared" si="2"/>
        <v>18.558685299664671</v>
      </c>
      <c r="G30" s="6">
        <f t="shared" si="3"/>
        <v>28.083002700335332</v>
      </c>
      <c r="H30" s="6">
        <f t="shared" si="4"/>
        <v>15.840770334107432</v>
      </c>
      <c r="I30" s="6">
        <f t="shared" si="5"/>
        <v>30.80091766589257</v>
      </c>
      <c r="J30">
        <f t="shared" si="0"/>
        <v>0</v>
      </c>
      <c r="K30">
        <f t="shared" si="6"/>
        <v>0</v>
      </c>
      <c r="N30" s="5">
        <f t="shared" si="7"/>
        <v>61</v>
      </c>
      <c r="O30" s="5">
        <f t="shared" si="8"/>
        <v>65.734537000000003</v>
      </c>
      <c r="P30" s="5">
        <f t="shared" ref="P30:S30" si="38">+SUM(F30:F32)</f>
        <v>51.448060898994008</v>
      </c>
      <c r="Q30" s="5">
        <f t="shared" si="38"/>
        <v>80.021013101005991</v>
      </c>
      <c r="R30" s="5">
        <f t="shared" si="38"/>
        <v>43.29431600232229</v>
      </c>
      <c r="S30" s="5">
        <f t="shared" si="38"/>
        <v>88.174757997677702</v>
      </c>
      <c r="T30">
        <f t="shared" si="10"/>
        <v>1</v>
      </c>
      <c r="U30">
        <f t="shared" si="11"/>
        <v>1</v>
      </c>
    </row>
    <row r="31" spans="1:21" ht="18" x14ac:dyDescent="0.2">
      <c r="A31" s="4">
        <v>44317</v>
      </c>
      <c r="B31" s="6">
        <v>25</v>
      </c>
      <c r="C31" s="6">
        <v>22.501522999999999</v>
      </c>
      <c r="D31" s="6">
        <v>27.863593999999999</v>
      </c>
      <c r="E31" s="6">
        <f t="shared" si="1"/>
        <v>22.501522999999999</v>
      </c>
      <c r="F31" s="6">
        <f t="shared" si="2"/>
        <v>17.739364299664668</v>
      </c>
      <c r="G31" s="6">
        <f t="shared" si="3"/>
        <v>27.263681700335329</v>
      </c>
      <c r="H31" s="6">
        <f t="shared" si="4"/>
        <v>15.02144933410743</v>
      </c>
      <c r="I31" s="6">
        <f t="shared" si="5"/>
        <v>29.981596665892567</v>
      </c>
      <c r="J31">
        <f t="shared" si="0"/>
        <v>1</v>
      </c>
      <c r="K31">
        <f t="shared" si="6"/>
        <v>1</v>
      </c>
      <c r="N31" s="5">
        <f t="shared" si="7"/>
        <v>82</v>
      </c>
      <c r="O31" s="5">
        <f t="shared" si="8"/>
        <v>67.507422999999989</v>
      </c>
      <c r="P31" s="5">
        <f t="shared" ref="P31:S31" si="39">+SUM(F31:F33)</f>
        <v>53.220946898994015</v>
      </c>
      <c r="Q31" s="5">
        <f t="shared" si="39"/>
        <v>81.793899101005991</v>
      </c>
      <c r="R31" s="5">
        <f t="shared" si="39"/>
        <v>45.06720200232229</v>
      </c>
      <c r="S31" s="5">
        <f t="shared" si="39"/>
        <v>89.947643997677702</v>
      </c>
      <c r="T31">
        <f t="shared" si="10"/>
        <v>0</v>
      </c>
      <c r="U31">
        <f t="shared" si="11"/>
        <v>1</v>
      </c>
    </row>
    <row r="32" spans="1:21" ht="18" x14ac:dyDescent="0.2">
      <c r="A32" s="4">
        <v>44348</v>
      </c>
      <c r="B32" s="6">
        <v>23</v>
      </c>
      <c r="C32" s="6">
        <v>19.91217</v>
      </c>
      <c r="D32" s="6">
        <v>29.509819</v>
      </c>
      <c r="E32" s="6">
        <f t="shared" si="1"/>
        <v>19.91217</v>
      </c>
      <c r="F32" s="6">
        <f t="shared" si="2"/>
        <v>15.150011299664669</v>
      </c>
      <c r="G32" s="6">
        <f t="shared" si="3"/>
        <v>24.67432870033533</v>
      </c>
      <c r="H32" s="6">
        <f t="shared" si="4"/>
        <v>12.432096334107431</v>
      </c>
      <c r="I32" s="6">
        <f t="shared" si="5"/>
        <v>27.392243665892568</v>
      </c>
      <c r="J32">
        <f t="shared" si="0"/>
        <v>1</v>
      </c>
      <c r="K32">
        <f t="shared" si="6"/>
        <v>1</v>
      </c>
      <c r="N32" s="5">
        <f t="shared" si="7"/>
        <v>103</v>
      </c>
      <c r="O32" s="5">
        <f t="shared" si="8"/>
        <v>76.64956699999999</v>
      </c>
      <c r="P32" s="5">
        <f t="shared" ref="P32:S32" si="40">+SUM(F32:F34)</f>
        <v>62.363090898994017</v>
      </c>
      <c r="Q32" s="5">
        <f t="shared" si="40"/>
        <v>90.936043101005993</v>
      </c>
      <c r="R32" s="5">
        <f t="shared" si="40"/>
        <v>54.209346002322292</v>
      </c>
      <c r="S32" s="5">
        <f t="shared" si="40"/>
        <v>99.089787997677703</v>
      </c>
      <c r="T32">
        <f t="shared" si="10"/>
        <v>0</v>
      </c>
      <c r="U32">
        <f t="shared" si="11"/>
        <v>0</v>
      </c>
    </row>
    <row r="33" spans="1:21" ht="18" x14ac:dyDescent="0.2">
      <c r="A33" s="4">
        <v>44378</v>
      </c>
      <c r="B33" s="6">
        <v>34</v>
      </c>
      <c r="C33" s="6">
        <v>25.093730000000001</v>
      </c>
      <c r="D33" s="6">
        <v>31.975985999999999</v>
      </c>
      <c r="E33" s="6">
        <f t="shared" si="1"/>
        <v>25.093730000000001</v>
      </c>
      <c r="F33" s="6">
        <f t="shared" si="2"/>
        <v>20.33157129966467</v>
      </c>
      <c r="G33" s="6">
        <f t="shared" si="3"/>
        <v>29.855888700335331</v>
      </c>
      <c r="H33" s="6">
        <f t="shared" si="4"/>
        <v>17.613656334107432</v>
      </c>
      <c r="I33" s="6">
        <f t="shared" si="5"/>
        <v>32.573803665892569</v>
      </c>
      <c r="J33">
        <f t="shared" si="0"/>
        <v>0</v>
      </c>
      <c r="K33">
        <f t="shared" si="6"/>
        <v>0</v>
      </c>
      <c r="N33" s="5">
        <f t="shared" si="7"/>
        <v>110</v>
      </c>
      <c r="O33" s="5">
        <f t="shared" si="8"/>
        <v>100.353088</v>
      </c>
      <c r="P33" s="5">
        <f t="shared" ref="P33:S33" si="41">+SUM(F33:F35)</f>
        <v>86.066611898994012</v>
      </c>
      <c r="Q33" s="5">
        <f t="shared" si="41"/>
        <v>114.63956410100599</v>
      </c>
      <c r="R33" s="5">
        <f t="shared" si="41"/>
        <v>77.912867002322287</v>
      </c>
      <c r="S33" s="5">
        <f t="shared" si="41"/>
        <v>122.79330899767771</v>
      </c>
      <c r="T33">
        <f t="shared" si="10"/>
        <v>1</v>
      </c>
      <c r="U33">
        <f t="shared" si="11"/>
        <v>1</v>
      </c>
    </row>
    <row r="34" spans="1:21" ht="18" x14ac:dyDescent="0.2">
      <c r="A34" s="4">
        <v>44409</v>
      </c>
      <c r="B34" s="6">
        <v>46</v>
      </c>
      <c r="C34" s="6">
        <v>31.643667000000001</v>
      </c>
      <c r="D34" s="6">
        <v>34.577052999999999</v>
      </c>
      <c r="E34" s="6">
        <f t="shared" si="1"/>
        <v>31.643667000000001</v>
      </c>
      <c r="F34" s="6">
        <f t="shared" si="2"/>
        <v>26.88150829966467</v>
      </c>
      <c r="G34" s="6">
        <f t="shared" si="3"/>
        <v>36.405825700335328</v>
      </c>
      <c r="H34" s="6">
        <f t="shared" si="4"/>
        <v>24.163593334107432</v>
      </c>
      <c r="I34" s="6">
        <f t="shared" si="5"/>
        <v>39.123740665892569</v>
      </c>
      <c r="J34">
        <f t="shared" si="0"/>
        <v>0</v>
      </c>
      <c r="K34">
        <f t="shared" si="6"/>
        <v>0</v>
      </c>
      <c r="N34" s="5">
        <f t="shared" si="7"/>
        <v>116</v>
      </c>
      <c r="O34" s="5">
        <f t="shared" si="8"/>
        <v>110.81189699999999</v>
      </c>
      <c r="P34" s="5">
        <f t="shared" ref="P34:S34" si="42">+SUM(F34:F36)</f>
        <v>96.525420898994014</v>
      </c>
      <c r="Q34" s="5">
        <f t="shared" si="42"/>
        <v>125.09837310100599</v>
      </c>
      <c r="R34" s="5">
        <f t="shared" si="42"/>
        <v>88.371676002322289</v>
      </c>
      <c r="S34" s="5">
        <f t="shared" si="42"/>
        <v>133.25211799767771</v>
      </c>
      <c r="T34">
        <f t="shared" si="10"/>
        <v>1</v>
      </c>
      <c r="U34">
        <f t="shared" si="11"/>
        <v>1</v>
      </c>
    </row>
    <row r="35" spans="1:21" ht="18" x14ac:dyDescent="0.2">
      <c r="A35" s="2" t="s">
        <v>7</v>
      </c>
      <c r="B35" s="6">
        <v>30</v>
      </c>
      <c r="C35" s="6">
        <v>43.615690999999998</v>
      </c>
      <c r="D35" s="6">
        <v>34.684775999999999</v>
      </c>
      <c r="E35" s="6">
        <f t="shared" si="1"/>
        <v>43.615690999999998</v>
      </c>
      <c r="F35" s="6">
        <f t="shared" si="2"/>
        <v>38.853532299664664</v>
      </c>
      <c r="G35" s="6">
        <f t="shared" si="3"/>
        <v>48.377849700335332</v>
      </c>
      <c r="H35" s="6">
        <f t="shared" si="4"/>
        <v>36.13561733410743</v>
      </c>
      <c r="I35" s="6">
        <f t="shared" si="5"/>
        <v>51.095764665892567</v>
      </c>
      <c r="J35">
        <f t="shared" si="0"/>
        <v>0</v>
      </c>
      <c r="K35">
        <f t="shared" si="6"/>
        <v>0</v>
      </c>
      <c r="N35" s="5">
        <f t="shared" si="7"/>
        <v>100</v>
      </c>
      <c r="O35" s="5">
        <f t="shared" si="8"/>
        <v>117.431552</v>
      </c>
      <c r="P35" s="5">
        <f t="shared" ref="P35:S35" si="43">+SUM(F35:F37)</f>
        <v>103.14507589899401</v>
      </c>
      <c r="Q35" s="5">
        <f t="shared" si="43"/>
        <v>131.71802810100598</v>
      </c>
      <c r="R35" s="5">
        <f t="shared" si="43"/>
        <v>94.991331002322312</v>
      </c>
      <c r="S35" s="5">
        <f t="shared" si="43"/>
        <v>139.87177299767771</v>
      </c>
      <c r="T35">
        <f t="shared" si="10"/>
        <v>0</v>
      </c>
      <c r="U35">
        <f t="shared" si="11"/>
        <v>1</v>
      </c>
    </row>
    <row r="36" spans="1:21" ht="18" x14ac:dyDescent="0.2">
      <c r="A36" s="4">
        <v>44470</v>
      </c>
      <c r="B36" s="6">
        <v>40</v>
      </c>
      <c r="C36" s="6">
        <v>35.552539000000003</v>
      </c>
      <c r="D36" s="6">
        <v>33.097906000000002</v>
      </c>
      <c r="E36" s="6">
        <f t="shared" si="1"/>
        <v>35.552539000000003</v>
      </c>
      <c r="F36" s="6">
        <f t="shared" si="2"/>
        <v>30.790380299664672</v>
      </c>
      <c r="G36" s="6">
        <f t="shared" si="3"/>
        <v>40.31469770033533</v>
      </c>
      <c r="H36" s="6">
        <f t="shared" si="4"/>
        <v>28.072465334107434</v>
      </c>
      <c r="I36" s="6">
        <f t="shared" si="5"/>
        <v>43.032612665892572</v>
      </c>
      <c r="J36">
        <f t="shared" si="0"/>
        <v>1</v>
      </c>
      <c r="K36">
        <f t="shared" si="6"/>
        <v>1</v>
      </c>
      <c r="N36" s="5">
        <f t="shared" si="7"/>
        <v>94</v>
      </c>
      <c r="O36" s="5">
        <f t="shared" si="8"/>
        <v>103.93843400000002</v>
      </c>
      <c r="P36" s="5">
        <f t="shared" ref="P36:S36" si="44">+SUM(F36:F38)</f>
        <v>89.651957898994013</v>
      </c>
      <c r="Q36" s="5">
        <f t="shared" si="44"/>
        <v>118.224910101006</v>
      </c>
      <c r="R36" s="5">
        <f t="shared" si="44"/>
        <v>81.498213002322302</v>
      </c>
      <c r="S36" s="5">
        <f t="shared" si="44"/>
        <v>126.3786549976777</v>
      </c>
      <c r="T36">
        <f t="shared" si="10"/>
        <v>1</v>
      </c>
      <c r="U36">
        <f t="shared" si="11"/>
        <v>1</v>
      </c>
    </row>
    <row r="37" spans="1:21" ht="18" x14ac:dyDescent="0.2">
      <c r="A37" s="4">
        <v>44501</v>
      </c>
      <c r="B37" s="6">
        <v>30</v>
      </c>
      <c r="C37" s="6">
        <v>38.263322000000002</v>
      </c>
      <c r="D37" s="6">
        <v>30.357676000000001</v>
      </c>
      <c r="E37" s="6">
        <f t="shared" si="1"/>
        <v>38.263322000000002</v>
      </c>
      <c r="F37" s="6">
        <f t="shared" si="2"/>
        <v>33.501163299664668</v>
      </c>
      <c r="G37" s="6">
        <f t="shared" si="3"/>
        <v>43.025480700335336</v>
      </c>
      <c r="H37" s="6">
        <f t="shared" si="4"/>
        <v>30.783248334107434</v>
      </c>
      <c r="I37" s="6">
        <f t="shared" si="5"/>
        <v>45.743395665892571</v>
      </c>
      <c r="J37">
        <f t="shared" si="0"/>
        <v>0</v>
      </c>
      <c r="K37">
        <f t="shared" si="6"/>
        <v>0</v>
      </c>
      <c r="N37" s="5">
        <f t="shared" si="7"/>
        <v>79</v>
      </c>
      <c r="O37" s="5">
        <f t="shared" si="8"/>
        <v>94.761732000000009</v>
      </c>
      <c r="P37" s="5">
        <f t="shared" ref="P37:S37" si="45">+SUM(F37:F39)</f>
        <v>80.475255898994007</v>
      </c>
      <c r="Q37" s="5">
        <f t="shared" si="45"/>
        <v>109.048208101006</v>
      </c>
      <c r="R37" s="5">
        <f t="shared" si="45"/>
        <v>72.321511002322296</v>
      </c>
      <c r="S37" s="5">
        <f t="shared" si="45"/>
        <v>117.20195299767769</v>
      </c>
      <c r="T37">
        <f t="shared" si="10"/>
        <v>0</v>
      </c>
      <c r="U37">
        <f t="shared" si="11"/>
        <v>1</v>
      </c>
    </row>
    <row r="38" spans="1:21" ht="18" x14ac:dyDescent="0.2">
      <c r="A38" s="4">
        <v>44531</v>
      </c>
      <c r="B38" s="6">
        <v>24</v>
      </c>
      <c r="C38" s="6">
        <v>30.122572999999999</v>
      </c>
      <c r="D38" s="6">
        <v>26.731124000000001</v>
      </c>
      <c r="E38" s="6">
        <f t="shared" si="1"/>
        <v>30.122572999999999</v>
      </c>
      <c r="F38" s="6">
        <f t="shared" si="2"/>
        <v>25.360414299664669</v>
      </c>
      <c r="G38" s="6">
        <f t="shared" si="3"/>
        <v>34.88473170033533</v>
      </c>
      <c r="H38" s="6">
        <f t="shared" si="4"/>
        <v>22.642499334107431</v>
      </c>
      <c r="I38" s="6">
        <f t="shared" si="5"/>
        <v>37.602646665892564</v>
      </c>
      <c r="J38">
        <f t="shared" si="0"/>
        <v>0</v>
      </c>
      <c r="K38">
        <f t="shared" si="6"/>
        <v>1</v>
      </c>
      <c r="N38" s="5">
        <f t="shared" si="7"/>
        <v>74</v>
      </c>
      <c r="O38" s="5">
        <f t="shared" si="8"/>
        <v>76.649291000000005</v>
      </c>
      <c r="P38" s="5">
        <f t="shared" ref="P38:S38" si="46">+SUM(F38:F40)</f>
        <v>62.362814898994003</v>
      </c>
      <c r="Q38" s="5">
        <f t="shared" si="46"/>
        <v>90.935767101005993</v>
      </c>
      <c r="R38" s="5">
        <f t="shared" si="46"/>
        <v>54.209070002322292</v>
      </c>
      <c r="S38" s="5">
        <f t="shared" si="46"/>
        <v>99.089511997677704</v>
      </c>
      <c r="T38">
        <f t="shared" si="10"/>
        <v>1</v>
      </c>
      <c r="U38">
        <f t="shared" si="11"/>
        <v>1</v>
      </c>
    </row>
    <row r="39" spans="1:21" ht="18" x14ac:dyDescent="0.2">
      <c r="A39" s="4">
        <v>44562</v>
      </c>
      <c r="B39" s="6">
        <v>25</v>
      </c>
      <c r="C39" s="6">
        <v>26.375837000000001</v>
      </c>
      <c r="D39" s="6">
        <v>23.313146</v>
      </c>
      <c r="E39" s="6">
        <f t="shared" si="1"/>
        <v>26.375837000000001</v>
      </c>
      <c r="F39" s="6">
        <f t="shared" si="2"/>
        <v>21.61367829966467</v>
      </c>
      <c r="G39" s="6">
        <f t="shared" si="3"/>
        <v>31.137995700335331</v>
      </c>
      <c r="H39" s="6">
        <f t="shared" si="4"/>
        <v>18.895763334107432</v>
      </c>
      <c r="I39" s="6">
        <f t="shared" si="5"/>
        <v>33.855910665892566</v>
      </c>
      <c r="J39">
        <f t="shared" si="0"/>
        <v>1</v>
      </c>
      <c r="K39">
        <f t="shared" si="6"/>
        <v>1</v>
      </c>
      <c r="N39" s="5">
        <f t="shared" si="7"/>
        <v>83</v>
      </c>
      <c r="O39" s="5">
        <f t="shared" si="8"/>
        <v>71.254005000000006</v>
      </c>
      <c r="P39" s="5">
        <f t="shared" ref="P39:S39" si="47">+SUM(F39:F41)</f>
        <v>56.967528898994004</v>
      </c>
      <c r="Q39" s="5">
        <f t="shared" si="47"/>
        <v>85.54048110100598</v>
      </c>
      <c r="R39" s="5">
        <f t="shared" si="47"/>
        <v>48.813784002322294</v>
      </c>
      <c r="S39" s="5">
        <f t="shared" si="47"/>
        <v>93.694225997677705</v>
      </c>
      <c r="T39">
        <f t="shared" si="10"/>
        <v>1</v>
      </c>
      <c r="U39">
        <f t="shared" si="11"/>
        <v>1</v>
      </c>
    </row>
    <row r="40" spans="1:21" ht="18" x14ac:dyDescent="0.2">
      <c r="A40" s="4">
        <v>44593</v>
      </c>
      <c r="B40" s="6">
        <v>25</v>
      </c>
      <c r="C40" s="6">
        <v>20.150880999999998</v>
      </c>
      <c r="D40" s="6">
        <v>20.300587</v>
      </c>
      <c r="E40" s="6">
        <f t="shared" si="1"/>
        <v>20.150880999999998</v>
      </c>
      <c r="F40" s="6">
        <f t="shared" si="2"/>
        <v>15.388722299664668</v>
      </c>
      <c r="G40" s="6">
        <f t="shared" si="3"/>
        <v>24.913039700335329</v>
      </c>
      <c r="H40" s="6">
        <f t="shared" si="4"/>
        <v>12.67080733410743</v>
      </c>
      <c r="I40" s="6">
        <f t="shared" si="5"/>
        <v>27.630954665892567</v>
      </c>
      <c r="J40">
        <f t="shared" si="0"/>
        <v>0</v>
      </c>
      <c r="K40">
        <f t="shared" si="6"/>
        <v>1</v>
      </c>
      <c r="N40" s="5">
        <f t="shared" si="7"/>
        <v>99</v>
      </c>
      <c r="O40" s="5">
        <f t="shared" si="8"/>
        <v>71.560879999999997</v>
      </c>
      <c r="P40" s="5">
        <f t="shared" ref="P40:S40" si="48">+SUM(F40:F42)</f>
        <v>57.274403898994002</v>
      </c>
      <c r="Q40" s="5">
        <f t="shared" si="48"/>
        <v>85.847356101005985</v>
      </c>
      <c r="R40" s="5">
        <f t="shared" si="48"/>
        <v>49.120659002322292</v>
      </c>
      <c r="S40" s="5">
        <f t="shared" si="48"/>
        <v>94.001100997677696</v>
      </c>
      <c r="T40">
        <f t="shared" si="10"/>
        <v>0</v>
      </c>
      <c r="U40">
        <f t="shared" si="11"/>
        <v>0</v>
      </c>
    </row>
    <row r="41" spans="1:21" ht="18" x14ac:dyDescent="0.2">
      <c r="A41" s="4">
        <v>44621</v>
      </c>
      <c r="B41" s="6">
        <v>33</v>
      </c>
      <c r="C41" s="6">
        <v>24.727287</v>
      </c>
      <c r="D41" s="6">
        <v>20.188649999999999</v>
      </c>
      <c r="E41" s="6">
        <f t="shared" si="1"/>
        <v>24.727287</v>
      </c>
      <c r="F41" s="6">
        <f t="shared" si="2"/>
        <v>19.96512829966467</v>
      </c>
      <c r="G41" s="6">
        <f t="shared" si="3"/>
        <v>29.489445700335331</v>
      </c>
      <c r="H41" s="6">
        <f t="shared" si="4"/>
        <v>17.247213334107432</v>
      </c>
      <c r="I41" s="6">
        <f t="shared" si="5"/>
        <v>32.207360665892566</v>
      </c>
      <c r="J41">
        <f t="shared" si="0"/>
        <v>0</v>
      </c>
      <c r="K41">
        <f t="shared" si="6"/>
        <v>0</v>
      </c>
      <c r="N41" s="5">
        <f t="shared" si="7"/>
        <v>112</v>
      </c>
      <c r="O41" s="5">
        <f t="shared" si="8"/>
        <v>91.308017000000007</v>
      </c>
      <c r="P41" s="5">
        <f t="shared" ref="P41:S41" si="49">+SUM(F41:F43)</f>
        <v>77.021540898994004</v>
      </c>
      <c r="Q41" s="5">
        <f t="shared" si="49"/>
        <v>105.59449310100598</v>
      </c>
      <c r="R41" s="5">
        <f t="shared" si="49"/>
        <v>68.867796002322294</v>
      </c>
      <c r="S41" s="5">
        <f t="shared" si="49"/>
        <v>113.74823799767771</v>
      </c>
      <c r="T41">
        <f t="shared" si="10"/>
        <v>0</v>
      </c>
      <c r="U41">
        <f t="shared" si="11"/>
        <v>1</v>
      </c>
    </row>
    <row r="42" spans="1:21" ht="18" x14ac:dyDescent="0.2">
      <c r="A42" s="4">
        <v>44652</v>
      </c>
      <c r="B42" s="6">
        <v>41</v>
      </c>
      <c r="C42" s="6">
        <v>26.682711999999999</v>
      </c>
      <c r="D42" s="6">
        <v>20.286382</v>
      </c>
      <c r="E42" s="6">
        <f t="shared" si="1"/>
        <v>26.682711999999999</v>
      </c>
      <c r="F42" s="6">
        <f t="shared" si="2"/>
        <v>21.920553299664668</v>
      </c>
      <c r="G42" s="6">
        <f t="shared" si="3"/>
        <v>31.444870700335329</v>
      </c>
      <c r="H42" s="6">
        <f t="shared" si="4"/>
        <v>19.20263833410743</v>
      </c>
      <c r="I42" s="6">
        <f t="shared" si="5"/>
        <v>34.162785665892571</v>
      </c>
      <c r="J42">
        <f t="shared" si="0"/>
        <v>0</v>
      </c>
      <c r="K42">
        <f t="shared" si="6"/>
        <v>0</v>
      </c>
      <c r="N42" s="5">
        <f t="shared" si="7"/>
        <v>79</v>
      </c>
      <c r="O42" s="5">
        <f t="shared" si="8"/>
        <v>93.580730000000003</v>
      </c>
      <c r="P42" s="5">
        <f t="shared" ref="P42:S42" si="50">+SUM(F42:F44)</f>
        <v>79.294253898994015</v>
      </c>
      <c r="Q42" s="5">
        <f t="shared" si="50"/>
        <v>107.86720610100599</v>
      </c>
      <c r="R42" s="5">
        <f t="shared" si="50"/>
        <v>71.14050900232229</v>
      </c>
      <c r="S42" s="5">
        <f t="shared" si="50"/>
        <v>116.02095099767772</v>
      </c>
      <c r="T42">
        <f t="shared" si="10"/>
        <v>0</v>
      </c>
      <c r="U42">
        <f t="shared" si="11"/>
        <v>1</v>
      </c>
    </row>
    <row r="43" spans="1:21" ht="18" x14ac:dyDescent="0.2">
      <c r="A43" s="4">
        <v>44682</v>
      </c>
      <c r="B43" s="6">
        <v>38</v>
      </c>
      <c r="C43" s="6">
        <v>39.898018</v>
      </c>
      <c r="D43" s="6">
        <v>23.290125</v>
      </c>
      <c r="E43" s="6">
        <f t="shared" si="1"/>
        <v>39.898018</v>
      </c>
      <c r="F43" s="6">
        <f t="shared" si="2"/>
        <v>35.135859299664673</v>
      </c>
      <c r="G43" s="6">
        <f t="shared" si="3"/>
        <v>44.660176700335327</v>
      </c>
      <c r="H43" s="6">
        <f t="shared" si="4"/>
        <v>32.417944334107432</v>
      </c>
      <c r="I43" s="6">
        <f t="shared" si="5"/>
        <v>47.378091665892569</v>
      </c>
      <c r="J43">
        <f t="shared" si="0"/>
        <v>1</v>
      </c>
      <c r="K43">
        <f t="shared" si="6"/>
        <v>1</v>
      </c>
      <c r="N43" s="5">
        <f t="shared" si="7"/>
        <v>38</v>
      </c>
      <c r="O43" s="5">
        <f t="shared" si="8"/>
        <v>93.898018000000008</v>
      </c>
      <c r="P43" s="5">
        <f t="shared" ref="P43:S43" si="51">+SUM(F43:F45)</f>
        <v>79.611541898994005</v>
      </c>
      <c r="Q43" s="5">
        <f t="shared" si="51"/>
        <v>108.184494101006</v>
      </c>
      <c r="R43" s="5">
        <f t="shared" si="51"/>
        <v>71.457797002322295</v>
      </c>
      <c r="S43" s="5">
        <f t="shared" si="51"/>
        <v>116.33823899767771</v>
      </c>
      <c r="T43">
        <f t="shared" si="10"/>
        <v>0</v>
      </c>
      <c r="U43">
        <f t="shared" si="11"/>
        <v>0</v>
      </c>
    </row>
    <row r="44" spans="1:21" ht="18" x14ac:dyDescent="0.2">
      <c r="A44" s="4">
        <v>44713</v>
      </c>
      <c r="C44" s="6">
        <v>27</v>
      </c>
      <c r="E44" s="6">
        <f t="shared" si="1"/>
        <v>27</v>
      </c>
      <c r="F44" s="6">
        <f t="shared" si="2"/>
        <v>22.237841299664669</v>
      </c>
      <c r="G44" s="6">
        <f t="shared" si="3"/>
        <v>31.762158700335331</v>
      </c>
      <c r="H44" s="6">
        <f t="shared" si="4"/>
        <v>19.519926334107431</v>
      </c>
      <c r="I44" s="6">
        <f t="shared" si="5"/>
        <v>34.480073665892569</v>
      </c>
      <c r="N44" s="5"/>
      <c r="O44" s="5">
        <f t="shared" si="8"/>
        <v>78</v>
      </c>
      <c r="P44" s="5">
        <f t="shared" ref="P44:S49" si="52">+SUM(F42:F44)</f>
        <v>79.294253898994015</v>
      </c>
      <c r="Q44" s="5">
        <f t="shared" si="52"/>
        <v>107.86720610100599</v>
      </c>
      <c r="R44" s="5">
        <f t="shared" si="52"/>
        <v>71.14050900232229</v>
      </c>
      <c r="S44" s="5">
        <f t="shared" si="52"/>
        <v>116.02095099767772</v>
      </c>
    </row>
    <row r="45" spans="1:21" ht="18" x14ac:dyDescent="0.2">
      <c r="A45" s="4">
        <v>44743</v>
      </c>
      <c r="C45" s="6">
        <v>27</v>
      </c>
      <c r="E45" s="6">
        <f t="shared" si="1"/>
        <v>27</v>
      </c>
      <c r="F45" s="6">
        <f t="shared" si="2"/>
        <v>22.237841299664669</v>
      </c>
      <c r="G45" s="6">
        <f t="shared" si="3"/>
        <v>31.762158700335331</v>
      </c>
      <c r="H45" s="6">
        <f t="shared" si="4"/>
        <v>19.519926334107431</v>
      </c>
      <c r="I45" s="6">
        <f t="shared" si="5"/>
        <v>34.480073665892569</v>
      </c>
      <c r="N45" s="5"/>
      <c r="O45" s="5">
        <f t="shared" si="8"/>
        <v>74</v>
      </c>
      <c r="P45" s="5">
        <f t="shared" si="52"/>
        <v>79.611541898994005</v>
      </c>
      <c r="Q45" s="5">
        <f t="shared" si="52"/>
        <v>108.184494101006</v>
      </c>
      <c r="R45" s="5">
        <f t="shared" si="52"/>
        <v>71.457797002322295</v>
      </c>
      <c r="S45" s="5">
        <f t="shared" si="52"/>
        <v>116.33823899767771</v>
      </c>
    </row>
    <row r="46" spans="1:21" ht="18" x14ac:dyDescent="0.2">
      <c r="A46" s="4">
        <v>44774</v>
      </c>
      <c r="C46" s="6">
        <v>24</v>
      </c>
      <c r="E46" s="6">
        <f t="shared" si="1"/>
        <v>24</v>
      </c>
      <c r="F46" s="6">
        <f t="shared" si="2"/>
        <v>19.237841299664669</v>
      </c>
      <c r="G46" s="6">
        <f t="shared" si="3"/>
        <v>28.762158700335331</v>
      </c>
      <c r="H46" s="6">
        <f t="shared" si="4"/>
        <v>16.519926334107431</v>
      </c>
      <c r="I46" s="6">
        <f t="shared" si="5"/>
        <v>31.480073665892569</v>
      </c>
      <c r="N46" s="5"/>
      <c r="O46" s="5">
        <f>+SUM(E46:E48)</f>
        <v>69</v>
      </c>
      <c r="P46" s="5">
        <f t="shared" si="52"/>
        <v>63.713523898994012</v>
      </c>
      <c r="Q46" s="5">
        <f t="shared" si="52"/>
        <v>92.286476101005988</v>
      </c>
      <c r="R46" s="5">
        <f t="shared" si="52"/>
        <v>55.559779002322294</v>
      </c>
      <c r="S46" s="5">
        <f t="shared" si="52"/>
        <v>100.4402209976777</v>
      </c>
    </row>
    <row r="47" spans="1:21" ht="18" x14ac:dyDescent="0.2">
      <c r="A47" s="4">
        <v>44805</v>
      </c>
      <c r="C47" s="6">
        <v>23</v>
      </c>
      <c r="E47" s="6">
        <f t="shared" si="1"/>
        <v>23</v>
      </c>
      <c r="F47" s="6">
        <f t="shared" si="2"/>
        <v>18.237841299664669</v>
      </c>
      <c r="G47" s="6">
        <f t="shared" si="3"/>
        <v>27.762158700335331</v>
      </c>
      <c r="H47" s="6">
        <f t="shared" si="4"/>
        <v>15.519926334107431</v>
      </c>
      <c r="I47" s="6">
        <f t="shared" si="5"/>
        <v>30.480073665892569</v>
      </c>
      <c r="N47" s="5"/>
      <c r="O47" s="5">
        <f t="shared" si="8"/>
        <v>65</v>
      </c>
      <c r="P47" s="5">
        <f t="shared" si="52"/>
        <v>59.713523898994012</v>
      </c>
      <c r="Q47" s="5">
        <f t="shared" si="52"/>
        <v>88.286476101005988</v>
      </c>
      <c r="R47" s="5">
        <f t="shared" si="52"/>
        <v>51.559779002322294</v>
      </c>
      <c r="S47" s="5">
        <f t="shared" si="52"/>
        <v>96.440220997677699</v>
      </c>
    </row>
    <row r="48" spans="1:21" ht="18" x14ac:dyDescent="0.2">
      <c r="A48" s="4">
        <v>44835</v>
      </c>
      <c r="C48" s="6">
        <v>22</v>
      </c>
      <c r="E48" s="6">
        <f t="shared" si="1"/>
        <v>22</v>
      </c>
      <c r="F48" s="6">
        <f t="shared" si="2"/>
        <v>17.237841299664669</v>
      </c>
      <c r="G48" s="6">
        <f t="shared" si="3"/>
        <v>26.762158700335331</v>
      </c>
      <c r="H48" s="6">
        <f t="shared" si="4"/>
        <v>14.519926334107431</v>
      </c>
      <c r="I48" s="6">
        <f t="shared" si="5"/>
        <v>29.480073665892569</v>
      </c>
      <c r="N48" s="5"/>
      <c r="O48" s="5">
        <f t="shared" si="8"/>
        <v>42</v>
      </c>
      <c r="P48" s="5">
        <f t="shared" si="52"/>
        <v>54.713523898994012</v>
      </c>
      <c r="Q48" s="5">
        <f t="shared" si="52"/>
        <v>83.286476101005988</v>
      </c>
      <c r="R48" s="5">
        <f t="shared" si="52"/>
        <v>46.559779002322294</v>
      </c>
      <c r="S48" s="5">
        <f t="shared" si="52"/>
        <v>91.440220997677699</v>
      </c>
    </row>
    <row r="49" spans="1:21" ht="18" x14ac:dyDescent="0.2">
      <c r="A49" s="4">
        <v>44866</v>
      </c>
      <c r="C49" s="6">
        <v>20</v>
      </c>
      <c r="E49" s="6">
        <f t="shared" si="1"/>
        <v>20</v>
      </c>
      <c r="F49" s="6">
        <f t="shared" si="2"/>
        <v>15.237841299664669</v>
      </c>
      <c r="G49" s="6">
        <f t="shared" si="3"/>
        <v>24.762158700335331</v>
      </c>
      <c r="H49" s="6">
        <f t="shared" si="4"/>
        <v>12.519926334107431</v>
      </c>
      <c r="I49" s="6">
        <f t="shared" si="5"/>
        <v>27.480073665892569</v>
      </c>
      <c r="N49" s="5"/>
      <c r="O49" s="5">
        <f t="shared" si="8"/>
        <v>20</v>
      </c>
      <c r="P49" s="5">
        <f t="shared" si="52"/>
        <v>50.713523898994012</v>
      </c>
      <c r="Q49" s="5">
        <f t="shared" si="52"/>
        <v>79.286476101005988</v>
      </c>
      <c r="R49" s="5">
        <f t="shared" si="52"/>
        <v>42.559779002322294</v>
      </c>
      <c r="S49" s="5">
        <f t="shared" si="52"/>
        <v>87.440220997677699</v>
      </c>
    </row>
    <row r="50" spans="1:21" x14ac:dyDescent="0.2">
      <c r="N50" s="5"/>
      <c r="O50" s="5"/>
      <c r="P50" s="5"/>
      <c r="Q50" s="5"/>
      <c r="R50" s="5"/>
      <c r="S50" s="5"/>
    </row>
    <row r="51" spans="1:21" x14ac:dyDescent="0.2">
      <c r="N51" s="5"/>
      <c r="O51" s="5"/>
      <c r="P51" s="5"/>
      <c r="Q51" s="5"/>
      <c r="R51" s="5"/>
      <c r="S51" s="5"/>
    </row>
    <row r="52" spans="1:21" x14ac:dyDescent="0.2">
      <c r="E52" s="9">
        <f>+POWER(CORREL(B2:B43,E2:E43),2)</f>
        <v>0.27825231073759782</v>
      </c>
      <c r="F52" s="11">
        <f>+SUM(K2:K43)/COUNT(K2:K43)</f>
        <v>0.54761904761904767</v>
      </c>
      <c r="N52" s="5"/>
      <c r="O52" s="9">
        <f>+POWER(CORREL(N2:N41,O2:O41),2)</f>
        <v>0.56243503059932398</v>
      </c>
      <c r="P52" s="11">
        <f>+SUM(U2:U41)/COUNT(U2:U41)</f>
        <v>0.875</v>
      </c>
      <c r="Q52" s="5"/>
      <c r="R52" s="5"/>
      <c r="S52" s="5"/>
    </row>
    <row r="53" spans="1:21" x14ac:dyDescent="0.2">
      <c r="N53" s="5"/>
      <c r="O53" s="5"/>
      <c r="P53" s="5"/>
      <c r="Q53" s="5"/>
      <c r="R53" s="5"/>
      <c r="S53" s="5"/>
    </row>
    <row r="54" spans="1:21" x14ac:dyDescent="0.2">
      <c r="J54" s="6"/>
      <c r="K54" s="6"/>
      <c r="N54" s="5"/>
      <c r="O54" s="5"/>
      <c r="P54" s="5"/>
      <c r="Q54" s="5"/>
      <c r="R54" s="5"/>
      <c r="S54" s="5"/>
    </row>
    <row r="55" spans="1:21" x14ac:dyDescent="0.2">
      <c r="J55" s="7">
        <f>+SUM(J2:J43)/COUNT(J2:J43)</f>
        <v>0.33333333333333331</v>
      </c>
      <c r="N55" s="5"/>
      <c r="O55" s="5"/>
      <c r="P55" s="5"/>
      <c r="Q55" s="5"/>
      <c r="R55" s="5"/>
      <c r="S55" s="5"/>
      <c r="T55" s="7">
        <f>+SUM(T2:T43)/COUNT(T2:T43)</f>
        <v>0.54761904761904767</v>
      </c>
    </row>
    <row r="56" spans="1:21" x14ac:dyDescent="0.2">
      <c r="J56" s="7">
        <f>+SUM(J29:J43)/COUNT(J29:J43)</f>
        <v>0.33333333333333331</v>
      </c>
      <c r="K56" s="7">
        <f>+SUM(K29:K43)/COUNT(K29:K43)</f>
        <v>0.46666666666666667</v>
      </c>
      <c r="N56" s="5"/>
      <c r="O56" s="5"/>
      <c r="P56" s="5"/>
      <c r="Q56" s="5"/>
      <c r="R56" s="5"/>
      <c r="S56" s="5"/>
      <c r="T56" s="7">
        <f>+SUM(T29:T43)/COUNT(T29:T43)</f>
        <v>0.46666666666666667</v>
      </c>
      <c r="U56" s="7">
        <f>+SUM(U29:U43)/COUNT(U29:U43)</f>
        <v>0.8</v>
      </c>
    </row>
    <row r="57" spans="1:21" x14ac:dyDescent="0.2">
      <c r="N57" s="5"/>
      <c r="O57" s="5"/>
      <c r="P57" s="5"/>
      <c r="Q57" s="5"/>
      <c r="R57" s="5"/>
      <c r="S57" s="5"/>
    </row>
    <row r="58" spans="1:21" x14ac:dyDescent="0.2">
      <c r="N58" s="5"/>
      <c r="O58" s="5"/>
      <c r="P58" s="5"/>
      <c r="Q58" s="5"/>
      <c r="R58" s="5"/>
      <c r="S58" s="5"/>
    </row>
    <row r="59" spans="1:21" ht="19" x14ac:dyDescent="0.25">
      <c r="D59" s="1"/>
      <c r="N59" s="5"/>
      <c r="O59" s="5"/>
      <c r="P59" s="5"/>
      <c r="Q59" s="5"/>
      <c r="R59" s="5"/>
      <c r="S59" s="5"/>
    </row>
    <row r="60" spans="1:21" ht="18" x14ac:dyDescent="0.2">
      <c r="B60" s="2"/>
      <c r="C60" s="2"/>
      <c r="D60" s="2"/>
      <c r="E60" s="2"/>
      <c r="N60" s="5"/>
      <c r="O60" s="5"/>
      <c r="P60" s="5"/>
      <c r="Q60" s="5"/>
      <c r="R60" s="5"/>
      <c r="S60" s="5"/>
    </row>
    <row r="61" spans="1:21" ht="18" x14ac:dyDescent="0.2">
      <c r="B61" s="2"/>
      <c r="C61" s="2"/>
      <c r="D61" s="2"/>
      <c r="E61" s="2" t="s">
        <v>14</v>
      </c>
      <c r="F61" s="2" t="s">
        <v>0</v>
      </c>
      <c r="G61" s="2" t="s">
        <v>9</v>
      </c>
      <c r="H61" s="2" t="s">
        <v>8</v>
      </c>
      <c r="N61" s="5"/>
      <c r="O61" s="5"/>
      <c r="P61" s="5"/>
      <c r="Q61" s="5"/>
      <c r="R61" s="5"/>
      <c r="S61" s="5"/>
    </row>
    <row r="62" spans="1:21" ht="18" x14ac:dyDescent="0.2">
      <c r="B62" s="3"/>
      <c r="C62" s="3"/>
      <c r="D62" s="2" t="s">
        <v>2</v>
      </c>
      <c r="E62" s="2"/>
      <c r="F62" s="2"/>
      <c r="G62" s="2"/>
      <c r="H62" s="2"/>
      <c r="N62" s="5"/>
      <c r="O62" s="5"/>
      <c r="P62" s="5"/>
      <c r="Q62" s="5"/>
      <c r="R62" s="5"/>
      <c r="S62" s="5"/>
    </row>
    <row r="63" spans="1:21" ht="18" x14ac:dyDescent="0.2">
      <c r="B63" s="3"/>
      <c r="C63" s="3"/>
      <c r="D63" s="4">
        <v>43313</v>
      </c>
      <c r="E63" s="3">
        <v>26</v>
      </c>
      <c r="F63" s="3">
        <v>26.339168999999998</v>
      </c>
      <c r="G63" s="3">
        <v>26.736069000000001</v>
      </c>
      <c r="H63" s="3" t="s">
        <v>3</v>
      </c>
      <c r="N63" s="5"/>
      <c r="O63" s="5"/>
      <c r="P63" s="5"/>
      <c r="Q63" s="5"/>
      <c r="R63" s="5"/>
      <c r="S63" s="5"/>
    </row>
    <row r="64" spans="1:21" ht="18" x14ac:dyDescent="0.2">
      <c r="B64" s="3"/>
      <c r="C64" s="3"/>
      <c r="D64" s="2" t="s">
        <v>4</v>
      </c>
      <c r="E64" s="3">
        <v>25</v>
      </c>
      <c r="F64" s="3">
        <v>28.587520000000001</v>
      </c>
      <c r="G64" s="3">
        <v>25.256726</v>
      </c>
      <c r="H64" s="3" t="s">
        <v>3</v>
      </c>
      <c r="N64" s="5"/>
      <c r="O64" s="5"/>
      <c r="P64" s="5"/>
      <c r="Q64" s="5"/>
      <c r="R64" s="5"/>
      <c r="S64" s="5"/>
    </row>
    <row r="65" spans="2:21" ht="18" x14ac:dyDescent="0.2">
      <c r="B65" s="3"/>
      <c r="C65" s="3"/>
      <c r="D65" s="4">
        <v>43374</v>
      </c>
      <c r="E65" s="3">
        <v>22</v>
      </c>
      <c r="F65" s="3">
        <v>27.545459999999999</v>
      </c>
      <c r="G65" s="3">
        <v>25.128654999999998</v>
      </c>
      <c r="H65" s="3">
        <v>23.871113999999999</v>
      </c>
      <c r="N65" s="5"/>
      <c r="O65" s="5"/>
      <c r="P65" s="5"/>
      <c r="Q65" s="5"/>
      <c r="R65" s="5"/>
      <c r="S65" s="5"/>
    </row>
    <row r="66" spans="2:21" ht="18" x14ac:dyDescent="0.2">
      <c r="B66" s="3"/>
      <c r="C66" s="3"/>
      <c r="D66" s="4">
        <v>43405</v>
      </c>
      <c r="E66" s="3">
        <v>23</v>
      </c>
      <c r="F66" s="3">
        <v>23.766390000000001</v>
      </c>
      <c r="G66" s="3">
        <v>24.079426000000002</v>
      </c>
      <c r="H66" s="3">
        <v>20.607326</v>
      </c>
      <c r="N66" s="5"/>
      <c r="O66" s="5"/>
      <c r="P66" s="5"/>
      <c r="Q66" s="5"/>
      <c r="R66" s="5"/>
      <c r="S66" s="5"/>
    </row>
    <row r="67" spans="2:21" ht="18" x14ac:dyDescent="0.2">
      <c r="B67" s="3"/>
      <c r="C67" s="3"/>
      <c r="D67" s="4">
        <v>43435</v>
      </c>
      <c r="E67" s="3">
        <v>16</v>
      </c>
      <c r="F67" s="3">
        <v>23.373792000000002</v>
      </c>
      <c r="G67" s="3">
        <v>19.463913000000002</v>
      </c>
      <c r="H67" s="3">
        <v>21.392699</v>
      </c>
      <c r="N67" s="5"/>
      <c r="O67" s="5"/>
      <c r="P67" s="5"/>
      <c r="Q67" s="5"/>
      <c r="R67" s="5"/>
      <c r="S67" s="5"/>
    </row>
    <row r="68" spans="2:21" ht="18" x14ac:dyDescent="0.2">
      <c r="B68" s="3"/>
      <c r="C68" s="3"/>
      <c r="D68" s="4">
        <v>43466</v>
      </c>
      <c r="E68" s="3">
        <v>24</v>
      </c>
      <c r="F68" s="3">
        <v>17.944662999999998</v>
      </c>
      <c r="G68" s="3">
        <v>16.88833</v>
      </c>
      <c r="H68" s="3">
        <v>17.288338</v>
      </c>
      <c r="N68" s="5"/>
      <c r="O68" s="5"/>
      <c r="P68" s="5"/>
      <c r="Q68" s="5"/>
      <c r="R68" s="5"/>
      <c r="S68" s="5"/>
    </row>
    <row r="69" spans="2:21" ht="18" x14ac:dyDescent="0.2">
      <c r="B69" s="3"/>
      <c r="C69" s="3"/>
      <c r="D69" s="4">
        <v>43497</v>
      </c>
      <c r="E69" s="3">
        <v>16</v>
      </c>
      <c r="F69" s="3">
        <v>22.316883000000001</v>
      </c>
      <c r="G69" s="3">
        <v>17.745132999999999</v>
      </c>
      <c r="H69" s="3">
        <v>21.388337</v>
      </c>
    </row>
    <row r="70" spans="2:21" ht="18" x14ac:dyDescent="0.2">
      <c r="B70" s="3"/>
      <c r="C70" s="3"/>
      <c r="D70" s="4">
        <v>43525</v>
      </c>
      <c r="E70" s="3">
        <v>22</v>
      </c>
      <c r="F70" s="3">
        <v>18.837785</v>
      </c>
      <c r="G70" s="3">
        <v>20.696943000000001</v>
      </c>
      <c r="H70" s="3">
        <v>19.312553000000001</v>
      </c>
    </row>
    <row r="71" spans="2:21" ht="18" x14ac:dyDescent="0.2">
      <c r="B71" s="3"/>
      <c r="C71" s="3"/>
      <c r="D71" s="4">
        <v>43556</v>
      </c>
      <c r="E71" s="3">
        <v>34</v>
      </c>
      <c r="F71" s="3">
        <v>22.245463999999998</v>
      </c>
      <c r="G71" s="3">
        <v>23.717495</v>
      </c>
      <c r="H71" s="3">
        <v>22.778002999999998</v>
      </c>
    </row>
    <row r="72" spans="2:21" ht="18" x14ac:dyDescent="0.2">
      <c r="B72" s="3"/>
      <c r="C72" s="3"/>
      <c r="D72" s="4">
        <v>43586</v>
      </c>
      <c r="E72" s="3">
        <v>43</v>
      </c>
      <c r="F72" s="3">
        <v>31.785813999999998</v>
      </c>
      <c r="G72" s="3">
        <v>25.847798999999998</v>
      </c>
      <c r="H72" s="3">
        <v>28.759156999999998</v>
      </c>
    </row>
    <row r="73" spans="2:21" ht="18" x14ac:dyDescent="0.2">
      <c r="B73" s="3"/>
      <c r="C73" s="3"/>
      <c r="D73" s="4">
        <v>43617</v>
      </c>
      <c r="E73" s="3">
        <v>29</v>
      </c>
      <c r="F73" s="3">
        <v>45.231256999999999</v>
      </c>
      <c r="G73" s="3">
        <v>28.576836</v>
      </c>
      <c r="H73" s="3">
        <v>38.923831999999997</v>
      </c>
    </row>
    <row r="74" spans="2:21" ht="18" x14ac:dyDescent="0.2">
      <c r="B74" s="3"/>
      <c r="C74" s="3"/>
      <c r="D74" s="4">
        <v>43647</v>
      </c>
      <c r="E74" s="3">
        <v>32</v>
      </c>
      <c r="F74" s="3">
        <v>35.515099999999997</v>
      </c>
      <c r="G74" s="3">
        <v>29.871787999999999</v>
      </c>
      <c r="H74" s="3">
        <v>31.867601000000001</v>
      </c>
    </row>
    <row r="75" spans="2:21" ht="18" x14ac:dyDescent="0.2">
      <c r="B75" s="3"/>
      <c r="C75" s="3"/>
      <c r="D75" s="4">
        <v>43678</v>
      </c>
      <c r="E75" s="3">
        <v>34</v>
      </c>
      <c r="F75" s="3">
        <v>34.566788000000003</v>
      </c>
      <c r="G75" s="3">
        <v>29.372152</v>
      </c>
      <c r="H75" s="3">
        <v>30.224451999999999</v>
      </c>
    </row>
    <row r="76" spans="2:21" ht="18" x14ac:dyDescent="0.2">
      <c r="B76" s="3"/>
      <c r="C76" s="3"/>
      <c r="D76" s="2" t="s">
        <v>5</v>
      </c>
      <c r="E76" s="3">
        <v>29</v>
      </c>
      <c r="F76" s="3">
        <v>32.271735</v>
      </c>
      <c r="G76" s="3">
        <v>25.672747999999999</v>
      </c>
      <c r="H76" s="3">
        <v>26.763012</v>
      </c>
    </row>
    <row r="77" spans="2:21" ht="18" x14ac:dyDescent="0.2">
      <c r="B77" s="3"/>
      <c r="C77" s="3"/>
      <c r="D77" s="4">
        <v>43739</v>
      </c>
      <c r="E77" s="3">
        <v>31</v>
      </c>
      <c r="F77" s="3">
        <v>33.059990999999997</v>
      </c>
      <c r="G77" s="3">
        <v>28.046662999999999</v>
      </c>
      <c r="H77" s="3">
        <v>27.821850000000001</v>
      </c>
    </row>
    <row r="78" spans="2:21" ht="18" x14ac:dyDescent="0.2">
      <c r="B78" s="3"/>
      <c r="C78" s="3"/>
      <c r="D78" s="4">
        <v>43770</v>
      </c>
      <c r="E78" s="3">
        <v>23</v>
      </c>
      <c r="F78" s="3">
        <v>27.983495999999999</v>
      </c>
      <c r="G78" s="3">
        <v>27.617322000000001</v>
      </c>
      <c r="H78" s="3">
        <v>22.873452</v>
      </c>
    </row>
    <row r="79" spans="2:21" s="6" customFormat="1" ht="18" x14ac:dyDescent="0.2">
      <c r="B79" s="3"/>
      <c r="C79" s="3"/>
      <c r="D79" s="4">
        <v>43800</v>
      </c>
      <c r="E79" s="3">
        <v>31</v>
      </c>
      <c r="F79" s="3">
        <v>26.532416999999999</v>
      </c>
      <c r="G79" s="3">
        <v>29.579025000000001</v>
      </c>
      <c r="H79" s="3">
        <v>22.162348999999999</v>
      </c>
      <c r="J79"/>
      <c r="K79"/>
      <c r="L79"/>
      <c r="M79"/>
      <c r="N79"/>
      <c r="O79"/>
      <c r="P79"/>
      <c r="Q79"/>
      <c r="R79"/>
      <c r="S79"/>
      <c r="T79"/>
      <c r="U79"/>
    </row>
    <row r="80" spans="2:21" s="6" customFormat="1" ht="18" x14ac:dyDescent="0.2">
      <c r="B80" s="3"/>
      <c r="C80" s="3"/>
      <c r="D80" s="4">
        <v>43831</v>
      </c>
      <c r="E80" s="3">
        <v>21</v>
      </c>
      <c r="F80" s="3">
        <v>25.664254</v>
      </c>
      <c r="G80" s="3">
        <v>21.801694999999999</v>
      </c>
      <c r="H80" s="3">
        <v>20.781154999999998</v>
      </c>
      <c r="J80"/>
      <c r="K80"/>
      <c r="L80"/>
      <c r="M80"/>
      <c r="N80"/>
      <c r="O80"/>
      <c r="P80"/>
      <c r="Q80"/>
      <c r="R80"/>
      <c r="S80"/>
      <c r="T80"/>
      <c r="U80"/>
    </row>
    <row r="81" spans="1:21" s="6" customFormat="1" ht="18" x14ac:dyDescent="0.2">
      <c r="B81" s="3"/>
      <c r="C81" s="3"/>
      <c r="D81" s="4">
        <v>43862</v>
      </c>
      <c r="E81" s="3">
        <v>30</v>
      </c>
      <c r="F81" s="3">
        <v>23.997921000000002</v>
      </c>
      <c r="G81" s="3">
        <v>17.211876</v>
      </c>
      <c r="H81" s="3">
        <v>19.539380999999999</v>
      </c>
      <c r="J81"/>
      <c r="K81"/>
      <c r="L81"/>
      <c r="M81"/>
      <c r="N81"/>
      <c r="O81"/>
      <c r="P81"/>
      <c r="Q81"/>
      <c r="R81"/>
      <c r="S81"/>
      <c r="T81"/>
      <c r="U81"/>
    </row>
    <row r="82" spans="1:21" s="6" customFormat="1" ht="18" x14ac:dyDescent="0.2">
      <c r="B82" s="3"/>
      <c r="C82" s="3"/>
      <c r="D82" s="4">
        <v>43891</v>
      </c>
      <c r="E82" s="3">
        <v>8</v>
      </c>
      <c r="F82" s="3">
        <v>25.263809999999999</v>
      </c>
      <c r="G82" s="3">
        <v>14.344029000000001</v>
      </c>
      <c r="H82" s="3">
        <v>20.453620000000001</v>
      </c>
      <c r="J82"/>
      <c r="K82"/>
      <c r="L82"/>
      <c r="M82"/>
      <c r="N82"/>
      <c r="O82"/>
      <c r="P82"/>
      <c r="Q82"/>
      <c r="R82"/>
      <c r="S82"/>
      <c r="T82"/>
      <c r="U82"/>
    </row>
    <row r="83" spans="1:21" s="6" customFormat="1" ht="18" x14ac:dyDescent="0.2">
      <c r="B83" s="3"/>
      <c r="C83" s="3"/>
      <c r="D83" s="4">
        <v>43922</v>
      </c>
      <c r="E83" s="3">
        <v>4</v>
      </c>
      <c r="F83" s="3">
        <v>13.105449999999999</v>
      </c>
      <c r="G83" s="3">
        <v>17.953948</v>
      </c>
      <c r="H83" s="3">
        <v>13.313993</v>
      </c>
      <c r="J83"/>
      <c r="K83"/>
      <c r="L83"/>
      <c r="M83"/>
      <c r="N83"/>
      <c r="O83"/>
      <c r="P83"/>
      <c r="Q83"/>
      <c r="R83"/>
      <c r="S83"/>
      <c r="T83"/>
      <c r="U83"/>
    </row>
    <row r="84" spans="1:21" s="6" customFormat="1" ht="18" x14ac:dyDescent="0.2">
      <c r="B84" s="3"/>
      <c r="C84" s="3"/>
      <c r="D84" s="4">
        <v>43952</v>
      </c>
      <c r="E84" s="3">
        <v>9</v>
      </c>
      <c r="F84" s="3">
        <v>4.4660089999999997</v>
      </c>
      <c r="G84" s="3">
        <v>24.492445</v>
      </c>
      <c r="H84" s="3">
        <v>11.489093</v>
      </c>
      <c r="J84"/>
      <c r="K84"/>
      <c r="L84"/>
      <c r="M84"/>
      <c r="N84"/>
      <c r="O84"/>
      <c r="P84"/>
      <c r="Q84"/>
      <c r="R84"/>
      <c r="S84"/>
      <c r="T84"/>
      <c r="U84"/>
    </row>
    <row r="85" spans="1:21" s="6" customFormat="1" ht="18" x14ac:dyDescent="0.2">
      <c r="B85" s="3"/>
      <c r="C85" s="3"/>
      <c r="D85" s="4">
        <v>43983</v>
      </c>
      <c r="E85" s="3">
        <v>24</v>
      </c>
      <c r="F85" s="3">
        <v>4.9984549999999999</v>
      </c>
      <c r="G85" s="3">
        <v>30.585526000000002</v>
      </c>
      <c r="H85" s="3">
        <v>11.020916</v>
      </c>
      <c r="J85"/>
      <c r="K85"/>
      <c r="L85"/>
      <c r="M85"/>
      <c r="N85"/>
      <c r="O85"/>
      <c r="P85"/>
      <c r="Q85"/>
      <c r="R85"/>
      <c r="S85"/>
      <c r="T85"/>
      <c r="U85"/>
    </row>
    <row r="86" spans="1:21" s="6" customFormat="1" ht="18" x14ac:dyDescent="0.2">
      <c r="B86" s="3"/>
      <c r="C86" s="3"/>
      <c r="D86" s="4">
        <v>44013</v>
      </c>
      <c r="E86" s="3">
        <v>31</v>
      </c>
      <c r="F86" s="3">
        <v>21.764161000000001</v>
      </c>
      <c r="G86" s="3">
        <v>34.545293000000001</v>
      </c>
      <c r="H86" s="3">
        <v>25.410907999999999</v>
      </c>
      <c r="J86"/>
      <c r="K86"/>
      <c r="L86"/>
      <c r="M86"/>
      <c r="N86"/>
      <c r="O86"/>
      <c r="P86"/>
      <c r="Q86"/>
      <c r="R86"/>
      <c r="S86"/>
      <c r="T86"/>
      <c r="U86"/>
    </row>
    <row r="87" spans="1:21" s="6" customFormat="1" ht="18" x14ac:dyDescent="0.2">
      <c r="B87" s="3"/>
      <c r="C87" s="3"/>
      <c r="D87" s="4">
        <v>44044</v>
      </c>
      <c r="E87" s="3">
        <v>38</v>
      </c>
      <c r="F87" s="3">
        <v>29.251011999999999</v>
      </c>
      <c r="G87" s="3">
        <v>35.620381999999999</v>
      </c>
      <c r="H87" s="3">
        <v>29.842587000000002</v>
      </c>
      <c r="J87"/>
      <c r="K87"/>
      <c r="L87"/>
      <c r="M87"/>
      <c r="N87"/>
      <c r="O87"/>
      <c r="P87"/>
      <c r="Q87"/>
      <c r="R87"/>
      <c r="S87"/>
      <c r="T87"/>
      <c r="U87"/>
    </row>
    <row r="88" spans="1:21" s="6" customFormat="1" ht="18" x14ac:dyDescent="0.2">
      <c r="B88" s="3"/>
      <c r="C88" s="3"/>
      <c r="D88" s="2" t="s">
        <v>6</v>
      </c>
      <c r="E88" s="3">
        <v>35</v>
      </c>
      <c r="F88" s="3">
        <v>41.817135999999998</v>
      </c>
      <c r="G88" s="3">
        <v>34.634528000000003</v>
      </c>
      <c r="H88" s="3">
        <v>39.945725000000003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1" s="6" customFormat="1" ht="18" x14ac:dyDescent="0.2">
      <c r="A89" s="4"/>
      <c r="B89" s="3"/>
      <c r="C89" s="3"/>
      <c r="D89" s="4">
        <v>44105</v>
      </c>
      <c r="E89" s="3">
        <v>33</v>
      </c>
      <c r="F89" s="3">
        <v>36.433937999999998</v>
      </c>
      <c r="G89" s="3">
        <v>33.369866000000002</v>
      </c>
      <c r="H89" s="3">
        <v>35.694285999999998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1" s="6" customFormat="1" ht="18" x14ac:dyDescent="0.2">
      <c r="A90" s="4"/>
      <c r="B90" s="3"/>
      <c r="C90" s="3"/>
      <c r="D90" s="4">
        <v>44136</v>
      </c>
      <c r="E90" s="3">
        <v>30</v>
      </c>
      <c r="F90" s="3">
        <v>39.411335000000001</v>
      </c>
      <c r="G90" s="3">
        <v>31.571739999999998</v>
      </c>
      <c r="H90" s="3">
        <v>38.527785000000002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1" s="6" customFormat="1" ht="18" x14ac:dyDescent="0.2">
      <c r="A91" s="4"/>
      <c r="B91" s="3"/>
      <c r="C91" s="3"/>
      <c r="D91" s="4">
        <v>44166</v>
      </c>
      <c r="E91" s="3">
        <v>34</v>
      </c>
      <c r="F91" s="3">
        <v>29.124030999999999</v>
      </c>
      <c r="G91" s="3">
        <v>29.713449000000001</v>
      </c>
      <c r="H91" s="3">
        <v>30.910149000000001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1" s="6" customFormat="1" ht="18" x14ac:dyDescent="0.2">
      <c r="A92" s="4"/>
      <c r="B92" s="3"/>
      <c r="C92" s="3"/>
      <c r="D92" s="4">
        <v>44197</v>
      </c>
      <c r="E92" s="3">
        <v>23</v>
      </c>
      <c r="F92" s="3">
        <v>37.469569999999997</v>
      </c>
      <c r="G92" s="3">
        <v>28.390004999999999</v>
      </c>
      <c r="H92" s="3">
        <v>35.328147000000001</v>
      </c>
      <c r="J92"/>
      <c r="K92"/>
      <c r="L92"/>
      <c r="M92"/>
      <c r="N92"/>
      <c r="O92"/>
      <c r="P92"/>
      <c r="Q92"/>
      <c r="R92"/>
      <c r="S92"/>
      <c r="T92"/>
      <c r="U92"/>
    </row>
    <row r="93" spans="1:21" s="6" customFormat="1" ht="18" x14ac:dyDescent="0.2">
      <c r="A93" s="4"/>
      <c r="B93" s="3"/>
      <c r="C93" s="3"/>
      <c r="D93" s="4">
        <v>44228</v>
      </c>
      <c r="E93" s="3">
        <v>14</v>
      </c>
      <c r="F93" s="3">
        <v>22.306356999999998</v>
      </c>
      <c r="G93" s="3">
        <v>26.624552000000001</v>
      </c>
      <c r="H93" s="3">
        <v>26.412673000000002</v>
      </c>
      <c r="J93"/>
      <c r="K93"/>
      <c r="L93"/>
      <c r="M93"/>
      <c r="N93"/>
      <c r="O93"/>
      <c r="P93"/>
      <c r="Q93"/>
      <c r="R93"/>
      <c r="S93"/>
      <c r="T93"/>
      <c r="U93"/>
    </row>
    <row r="94" spans="1:21" s="6" customFormat="1" ht="18" x14ac:dyDescent="0.2">
      <c r="A94" s="4"/>
      <c r="B94" s="3"/>
      <c r="C94" s="3"/>
      <c r="D94" s="4">
        <v>44256</v>
      </c>
      <c r="E94" s="3">
        <v>34</v>
      </c>
      <c r="F94" s="3">
        <v>21.185934</v>
      </c>
      <c r="G94" s="3">
        <v>27.602274999999999</v>
      </c>
      <c r="H94" s="3">
        <v>26.604483999999999</v>
      </c>
      <c r="J94"/>
      <c r="K94"/>
      <c r="L94"/>
      <c r="M94"/>
      <c r="N94"/>
      <c r="O94"/>
      <c r="P94"/>
      <c r="Q94"/>
      <c r="R94"/>
      <c r="S94"/>
      <c r="T94"/>
      <c r="U94"/>
    </row>
    <row r="95" spans="1:21" s="6" customFormat="1" ht="18" x14ac:dyDescent="0.2">
      <c r="A95" s="4"/>
      <c r="B95" s="3"/>
      <c r="C95" s="3"/>
      <c r="D95" s="4">
        <v>44287</v>
      </c>
      <c r="E95" s="3">
        <v>13</v>
      </c>
      <c r="F95" s="3">
        <v>23.320844000000001</v>
      </c>
      <c r="G95" s="3">
        <v>27.048563000000001</v>
      </c>
      <c r="H95" s="3">
        <v>25.404129999999999</v>
      </c>
      <c r="J95"/>
      <c r="K95"/>
      <c r="L95"/>
      <c r="M95"/>
      <c r="N95"/>
      <c r="O95"/>
      <c r="P95"/>
      <c r="Q95"/>
      <c r="R95"/>
      <c r="S95"/>
      <c r="T95"/>
      <c r="U95"/>
    </row>
    <row r="96" spans="1:21" s="6" customFormat="1" ht="18" x14ac:dyDescent="0.2">
      <c r="A96" s="4"/>
      <c r="B96" s="3"/>
      <c r="C96" s="3"/>
      <c r="D96" s="4">
        <v>44317</v>
      </c>
      <c r="E96" s="3">
        <v>25</v>
      </c>
      <c r="F96" s="3">
        <v>22.501522999999999</v>
      </c>
      <c r="G96" s="3">
        <v>27.863593999999999</v>
      </c>
      <c r="H96" s="3">
        <v>27.817222000000001</v>
      </c>
      <c r="J96"/>
      <c r="K96"/>
      <c r="L96"/>
      <c r="M96"/>
      <c r="N96"/>
      <c r="O96"/>
      <c r="P96"/>
      <c r="Q96"/>
      <c r="R96"/>
      <c r="S96"/>
      <c r="T96"/>
      <c r="U96"/>
    </row>
    <row r="97" spans="1:21" s="6" customFormat="1" ht="18" x14ac:dyDescent="0.2">
      <c r="A97" s="4"/>
      <c r="B97" s="3"/>
      <c r="C97" s="3"/>
      <c r="D97" s="4">
        <v>44348</v>
      </c>
      <c r="E97" s="3">
        <v>23</v>
      </c>
      <c r="F97" s="3">
        <v>19.91217</v>
      </c>
      <c r="G97" s="3">
        <v>29.509819</v>
      </c>
      <c r="H97" s="3">
        <v>26.534693999999998</v>
      </c>
      <c r="J97"/>
      <c r="K97"/>
      <c r="L97"/>
      <c r="M97"/>
      <c r="N97"/>
      <c r="O97"/>
      <c r="P97"/>
      <c r="Q97"/>
      <c r="R97"/>
      <c r="S97"/>
      <c r="T97"/>
      <c r="U97"/>
    </row>
    <row r="98" spans="1:21" s="6" customFormat="1" ht="18" x14ac:dyDescent="0.2">
      <c r="A98" s="4"/>
      <c r="B98" s="3"/>
      <c r="C98" s="3"/>
      <c r="D98" s="4">
        <v>44378</v>
      </c>
      <c r="E98" s="3">
        <v>34</v>
      </c>
      <c r="F98" s="3">
        <v>25.093730000000001</v>
      </c>
      <c r="G98" s="3">
        <v>31.975985999999999</v>
      </c>
      <c r="H98" s="3">
        <v>28.504470999999999</v>
      </c>
      <c r="J98"/>
      <c r="K98"/>
      <c r="L98"/>
      <c r="M98"/>
      <c r="N98"/>
      <c r="O98"/>
      <c r="P98"/>
      <c r="Q98"/>
      <c r="R98"/>
      <c r="S98"/>
      <c r="T98"/>
      <c r="U98"/>
    </row>
    <row r="99" spans="1:21" s="6" customFormat="1" ht="18" x14ac:dyDescent="0.2">
      <c r="A99" s="2"/>
      <c r="B99" s="3"/>
      <c r="C99" s="3"/>
      <c r="D99" s="4">
        <v>44409</v>
      </c>
      <c r="E99" s="3">
        <v>46</v>
      </c>
      <c r="F99" s="3">
        <v>31.643667000000001</v>
      </c>
      <c r="G99" s="3">
        <v>34.577052999999999</v>
      </c>
      <c r="H99" s="3">
        <v>34.611936999999998</v>
      </c>
      <c r="J99"/>
      <c r="K99"/>
      <c r="L99"/>
      <c r="M99"/>
      <c r="N99"/>
      <c r="O99"/>
      <c r="P99"/>
      <c r="Q99"/>
      <c r="R99"/>
      <c r="S99"/>
      <c r="T99"/>
      <c r="U99"/>
    </row>
    <row r="100" spans="1:21" s="6" customFormat="1" ht="18" x14ac:dyDescent="0.2">
      <c r="A100" s="4"/>
      <c r="B100" s="3"/>
      <c r="C100" s="3"/>
      <c r="D100" s="2" t="s">
        <v>7</v>
      </c>
      <c r="E100" s="3">
        <v>30</v>
      </c>
      <c r="F100" s="3">
        <v>43.615690999999998</v>
      </c>
      <c r="G100" s="3">
        <v>34.684775999999999</v>
      </c>
      <c r="H100" s="3">
        <v>37.172218999999998</v>
      </c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s="6" customFormat="1" ht="18" x14ac:dyDescent="0.2">
      <c r="A101" s="4"/>
      <c r="B101" s="3"/>
      <c r="C101" s="3"/>
      <c r="D101" s="4">
        <v>44470</v>
      </c>
      <c r="E101" s="3">
        <v>40</v>
      </c>
      <c r="F101" s="3">
        <v>35.552539000000003</v>
      </c>
      <c r="G101" s="3">
        <v>33.097906000000002</v>
      </c>
      <c r="H101" s="3">
        <v>36.432257</v>
      </c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s="6" customFormat="1" ht="18" x14ac:dyDescent="0.2">
      <c r="A102" s="4"/>
      <c r="B102" s="3"/>
      <c r="C102" s="3"/>
      <c r="D102" s="4">
        <v>44501</v>
      </c>
      <c r="E102" s="3">
        <v>30</v>
      </c>
      <c r="F102" s="3">
        <v>38.263322000000002</v>
      </c>
      <c r="G102" s="3">
        <v>30.357676000000001</v>
      </c>
      <c r="H102" s="3">
        <v>32.612346000000002</v>
      </c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s="6" customFormat="1" ht="18" x14ac:dyDescent="0.2">
      <c r="A103" s="4"/>
      <c r="B103" s="3"/>
      <c r="C103" s="3"/>
      <c r="D103" s="4">
        <v>44531</v>
      </c>
      <c r="E103" s="3">
        <v>24</v>
      </c>
      <c r="F103" s="3">
        <v>30.122572999999999</v>
      </c>
      <c r="G103" s="3">
        <v>26.731124000000001</v>
      </c>
      <c r="H103" s="3">
        <v>29.181256999999999</v>
      </c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s="6" customFormat="1" ht="18" x14ac:dyDescent="0.2">
      <c r="A104" s="4"/>
      <c r="B104" s="3"/>
      <c r="C104" s="3"/>
      <c r="D104" s="4">
        <v>44562</v>
      </c>
      <c r="E104" s="3">
        <v>25</v>
      </c>
      <c r="F104" s="3">
        <v>26.375837000000001</v>
      </c>
      <c r="G104" s="3">
        <v>23.313146</v>
      </c>
      <c r="H104" s="3">
        <v>25.379021999999999</v>
      </c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s="6" customFormat="1" ht="18" x14ac:dyDescent="0.2">
      <c r="A105" s="4"/>
      <c r="B105" s="3"/>
      <c r="C105" s="3"/>
      <c r="D105" s="4">
        <v>44593</v>
      </c>
      <c r="E105" s="3">
        <v>25</v>
      </c>
      <c r="F105" s="3">
        <v>20.150880999999998</v>
      </c>
      <c r="G105" s="3">
        <v>20.300587</v>
      </c>
      <c r="H105" s="3">
        <v>21.117253000000002</v>
      </c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s="6" customFormat="1" ht="18" x14ac:dyDescent="0.2">
      <c r="A106" s="4"/>
      <c r="B106" s="3"/>
      <c r="C106" s="3"/>
      <c r="D106" s="4">
        <v>44621</v>
      </c>
      <c r="E106" s="3">
        <v>33</v>
      </c>
      <c r="F106" s="3">
        <v>24.727287</v>
      </c>
      <c r="G106" s="3">
        <v>20.188649999999999</v>
      </c>
      <c r="H106" s="3">
        <v>22.666526999999999</v>
      </c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s="6" customFormat="1" ht="18" x14ac:dyDescent="0.2">
      <c r="A107" s="4"/>
      <c r="B107" s="3"/>
      <c r="C107" s="3"/>
      <c r="D107" s="4">
        <v>44652</v>
      </c>
      <c r="E107" s="3">
        <v>41</v>
      </c>
      <c r="F107" s="3">
        <v>26.682711999999999</v>
      </c>
      <c r="G107" s="3">
        <v>20.286382</v>
      </c>
      <c r="H107" s="3">
        <v>22.041937999999998</v>
      </c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18" x14ac:dyDescent="0.2">
      <c r="D108" s="4">
        <v>44682</v>
      </c>
      <c r="E108" s="3">
        <v>38</v>
      </c>
      <c r="F108" s="3">
        <v>39.898018</v>
      </c>
      <c r="G108" s="3">
        <v>23.290125</v>
      </c>
      <c r="H108" s="3">
        <v>25.58006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9417-D32A-C64E-A2F4-76F831E2D975}">
  <dimension ref="A1:U107"/>
  <sheetViews>
    <sheetView topLeftCell="B22" zoomScale="90" zoomScaleNormal="90" workbookViewId="0">
      <selection activeCell="H52" sqref="H52"/>
    </sheetView>
  </sheetViews>
  <sheetFormatPr baseColWidth="10" defaultRowHeight="16" x14ac:dyDescent="0.2"/>
  <cols>
    <col min="1" max="1" width="9.6640625" style="6" bestFit="1" customWidth="1"/>
    <col min="2" max="4" width="17.33203125" style="6" bestFit="1" customWidth="1"/>
    <col min="5" max="6" width="19.83203125" style="6" bestFit="1" customWidth="1"/>
  </cols>
  <sheetData>
    <row r="1" spans="1:21" x14ac:dyDescent="0.2">
      <c r="A1" s="8" t="s">
        <v>2</v>
      </c>
      <c r="B1" s="6" t="s">
        <v>1</v>
      </c>
      <c r="C1" s="6" t="s">
        <v>15</v>
      </c>
      <c r="D1" s="6" t="s">
        <v>14</v>
      </c>
      <c r="E1" s="6" t="s">
        <v>0</v>
      </c>
      <c r="F1" s="6" t="s">
        <v>0</v>
      </c>
      <c r="G1" s="6" t="s">
        <v>0</v>
      </c>
      <c r="H1" s="6" t="s">
        <v>16</v>
      </c>
      <c r="I1" s="6" t="s">
        <v>17</v>
      </c>
      <c r="J1" s="6" t="s">
        <v>10</v>
      </c>
      <c r="K1" s="6" t="s">
        <v>11</v>
      </c>
      <c r="L1" s="6" t="s">
        <v>12</v>
      </c>
      <c r="M1" s="6" t="s">
        <v>13</v>
      </c>
      <c r="N1">
        <f>+STDEV(H18:H43)</f>
        <v>39.361988692724289</v>
      </c>
    </row>
    <row r="2" spans="1:21" ht="18" x14ac:dyDescent="0.2">
      <c r="A2" s="4">
        <v>43435</v>
      </c>
      <c r="B2" s="6">
        <v>57</v>
      </c>
      <c r="C2" s="6">
        <v>29</v>
      </c>
      <c r="D2" s="6">
        <v>16</v>
      </c>
      <c r="E2" s="6">
        <v>57.319685</v>
      </c>
      <c r="F2" s="6">
        <v>39.410691999999997</v>
      </c>
      <c r="G2" s="6">
        <v>21.392699</v>
      </c>
      <c r="H2" s="5">
        <f>+B2+C2+D2</f>
        <v>102</v>
      </c>
      <c r="I2" s="5">
        <f>+E2+F2+G2</f>
        <v>118.123076</v>
      </c>
      <c r="J2" s="6">
        <f t="shared" ref="J2:J49" si="0">I2-1.64*$N$1/SQRT(12)</f>
        <v>99.488039090581623</v>
      </c>
      <c r="K2" s="6">
        <f t="shared" ref="K2:K49" si="1">I2+1.64*$N$1/SQRT(12)</f>
        <v>136.75811290941837</v>
      </c>
      <c r="L2" s="6">
        <f t="shared" ref="L2:L49" si="2">+I2-2.576*$N$1/SQRT(12)</f>
        <v>88.852432659352615</v>
      </c>
      <c r="M2" s="6">
        <f t="shared" ref="M2:M49" si="3">I2+2.576*$N$1/SQRT(12)</f>
        <v>147.39371934064738</v>
      </c>
      <c r="N2">
        <f>+IF(AND(H2&gt;L2, H2&lt;M2),1,0)</f>
        <v>1</v>
      </c>
      <c r="O2" s="5">
        <f>+SUM(H2:H4)</f>
        <v>387</v>
      </c>
      <c r="P2" s="5">
        <f>+SUM(I2:I4)</f>
        <v>361.99348099999997</v>
      </c>
      <c r="Q2" s="5">
        <f t="shared" ref="Q2:T2" si="4">+SUM(J2:J4)</f>
        <v>306.08837027174491</v>
      </c>
      <c r="R2" s="5">
        <f t="shared" si="4"/>
        <v>417.8985917282551</v>
      </c>
      <c r="S2" s="5">
        <f t="shared" si="4"/>
        <v>274.18155097805783</v>
      </c>
      <c r="T2" s="5">
        <f t="shared" si="4"/>
        <v>449.80541102194218</v>
      </c>
      <c r="U2" s="5">
        <f>+IF(AND(O2&gt;S2, O2&lt;T2),1,0)</f>
        <v>1</v>
      </c>
    </row>
    <row r="3" spans="1:21" ht="18" x14ac:dyDescent="0.2">
      <c r="A3" s="4">
        <v>43466</v>
      </c>
      <c r="B3" s="6">
        <v>114</v>
      </c>
      <c r="C3" s="6">
        <v>21</v>
      </c>
      <c r="D3" s="6">
        <v>24</v>
      </c>
      <c r="E3" s="6">
        <v>57.475895999999999</v>
      </c>
      <c r="F3" s="6">
        <v>25.750827999999998</v>
      </c>
      <c r="G3" s="6">
        <v>17.288338</v>
      </c>
      <c r="H3" s="5">
        <f t="shared" ref="H3:H49" si="5">+B3+C3+D3</f>
        <v>159</v>
      </c>
      <c r="I3" s="5">
        <f t="shared" ref="I3:I49" si="6">+E3+F3+G3</f>
        <v>100.51506199999999</v>
      </c>
      <c r="J3" s="6">
        <f t="shared" si="0"/>
        <v>81.880025090581626</v>
      </c>
      <c r="K3" s="6">
        <f t="shared" si="1"/>
        <v>119.15009890941835</v>
      </c>
      <c r="L3" s="6">
        <f t="shared" si="2"/>
        <v>71.244418659352604</v>
      </c>
      <c r="M3" s="6">
        <f t="shared" si="3"/>
        <v>129.78570534064738</v>
      </c>
      <c r="N3">
        <f t="shared" ref="N3:N49" si="7">+IF(AND(H3&gt;L3, H3&lt;M3),1,0)</f>
        <v>0</v>
      </c>
      <c r="O3" s="5">
        <f t="shared" ref="O3:O47" si="8">+SUM(H3:H5)</f>
        <v>392</v>
      </c>
      <c r="P3" s="5">
        <f t="shared" ref="P3:P47" si="9">+SUM(I3:I5)</f>
        <v>391.07340599999998</v>
      </c>
      <c r="Q3" s="5">
        <f t="shared" ref="Q3:Q47" si="10">+SUM(J3:J5)</f>
        <v>335.16829527174491</v>
      </c>
      <c r="R3" s="5">
        <f t="shared" ref="R3:R47" si="11">+SUM(K3:K5)</f>
        <v>446.97851672825516</v>
      </c>
      <c r="S3" s="5">
        <f t="shared" ref="S3:S47" si="12">+SUM(L3:L5)</f>
        <v>303.26147597805789</v>
      </c>
      <c r="T3" s="5">
        <f t="shared" ref="T3:T47" si="13">+SUM(M3:M5)</f>
        <v>478.88533602194218</v>
      </c>
      <c r="U3" s="5">
        <f t="shared" ref="U3:U49" si="14">+IF(AND(O3&gt;S3, O3&lt;T3),1,0)</f>
        <v>1</v>
      </c>
    </row>
    <row r="4" spans="1:21" ht="18" x14ac:dyDescent="0.2">
      <c r="A4" s="4">
        <v>43497</v>
      </c>
      <c r="B4" s="6">
        <v>72</v>
      </c>
      <c r="C4" s="6">
        <v>38</v>
      </c>
      <c r="D4" s="6">
        <v>16</v>
      </c>
      <c r="E4" s="6">
        <v>98.272621999999998</v>
      </c>
      <c r="F4" s="6">
        <v>23.694383999999999</v>
      </c>
      <c r="G4" s="6">
        <v>21.388337</v>
      </c>
      <c r="H4" s="5">
        <f t="shared" si="5"/>
        <v>126</v>
      </c>
      <c r="I4" s="5">
        <f t="shared" si="6"/>
        <v>143.355343</v>
      </c>
      <c r="J4" s="6">
        <f t="shared" si="0"/>
        <v>124.72030609058163</v>
      </c>
      <c r="K4" s="6">
        <f t="shared" si="1"/>
        <v>161.99037990941838</v>
      </c>
      <c r="L4" s="6">
        <f t="shared" si="2"/>
        <v>114.08469965935262</v>
      </c>
      <c r="M4" s="6">
        <f t="shared" si="3"/>
        <v>172.62598634064739</v>
      </c>
      <c r="N4">
        <f t="shared" si="7"/>
        <v>1</v>
      </c>
      <c r="O4" s="5">
        <f t="shared" si="8"/>
        <v>398</v>
      </c>
      <c r="P4" s="5">
        <f t="shared" si="9"/>
        <v>393.38296800000001</v>
      </c>
      <c r="Q4" s="5">
        <f t="shared" si="10"/>
        <v>337.47785727174488</v>
      </c>
      <c r="R4" s="5">
        <f t="shared" si="11"/>
        <v>449.28807872825519</v>
      </c>
      <c r="S4" s="5">
        <f t="shared" si="12"/>
        <v>305.57103797805786</v>
      </c>
      <c r="T4" s="5">
        <f t="shared" si="13"/>
        <v>481.19489802194221</v>
      </c>
      <c r="U4" s="5">
        <f t="shared" si="14"/>
        <v>1</v>
      </c>
    </row>
    <row r="5" spans="1:21" ht="18" x14ac:dyDescent="0.2">
      <c r="A5" s="4">
        <v>43525</v>
      </c>
      <c r="B5" s="6">
        <v>52</v>
      </c>
      <c r="C5" s="6">
        <v>33</v>
      </c>
      <c r="D5" s="6">
        <v>22</v>
      </c>
      <c r="E5" s="6">
        <v>86.208316999999994</v>
      </c>
      <c r="F5" s="6">
        <v>41.682130999999998</v>
      </c>
      <c r="G5" s="6">
        <v>19.312553000000001</v>
      </c>
      <c r="H5" s="5">
        <f t="shared" si="5"/>
        <v>107</v>
      </c>
      <c r="I5" s="5">
        <f t="shared" si="6"/>
        <v>147.203001</v>
      </c>
      <c r="J5" s="6">
        <f t="shared" si="0"/>
        <v>128.56796409058163</v>
      </c>
      <c r="K5" s="6">
        <f t="shared" si="1"/>
        <v>165.83803790941838</v>
      </c>
      <c r="L5" s="6">
        <f t="shared" si="2"/>
        <v>117.93235765935262</v>
      </c>
      <c r="M5" s="6">
        <f t="shared" si="3"/>
        <v>176.47364434064738</v>
      </c>
      <c r="N5">
        <f t="shared" si="7"/>
        <v>0</v>
      </c>
      <c r="O5" s="5">
        <f t="shared" si="8"/>
        <v>415</v>
      </c>
      <c r="P5" s="5">
        <f t="shared" si="9"/>
        <v>387.76388800000001</v>
      </c>
      <c r="Q5" s="5">
        <f t="shared" si="10"/>
        <v>331.85877727174488</v>
      </c>
      <c r="R5" s="5">
        <f t="shared" si="11"/>
        <v>443.66899872825513</v>
      </c>
      <c r="S5" s="5">
        <f t="shared" si="12"/>
        <v>299.95195797805786</v>
      </c>
      <c r="T5" s="5">
        <f t="shared" si="13"/>
        <v>475.57581802194215</v>
      </c>
      <c r="U5" s="5">
        <f t="shared" si="14"/>
        <v>1</v>
      </c>
    </row>
    <row r="6" spans="1:21" ht="18" x14ac:dyDescent="0.2">
      <c r="A6" s="4">
        <v>43556</v>
      </c>
      <c r="B6" s="6">
        <v>90</v>
      </c>
      <c r="C6" s="6">
        <v>41</v>
      </c>
      <c r="D6" s="6">
        <v>34</v>
      </c>
      <c r="E6" s="6">
        <v>50.532685999999998</v>
      </c>
      <c r="F6" s="6">
        <v>29.513935</v>
      </c>
      <c r="G6" s="6">
        <v>22.778002999999998</v>
      </c>
      <c r="H6" s="5">
        <f t="shared" si="5"/>
        <v>165</v>
      </c>
      <c r="I6" s="5">
        <f t="shared" si="6"/>
        <v>102.824624</v>
      </c>
      <c r="J6" s="6">
        <f t="shared" si="0"/>
        <v>84.189587090581625</v>
      </c>
      <c r="K6" s="6">
        <f t="shared" si="1"/>
        <v>121.45966090941837</v>
      </c>
      <c r="L6" s="6">
        <f t="shared" si="2"/>
        <v>73.553980659352618</v>
      </c>
      <c r="M6" s="6">
        <f t="shared" si="3"/>
        <v>132.09526734064738</v>
      </c>
      <c r="N6">
        <f t="shared" si="7"/>
        <v>0</v>
      </c>
      <c r="O6" s="5">
        <f t="shared" si="8"/>
        <v>417</v>
      </c>
      <c r="P6" s="5">
        <f t="shared" si="9"/>
        <v>379.81347600000004</v>
      </c>
      <c r="Q6" s="5">
        <f t="shared" si="10"/>
        <v>323.90836527174486</v>
      </c>
      <c r="R6" s="5">
        <f t="shared" si="11"/>
        <v>435.7185867282551</v>
      </c>
      <c r="S6" s="5">
        <f t="shared" si="12"/>
        <v>292.00154597805783</v>
      </c>
      <c r="T6" s="5">
        <f t="shared" si="13"/>
        <v>467.62540602194213</v>
      </c>
      <c r="U6" s="5">
        <f t="shared" si="14"/>
        <v>1</v>
      </c>
    </row>
    <row r="7" spans="1:21" ht="18" x14ac:dyDescent="0.2">
      <c r="A7" s="4">
        <v>43586</v>
      </c>
      <c r="B7" s="6">
        <v>66</v>
      </c>
      <c r="C7" s="6">
        <v>34</v>
      </c>
      <c r="D7" s="6">
        <v>43</v>
      </c>
      <c r="E7" s="6">
        <v>69.057095000000004</v>
      </c>
      <c r="F7" s="6">
        <v>39.920011000000002</v>
      </c>
      <c r="G7" s="6">
        <v>28.759156999999998</v>
      </c>
      <c r="H7" s="5">
        <f t="shared" si="5"/>
        <v>143</v>
      </c>
      <c r="I7" s="5">
        <f t="shared" si="6"/>
        <v>137.73626300000001</v>
      </c>
      <c r="J7" s="6">
        <f t="shared" si="0"/>
        <v>119.10122609058163</v>
      </c>
      <c r="K7" s="6">
        <f t="shared" si="1"/>
        <v>156.37129990941838</v>
      </c>
      <c r="L7" s="6">
        <f t="shared" si="2"/>
        <v>108.46561965935263</v>
      </c>
      <c r="M7" s="6">
        <f t="shared" si="3"/>
        <v>167.00690634064739</v>
      </c>
      <c r="N7">
        <f t="shared" si="7"/>
        <v>1</v>
      </c>
      <c r="O7" s="5">
        <f t="shared" si="8"/>
        <v>363</v>
      </c>
      <c r="P7" s="5">
        <f t="shared" si="9"/>
        <v>385.85893900000002</v>
      </c>
      <c r="Q7" s="5">
        <f t="shared" si="10"/>
        <v>329.9538282717449</v>
      </c>
      <c r="R7" s="5">
        <f t="shared" si="11"/>
        <v>441.76404972825515</v>
      </c>
      <c r="S7" s="5">
        <f t="shared" si="12"/>
        <v>298.04700897805787</v>
      </c>
      <c r="T7" s="5">
        <f t="shared" si="13"/>
        <v>473.67086902194217</v>
      </c>
      <c r="U7" s="5">
        <f t="shared" si="14"/>
        <v>1</v>
      </c>
    </row>
    <row r="8" spans="1:21" ht="18" x14ac:dyDescent="0.2">
      <c r="A8" s="4">
        <v>43617</v>
      </c>
      <c r="B8" s="6">
        <v>53</v>
      </c>
      <c r="C8" s="6">
        <v>27</v>
      </c>
      <c r="D8" s="6">
        <v>29</v>
      </c>
      <c r="E8" s="6">
        <v>67.059109000000007</v>
      </c>
      <c r="F8" s="6">
        <v>33.269647999999997</v>
      </c>
      <c r="G8" s="6">
        <v>38.923831999999997</v>
      </c>
      <c r="H8" s="5">
        <f t="shared" si="5"/>
        <v>109</v>
      </c>
      <c r="I8" s="5">
        <f t="shared" si="6"/>
        <v>139.252589</v>
      </c>
      <c r="J8" s="6">
        <f t="shared" si="0"/>
        <v>120.61755209058163</v>
      </c>
      <c r="K8" s="6">
        <f t="shared" si="1"/>
        <v>157.88762590941838</v>
      </c>
      <c r="L8" s="6">
        <f t="shared" si="2"/>
        <v>109.98194565935262</v>
      </c>
      <c r="M8" s="6">
        <f t="shared" si="3"/>
        <v>168.52323234064738</v>
      </c>
      <c r="N8">
        <f t="shared" si="7"/>
        <v>0</v>
      </c>
      <c r="O8" s="5">
        <f t="shared" si="8"/>
        <v>352</v>
      </c>
      <c r="P8" s="5">
        <f t="shared" si="9"/>
        <v>354.83430400000003</v>
      </c>
      <c r="Q8" s="5">
        <f t="shared" si="10"/>
        <v>298.92919327174491</v>
      </c>
      <c r="R8" s="5">
        <f t="shared" si="11"/>
        <v>410.73941472825516</v>
      </c>
      <c r="S8" s="5">
        <f t="shared" si="12"/>
        <v>267.02237397805789</v>
      </c>
      <c r="T8" s="5">
        <f t="shared" si="13"/>
        <v>442.64623402194218</v>
      </c>
      <c r="U8" s="5">
        <f t="shared" si="14"/>
        <v>1</v>
      </c>
    </row>
    <row r="9" spans="1:21" ht="18" x14ac:dyDescent="0.2">
      <c r="A9" s="4">
        <v>43647</v>
      </c>
      <c r="B9" s="6">
        <v>55</v>
      </c>
      <c r="C9" s="6">
        <v>24</v>
      </c>
      <c r="D9" s="6">
        <v>32</v>
      </c>
      <c r="E9" s="6">
        <v>47.775177999999997</v>
      </c>
      <c r="F9" s="6">
        <v>29.227308000000001</v>
      </c>
      <c r="G9" s="6">
        <v>31.867601000000001</v>
      </c>
      <c r="H9" s="5">
        <f t="shared" si="5"/>
        <v>111</v>
      </c>
      <c r="I9" s="5">
        <f t="shared" si="6"/>
        <v>108.87008700000001</v>
      </c>
      <c r="J9" s="6">
        <f t="shared" si="0"/>
        <v>90.235050090581638</v>
      </c>
      <c r="K9" s="6">
        <f t="shared" si="1"/>
        <v>127.50512390941839</v>
      </c>
      <c r="L9" s="6">
        <f t="shared" si="2"/>
        <v>79.59944365935263</v>
      </c>
      <c r="M9" s="6">
        <f t="shared" si="3"/>
        <v>138.14073034064739</v>
      </c>
      <c r="N9">
        <f t="shared" si="7"/>
        <v>1</v>
      </c>
      <c r="O9" s="5">
        <f t="shared" si="8"/>
        <v>372</v>
      </c>
      <c r="P9" s="5">
        <f t="shared" si="9"/>
        <v>333.57457600000004</v>
      </c>
      <c r="Q9" s="5">
        <f t="shared" si="10"/>
        <v>277.66946527174491</v>
      </c>
      <c r="R9" s="5">
        <f t="shared" si="11"/>
        <v>389.47968672825516</v>
      </c>
      <c r="S9" s="5">
        <f t="shared" si="12"/>
        <v>245.76264597805789</v>
      </c>
      <c r="T9" s="5">
        <f t="shared" si="13"/>
        <v>421.38650602194218</v>
      </c>
      <c r="U9" s="5">
        <f t="shared" si="14"/>
        <v>1</v>
      </c>
    </row>
    <row r="10" spans="1:21" ht="18" x14ac:dyDescent="0.2">
      <c r="A10" s="4">
        <v>43678</v>
      </c>
      <c r="B10" s="6">
        <v>65</v>
      </c>
      <c r="C10" s="6">
        <v>33</v>
      </c>
      <c r="D10" s="6">
        <v>34</v>
      </c>
      <c r="E10" s="6">
        <v>45.047505999999998</v>
      </c>
      <c r="F10" s="6">
        <v>31.43967</v>
      </c>
      <c r="G10" s="6">
        <v>30.224451999999999</v>
      </c>
      <c r="H10" s="5">
        <f t="shared" si="5"/>
        <v>132</v>
      </c>
      <c r="I10" s="5">
        <f t="shared" si="6"/>
        <v>106.711628</v>
      </c>
      <c r="J10" s="6">
        <f t="shared" si="0"/>
        <v>88.076591090581644</v>
      </c>
      <c r="K10" s="6">
        <f t="shared" si="1"/>
        <v>125.34666490941837</v>
      </c>
      <c r="L10" s="6">
        <f t="shared" si="2"/>
        <v>77.440984659352623</v>
      </c>
      <c r="M10" s="6">
        <f t="shared" si="3"/>
        <v>135.9822713406474</v>
      </c>
      <c r="N10">
        <f t="shared" si="7"/>
        <v>1</v>
      </c>
      <c r="O10" s="5">
        <f t="shared" si="8"/>
        <v>392</v>
      </c>
      <c r="P10" s="5">
        <f t="shared" si="9"/>
        <v>347.33097400000003</v>
      </c>
      <c r="Q10" s="5">
        <f t="shared" si="10"/>
        <v>291.4258632717449</v>
      </c>
      <c r="R10" s="5">
        <f t="shared" si="11"/>
        <v>403.23608472825504</v>
      </c>
      <c r="S10" s="5">
        <f t="shared" si="12"/>
        <v>259.51904397805788</v>
      </c>
      <c r="T10" s="5">
        <f t="shared" si="13"/>
        <v>435.14290402194217</v>
      </c>
      <c r="U10" s="5">
        <f t="shared" si="14"/>
        <v>1</v>
      </c>
    </row>
    <row r="11" spans="1:21" ht="18" x14ac:dyDescent="0.2">
      <c r="A11" s="2" t="s">
        <v>5</v>
      </c>
      <c r="B11" s="6">
        <v>66</v>
      </c>
      <c r="C11" s="6">
        <v>34</v>
      </c>
      <c r="D11" s="6">
        <v>29</v>
      </c>
      <c r="E11" s="6">
        <v>53.665211999999997</v>
      </c>
      <c r="F11" s="6">
        <v>37.564636999999998</v>
      </c>
      <c r="G11" s="6">
        <v>26.763012</v>
      </c>
      <c r="H11" s="5">
        <f t="shared" si="5"/>
        <v>129</v>
      </c>
      <c r="I11" s="5">
        <f t="shared" si="6"/>
        <v>117.992861</v>
      </c>
      <c r="J11" s="6">
        <f t="shared" si="0"/>
        <v>99.35782409058163</v>
      </c>
      <c r="K11" s="6">
        <f t="shared" si="1"/>
        <v>136.62789790941838</v>
      </c>
      <c r="L11" s="6">
        <f t="shared" si="2"/>
        <v>88.722217659352623</v>
      </c>
      <c r="M11" s="6">
        <f t="shared" si="3"/>
        <v>147.26350434064739</v>
      </c>
      <c r="N11">
        <f t="shared" si="7"/>
        <v>1</v>
      </c>
      <c r="O11" s="5">
        <f t="shared" si="8"/>
        <v>386</v>
      </c>
      <c r="P11" s="5">
        <f t="shared" si="9"/>
        <v>358.74635599999999</v>
      </c>
      <c r="Q11" s="5">
        <f t="shared" si="10"/>
        <v>302.84124527174492</v>
      </c>
      <c r="R11" s="5">
        <f t="shared" si="11"/>
        <v>414.65146672825506</v>
      </c>
      <c r="S11" s="5">
        <f t="shared" si="12"/>
        <v>270.93442597805785</v>
      </c>
      <c r="T11" s="5">
        <f t="shared" si="13"/>
        <v>446.55828602194219</v>
      </c>
      <c r="U11" s="5">
        <f t="shared" si="14"/>
        <v>1</v>
      </c>
    </row>
    <row r="12" spans="1:21" ht="18" x14ac:dyDescent="0.2">
      <c r="A12" s="4">
        <v>43739</v>
      </c>
      <c r="B12" s="6">
        <v>66</v>
      </c>
      <c r="C12" s="6">
        <v>34</v>
      </c>
      <c r="D12" s="6">
        <v>31</v>
      </c>
      <c r="E12" s="6">
        <v>58.578350999999998</v>
      </c>
      <c r="F12" s="6">
        <v>36.226284</v>
      </c>
      <c r="G12" s="6">
        <v>27.821850000000001</v>
      </c>
      <c r="H12" s="5">
        <f t="shared" si="5"/>
        <v>131</v>
      </c>
      <c r="I12" s="5">
        <f t="shared" si="6"/>
        <v>122.62648499999999</v>
      </c>
      <c r="J12" s="6">
        <f t="shared" si="0"/>
        <v>103.99144809058163</v>
      </c>
      <c r="K12" s="6">
        <f t="shared" si="1"/>
        <v>141.26152190941835</v>
      </c>
      <c r="L12" s="6">
        <f t="shared" si="2"/>
        <v>93.355841659352606</v>
      </c>
      <c r="M12" s="6">
        <f t="shared" si="3"/>
        <v>151.89712834064738</v>
      </c>
      <c r="N12">
        <f t="shared" si="7"/>
        <v>1</v>
      </c>
      <c r="O12" s="5">
        <f t="shared" si="8"/>
        <v>388</v>
      </c>
      <c r="P12" s="5">
        <f t="shared" si="9"/>
        <v>359.99933499999997</v>
      </c>
      <c r="Q12" s="5">
        <f t="shared" si="10"/>
        <v>304.09422427174491</v>
      </c>
      <c r="R12" s="5">
        <f t="shared" si="11"/>
        <v>415.90444572825504</v>
      </c>
      <c r="S12" s="5">
        <f t="shared" si="12"/>
        <v>272.18740497805788</v>
      </c>
      <c r="T12" s="5">
        <f t="shared" si="13"/>
        <v>447.81126502194218</v>
      </c>
      <c r="U12" s="5">
        <f t="shared" si="14"/>
        <v>1</v>
      </c>
    </row>
    <row r="13" spans="1:21" ht="18" x14ac:dyDescent="0.2">
      <c r="A13" s="4">
        <v>43770</v>
      </c>
      <c r="B13" s="6">
        <v>68</v>
      </c>
      <c r="C13" s="6">
        <v>35</v>
      </c>
      <c r="D13" s="6">
        <v>23</v>
      </c>
      <c r="E13" s="6">
        <v>58.55583</v>
      </c>
      <c r="F13" s="6">
        <v>36.697727999999998</v>
      </c>
      <c r="G13" s="6">
        <v>22.873452</v>
      </c>
      <c r="H13" s="5">
        <f t="shared" si="5"/>
        <v>126</v>
      </c>
      <c r="I13" s="5">
        <f t="shared" si="6"/>
        <v>118.12701</v>
      </c>
      <c r="J13" s="6">
        <f t="shared" si="0"/>
        <v>99.491973090581638</v>
      </c>
      <c r="K13" s="6">
        <f t="shared" si="1"/>
        <v>136.76204690941836</v>
      </c>
      <c r="L13" s="6">
        <f t="shared" si="2"/>
        <v>88.856366659352616</v>
      </c>
      <c r="M13" s="6">
        <f t="shared" si="3"/>
        <v>147.39765334064739</v>
      </c>
      <c r="N13">
        <f t="shared" si="7"/>
        <v>1</v>
      </c>
      <c r="O13" s="5">
        <f t="shared" si="8"/>
        <v>378</v>
      </c>
      <c r="P13" s="5">
        <f t="shared" si="9"/>
        <v>354.57779500000004</v>
      </c>
      <c r="Q13" s="5">
        <f t="shared" si="10"/>
        <v>298.67268427174491</v>
      </c>
      <c r="R13" s="5">
        <f t="shared" si="11"/>
        <v>410.4829057282551</v>
      </c>
      <c r="S13" s="5">
        <f t="shared" si="12"/>
        <v>266.76586497805789</v>
      </c>
      <c r="T13" s="5">
        <f t="shared" si="13"/>
        <v>442.38972502194218</v>
      </c>
      <c r="U13" s="5">
        <f t="shared" si="14"/>
        <v>1</v>
      </c>
    </row>
    <row r="14" spans="1:21" ht="18" x14ac:dyDescent="0.2">
      <c r="A14" s="4">
        <v>43800</v>
      </c>
      <c r="B14" s="6">
        <v>59</v>
      </c>
      <c r="C14" s="6">
        <v>41</v>
      </c>
      <c r="D14" s="6">
        <v>31</v>
      </c>
      <c r="E14" s="6">
        <v>59.008012000000001</v>
      </c>
      <c r="F14" s="6">
        <v>38.075479000000001</v>
      </c>
      <c r="G14" s="6">
        <v>22.162348999999999</v>
      </c>
      <c r="H14" s="5">
        <f t="shared" si="5"/>
        <v>131</v>
      </c>
      <c r="I14" s="5">
        <f t="shared" si="6"/>
        <v>119.24584000000002</v>
      </c>
      <c r="J14" s="6">
        <f t="shared" si="0"/>
        <v>100.61080309058164</v>
      </c>
      <c r="K14" s="6">
        <f t="shared" si="1"/>
        <v>137.88087690941839</v>
      </c>
      <c r="L14" s="6">
        <f t="shared" si="2"/>
        <v>89.975196659352633</v>
      </c>
      <c r="M14" s="6">
        <f t="shared" si="3"/>
        <v>148.5164833406474</v>
      </c>
      <c r="N14">
        <f t="shared" si="7"/>
        <v>1</v>
      </c>
      <c r="O14" s="5">
        <f t="shared" si="8"/>
        <v>381</v>
      </c>
      <c r="P14" s="5">
        <f t="shared" si="9"/>
        <v>346.95298100000002</v>
      </c>
      <c r="Q14" s="5">
        <f t="shared" si="10"/>
        <v>291.0478702717449</v>
      </c>
      <c r="R14" s="5">
        <f t="shared" si="11"/>
        <v>402.85809172825509</v>
      </c>
      <c r="S14" s="5">
        <f t="shared" si="12"/>
        <v>259.14105097805782</v>
      </c>
      <c r="T14" s="5">
        <f t="shared" si="13"/>
        <v>434.76491102194211</v>
      </c>
      <c r="U14" s="5">
        <f t="shared" si="14"/>
        <v>1</v>
      </c>
    </row>
    <row r="15" spans="1:21" ht="18" x14ac:dyDescent="0.2">
      <c r="A15" s="4">
        <v>43831</v>
      </c>
      <c r="B15" s="6">
        <v>50</v>
      </c>
      <c r="C15" s="6">
        <v>50</v>
      </c>
      <c r="D15" s="6">
        <v>21</v>
      </c>
      <c r="E15" s="6">
        <v>52.944885999999997</v>
      </c>
      <c r="F15" s="6">
        <v>43.478904</v>
      </c>
      <c r="G15" s="6">
        <v>20.781154999999998</v>
      </c>
      <c r="H15" s="5">
        <f t="shared" si="5"/>
        <v>121</v>
      </c>
      <c r="I15" s="5">
        <f t="shared" si="6"/>
        <v>117.204945</v>
      </c>
      <c r="J15" s="6">
        <f t="shared" si="0"/>
        <v>98.569908090581634</v>
      </c>
      <c r="K15" s="6">
        <f t="shared" si="1"/>
        <v>135.83998190941836</v>
      </c>
      <c r="L15" s="6">
        <f t="shared" si="2"/>
        <v>87.934301659352613</v>
      </c>
      <c r="M15" s="6">
        <f t="shared" si="3"/>
        <v>146.47558834064739</v>
      </c>
      <c r="N15">
        <f t="shared" si="7"/>
        <v>1</v>
      </c>
      <c r="O15" s="5">
        <f t="shared" si="8"/>
        <v>306</v>
      </c>
      <c r="P15" s="5">
        <f t="shared" si="9"/>
        <v>329.89974699999999</v>
      </c>
      <c r="Q15" s="5">
        <f t="shared" si="10"/>
        <v>273.99463627174487</v>
      </c>
      <c r="R15" s="5">
        <f t="shared" si="11"/>
        <v>385.80485772825512</v>
      </c>
      <c r="S15" s="5">
        <f t="shared" si="12"/>
        <v>242.08781697805784</v>
      </c>
      <c r="T15" s="5">
        <f t="shared" si="13"/>
        <v>417.71167702194214</v>
      </c>
      <c r="U15" s="5">
        <f t="shared" si="14"/>
        <v>1</v>
      </c>
    </row>
    <row r="16" spans="1:21" ht="18" x14ac:dyDescent="0.2">
      <c r="A16" s="4">
        <v>43862</v>
      </c>
      <c r="B16" s="6">
        <v>65</v>
      </c>
      <c r="C16" s="6">
        <v>34</v>
      </c>
      <c r="D16" s="6">
        <v>30</v>
      </c>
      <c r="E16" s="6">
        <v>42.882734999999997</v>
      </c>
      <c r="F16" s="6">
        <v>48.080080000000002</v>
      </c>
      <c r="G16" s="6">
        <v>19.539380999999999</v>
      </c>
      <c r="H16" s="5">
        <f t="shared" si="5"/>
        <v>129</v>
      </c>
      <c r="I16" s="5">
        <f t="shared" si="6"/>
        <v>110.502196</v>
      </c>
      <c r="J16" s="6">
        <f t="shared" si="0"/>
        <v>91.867159090581623</v>
      </c>
      <c r="K16" s="6">
        <f t="shared" si="1"/>
        <v>129.13723290941837</v>
      </c>
      <c r="L16" s="6">
        <f t="shared" si="2"/>
        <v>81.231552659352616</v>
      </c>
      <c r="M16" s="6">
        <f t="shared" si="3"/>
        <v>139.77283934064738</v>
      </c>
      <c r="N16">
        <f t="shared" si="7"/>
        <v>1</v>
      </c>
      <c r="O16" s="5">
        <f t="shared" si="8"/>
        <v>197</v>
      </c>
      <c r="P16" s="5">
        <f t="shared" si="9"/>
        <v>283.95679899999999</v>
      </c>
      <c r="Q16" s="5">
        <f t="shared" si="10"/>
        <v>228.05168827174489</v>
      </c>
      <c r="R16" s="5">
        <f t="shared" si="11"/>
        <v>339.86190972825511</v>
      </c>
      <c r="S16" s="5">
        <f t="shared" si="12"/>
        <v>196.14486897805784</v>
      </c>
      <c r="T16" s="5">
        <f t="shared" si="13"/>
        <v>371.76872902194214</v>
      </c>
      <c r="U16" s="5">
        <f t="shared" si="14"/>
        <v>1</v>
      </c>
    </row>
    <row r="17" spans="1:21" ht="18" x14ac:dyDescent="0.2">
      <c r="A17" s="4">
        <v>43891</v>
      </c>
      <c r="B17" s="6">
        <v>29</v>
      </c>
      <c r="C17" s="6">
        <v>19</v>
      </c>
      <c r="D17" s="6">
        <v>8</v>
      </c>
      <c r="E17" s="6">
        <v>48.205604000000001</v>
      </c>
      <c r="F17" s="6">
        <v>33.533382000000003</v>
      </c>
      <c r="G17" s="6">
        <v>20.453620000000001</v>
      </c>
      <c r="H17" s="5">
        <f t="shared" si="5"/>
        <v>56</v>
      </c>
      <c r="I17" s="5">
        <f t="shared" si="6"/>
        <v>102.19260600000001</v>
      </c>
      <c r="J17" s="6">
        <f t="shared" si="0"/>
        <v>83.557569090581637</v>
      </c>
      <c r="K17" s="6">
        <f t="shared" si="1"/>
        <v>120.82764290941839</v>
      </c>
      <c r="L17" s="6">
        <f t="shared" si="2"/>
        <v>72.92196265935263</v>
      </c>
      <c r="M17" s="6">
        <f t="shared" si="3"/>
        <v>131.46324934064739</v>
      </c>
      <c r="N17">
        <f t="shared" si="7"/>
        <v>0</v>
      </c>
      <c r="O17" s="5">
        <f t="shared" si="8"/>
        <v>108</v>
      </c>
      <c r="P17" s="5">
        <f t="shared" si="9"/>
        <v>208.02413200000001</v>
      </c>
      <c r="Q17" s="5">
        <f t="shared" si="10"/>
        <v>152.11902127174491</v>
      </c>
      <c r="R17" s="5">
        <f t="shared" si="11"/>
        <v>263.92924272825513</v>
      </c>
      <c r="S17" s="5">
        <f t="shared" si="12"/>
        <v>120.21220197805786</v>
      </c>
      <c r="T17" s="5">
        <f t="shared" si="13"/>
        <v>295.83606202194215</v>
      </c>
      <c r="U17" s="5">
        <f t="shared" si="14"/>
        <v>0</v>
      </c>
    </row>
    <row r="18" spans="1:21" ht="18" x14ac:dyDescent="0.2">
      <c r="A18" s="4">
        <v>43922</v>
      </c>
      <c r="B18" s="6">
        <v>3</v>
      </c>
      <c r="C18" s="6">
        <v>5</v>
      </c>
      <c r="D18" s="6">
        <v>4</v>
      </c>
      <c r="E18" s="6">
        <v>31.207803999999999</v>
      </c>
      <c r="F18" s="6">
        <v>26.740200000000002</v>
      </c>
      <c r="G18" s="6">
        <v>13.313993</v>
      </c>
      <c r="H18" s="5">
        <f t="shared" si="5"/>
        <v>12</v>
      </c>
      <c r="I18" s="5">
        <f t="shared" si="6"/>
        <v>71.261996999999994</v>
      </c>
      <c r="J18" s="6">
        <f t="shared" si="0"/>
        <v>52.626960090581626</v>
      </c>
      <c r="K18" s="6">
        <f t="shared" si="1"/>
        <v>89.897033909418354</v>
      </c>
      <c r="L18" s="6">
        <f t="shared" si="2"/>
        <v>41.991353659352612</v>
      </c>
      <c r="M18" s="6">
        <f t="shared" si="3"/>
        <v>100.53264034064738</v>
      </c>
      <c r="N18">
        <f t="shared" si="7"/>
        <v>0</v>
      </c>
      <c r="O18" s="5">
        <f t="shared" si="8"/>
        <v>143</v>
      </c>
      <c r="P18" s="5">
        <f t="shared" si="9"/>
        <v>152.89104900000001</v>
      </c>
      <c r="Q18" s="5">
        <f t="shared" si="10"/>
        <v>96.985938271744885</v>
      </c>
      <c r="R18" s="5">
        <f t="shared" si="11"/>
        <v>208.79615972825508</v>
      </c>
      <c r="S18" s="5">
        <f t="shared" si="12"/>
        <v>65.079118978057849</v>
      </c>
      <c r="T18" s="5">
        <f t="shared" si="13"/>
        <v>240.70297902194216</v>
      </c>
      <c r="U18" s="5">
        <f t="shared" si="14"/>
        <v>1</v>
      </c>
    </row>
    <row r="19" spans="1:21" ht="18" x14ac:dyDescent="0.2">
      <c r="A19" s="4">
        <v>43952</v>
      </c>
      <c r="B19" s="6">
        <v>18</v>
      </c>
      <c r="C19" s="6">
        <v>13</v>
      </c>
      <c r="D19" s="6">
        <v>9</v>
      </c>
      <c r="E19" s="6">
        <v>3.3556919999999999</v>
      </c>
      <c r="F19" s="6">
        <v>19.724744000000001</v>
      </c>
      <c r="G19" s="6">
        <v>11.489093</v>
      </c>
      <c r="H19" s="5">
        <f t="shared" si="5"/>
        <v>40</v>
      </c>
      <c r="I19" s="5">
        <f t="shared" si="6"/>
        <v>34.569529000000003</v>
      </c>
      <c r="J19" s="6">
        <f t="shared" si="0"/>
        <v>15.934492090581635</v>
      </c>
      <c r="K19" s="6">
        <f t="shared" si="1"/>
        <v>53.20456590941837</v>
      </c>
      <c r="L19" s="6">
        <f t="shared" si="2"/>
        <v>5.2988856593526172</v>
      </c>
      <c r="M19" s="6">
        <f t="shared" si="3"/>
        <v>63.840172340647385</v>
      </c>
      <c r="N19">
        <f t="shared" si="7"/>
        <v>1</v>
      </c>
      <c r="O19" s="5">
        <f t="shared" si="8"/>
        <v>278</v>
      </c>
      <c r="P19" s="5">
        <f t="shared" si="9"/>
        <v>175.02700400000001</v>
      </c>
      <c r="Q19" s="5">
        <f t="shared" si="10"/>
        <v>119.1218932717449</v>
      </c>
      <c r="R19" s="5">
        <f t="shared" si="11"/>
        <v>230.9321147282551</v>
      </c>
      <c r="S19" s="5">
        <f t="shared" si="12"/>
        <v>87.215073978057859</v>
      </c>
      <c r="T19" s="5">
        <f t="shared" si="13"/>
        <v>262.83893402194212</v>
      </c>
      <c r="U19" s="5">
        <f t="shared" si="14"/>
        <v>0</v>
      </c>
    </row>
    <row r="20" spans="1:21" ht="18" x14ac:dyDescent="0.2">
      <c r="A20" s="4">
        <v>43983</v>
      </c>
      <c r="B20" s="6">
        <v>41</v>
      </c>
      <c r="C20" s="6">
        <v>26</v>
      </c>
      <c r="D20" s="6">
        <v>24</v>
      </c>
      <c r="E20" s="6">
        <v>8.1855930000000008</v>
      </c>
      <c r="F20" s="6">
        <v>27.853014000000002</v>
      </c>
      <c r="G20" s="6">
        <v>11.020916</v>
      </c>
      <c r="H20" s="5">
        <f t="shared" si="5"/>
        <v>91</v>
      </c>
      <c r="I20" s="5">
        <f t="shared" si="6"/>
        <v>47.059522999999999</v>
      </c>
      <c r="J20" s="6">
        <f t="shared" si="0"/>
        <v>28.424486090581631</v>
      </c>
      <c r="K20" s="6">
        <f t="shared" si="1"/>
        <v>65.694559909418359</v>
      </c>
      <c r="L20" s="6">
        <f t="shared" si="2"/>
        <v>17.788879659352613</v>
      </c>
      <c r="M20" s="6">
        <f t="shared" si="3"/>
        <v>76.330166340647381</v>
      </c>
      <c r="N20">
        <f t="shared" si="7"/>
        <v>0</v>
      </c>
      <c r="O20" s="5">
        <f t="shared" si="8"/>
        <v>393</v>
      </c>
      <c r="P20" s="5">
        <f t="shared" si="9"/>
        <v>279.67661199999998</v>
      </c>
      <c r="Q20" s="5">
        <f t="shared" si="10"/>
        <v>223.77150127174491</v>
      </c>
      <c r="R20" s="5">
        <f t="shared" si="11"/>
        <v>335.58172272825516</v>
      </c>
      <c r="S20" s="5">
        <f t="shared" si="12"/>
        <v>191.86468197805789</v>
      </c>
      <c r="T20" s="5">
        <f t="shared" si="13"/>
        <v>367.48854202194218</v>
      </c>
      <c r="U20" s="5">
        <f t="shared" si="14"/>
        <v>0</v>
      </c>
    </row>
    <row r="21" spans="1:21" ht="18" x14ac:dyDescent="0.2">
      <c r="A21" s="4">
        <v>44013</v>
      </c>
      <c r="B21" s="6">
        <v>61</v>
      </c>
      <c r="C21" s="6">
        <v>55</v>
      </c>
      <c r="D21" s="6">
        <v>31</v>
      </c>
      <c r="E21" s="6">
        <v>33.438864000000002</v>
      </c>
      <c r="F21" s="6">
        <v>34.548180000000002</v>
      </c>
      <c r="G21" s="6">
        <v>25.410907999999999</v>
      </c>
      <c r="H21" s="5">
        <f t="shared" si="5"/>
        <v>147</v>
      </c>
      <c r="I21" s="5">
        <f t="shared" si="6"/>
        <v>93.397952000000004</v>
      </c>
      <c r="J21" s="6">
        <f t="shared" si="0"/>
        <v>74.762915090581629</v>
      </c>
      <c r="K21" s="6">
        <f t="shared" si="1"/>
        <v>112.03298890941838</v>
      </c>
      <c r="L21" s="6">
        <f t="shared" si="2"/>
        <v>64.127308659352622</v>
      </c>
      <c r="M21" s="6">
        <f t="shared" si="3"/>
        <v>122.66859534064739</v>
      </c>
      <c r="N21">
        <f t="shared" si="7"/>
        <v>0</v>
      </c>
      <c r="O21" s="5">
        <f t="shared" si="8"/>
        <v>441</v>
      </c>
      <c r="P21" s="5">
        <f t="shared" si="9"/>
        <v>382.75326200000006</v>
      </c>
      <c r="Q21" s="5">
        <f t="shared" si="10"/>
        <v>326.84815127174488</v>
      </c>
      <c r="R21" s="5">
        <f t="shared" si="11"/>
        <v>438.65837272825513</v>
      </c>
      <c r="S21" s="5">
        <f t="shared" si="12"/>
        <v>294.94133197805786</v>
      </c>
      <c r="T21" s="5">
        <f t="shared" si="13"/>
        <v>470.56519202194215</v>
      </c>
      <c r="U21" s="5">
        <f t="shared" si="14"/>
        <v>1</v>
      </c>
    </row>
    <row r="22" spans="1:21" ht="18" x14ac:dyDescent="0.2">
      <c r="A22" s="4">
        <v>44044</v>
      </c>
      <c r="B22" s="6">
        <v>72</v>
      </c>
      <c r="C22" s="6">
        <v>45</v>
      </c>
      <c r="D22" s="6">
        <v>38</v>
      </c>
      <c r="E22" s="6">
        <v>57.408169000000001</v>
      </c>
      <c r="F22" s="6">
        <v>51.968381000000001</v>
      </c>
      <c r="G22" s="6">
        <v>29.842587000000002</v>
      </c>
      <c r="H22" s="5">
        <f t="shared" si="5"/>
        <v>155</v>
      </c>
      <c r="I22" s="5">
        <f t="shared" si="6"/>
        <v>139.21913700000002</v>
      </c>
      <c r="J22" s="6">
        <f t="shared" si="0"/>
        <v>120.58410009058164</v>
      </c>
      <c r="K22" s="6">
        <f t="shared" si="1"/>
        <v>157.85417390941839</v>
      </c>
      <c r="L22" s="6">
        <f t="shared" si="2"/>
        <v>109.94849365935264</v>
      </c>
      <c r="M22" s="6">
        <f t="shared" si="3"/>
        <v>168.4897803406474</v>
      </c>
      <c r="N22">
        <f t="shared" si="7"/>
        <v>1</v>
      </c>
      <c r="O22" s="5">
        <f t="shared" si="8"/>
        <v>444</v>
      </c>
      <c r="P22" s="5">
        <f t="shared" si="9"/>
        <v>436.99235200000004</v>
      </c>
      <c r="Q22" s="5">
        <f t="shared" si="10"/>
        <v>381.08724127174492</v>
      </c>
      <c r="R22" s="5">
        <f t="shared" si="11"/>
        <v>492.89746272825516</v>
      </c>
      <c r="S22" s="5">
        <f t="shared" si="12"/>
        <v>349.18042197805789</v>
      </c>
      <c r="T22" s="5">
        <f t="shared" si="13"/>
        <v>524.80428202194219</v>
      </c>
      <c r="U22" s="5">
        <f t="shared" si="14"/>
        <v>1</v>
      </c>
    </row>
    <row r="23" spans="1:21" ht="18" x14ac:dyDescent="0.2">
      <c r="A23" s="2" t="s">
        <v>6</v>
      </c>
      <c r="B23" s="6">
        <v>49</v>
      </c>
      <c r="C23" s="6">
        <v>55</v>
      </c>
      <c r="D23" s="6">
        <v>35</v>
      </c>
      <c r="E23" s="6">
        <v>72.305098999999998</v>
      </c>
      <c r="F23" s="6">
        <v>37.885348999999998</v>
      </c>
      <c r="G23" s="6">
        <v>39.945725000000003</v>
      </c>
      <c r="H23" s="5">
        <f t="shared" si="5"/>
        <v>139</v>
      </c>
      <c r="I23" s="5">
        <f t="shared" si="6"/>
        <v>150.13617300000001</v>
      </c>
      <c r="J23" s="6">
        <f t="shared" si="0"/>
        <v>131.50113609058164</v>
      </c>
      <c r="K23" s="6">
        <f t="shared" si="1"/>
        <v>168.77120990941839</v>
      </c>
      <c r="L23" s="6">
        <f t="shared" si="2"/>
        <v>120.86552965935263</v>
      </c>
      <c r="M23" s="6">
        <f t="shared" si="3"/>
        <v>179.4068163406474</v>
      </c>
      <c r="N23">
        <f t="shared" si="7"/>
        <v>1</v>
      </c>
      <c r="O23" s="5">
        <f t="shared" si="8"/>
        <v>412</v>
      </c>
      <c r="P23" s="5">
        <f t="shared" si="9"/>
        <v>447.22698200000002</v>
      </c>
      <c r="Q23" s="5">
        <f t="shared" si="10"/>
        <v>391.32187127174495</v>
      </c>
      <c r="R23" s="5">
        <f t="shared" si="11"/>
        <v>503.1320927282552</v>
      </c>
      <c r="S23" s="5">
        <f t="shared" si="12"/>
        <v>359.41505197805787</v>
      </c>
      <c r="T23" s="5">
        <f t="shared" si="13"/>
        <v>535.03891202194222</v>
      </c>
      <c r="U23" s="5">
        <f t="shared" si="14"/>
        <v>1</v>
      </c>
    </row>
    <row r="24" spans="1:21" ht="18" x14ac:dyDescent="0.2">
      <c r="A24" s="4">
        <v>44105</v>
      </c>
      <c r="B24" s="6">
        <v>62</v>
      </c>
      <c r="C24" s="6">
        <v>55</v>
      </c>
      <c r="D24" s="6">
        <v>33</v>
      </c>
      <c r="E24" s="6">
        <v>61.746437</v>
      </c>
      <c r="F24" s="6">
        <v>50.196319000000003</v>
      </c>
      <c r="G24" s="6">
        <v>35.694285999999998</v>
      </c>
      <c r="H24" s="5">
        <f t="shared" si="5"/>
        <v>150</v>
      </c>
      <c r="I24" s="5">
        <f t="shared" si="6"/>
        <v>147.63704200000001</v>
      </c>
      <c r="J24" s="6">
        <f t="shared" si="0"/>
        <v>129.00200509058163</v>
      </c>
      <c r="K24" s="6">
        <f t="shared" si="1"/>
        <v>166.27207890941838</v>
      </c>
      <c r="L24" s="6">
        <f t="shared" si="2"/>
        <v>118.36639865935263</v>
      </c>
      <c r="M24" s="6">
        <f t="shared" si="3"/>
        <v>176.90768534064739</v>
      </c>
      <c r="N24">
        <f t="shared" si="7"/>
        <v>1</v>
      </c>
      <c r="O24" s="5">
        <f t="shared" si="8"/>
        <v>427</v>
      </c>
      <c r="P24" s="5">
        <f t="shared" si="9"/>
        <v>426.94338100000004</v>
      </c>
      <c r="Q24" s="5">
        <f t="shared" si="10"/>
        <v>371.03827027174492</v>
      </c>
      <c r="R24" s="5">
        <f t="shared" si="11"/>
        <v>482.84849172825517</v>
      </c>
      <c r="S24" s="5">
        <f t="shared" si="12"/>
        <v>339.13145097805784</v>
      </c>
      <c r="T24" s="5">
        <f t="shared" si="13"/>
        <v>514.75531102194213</v>
      </c>
      <c r="U24" s="5">
        <f t="shared" si="14"/>
        <v>1</v>
      </c>
    </row>
    <row r="25" spans="1:21" ht="18" x14ac:dyDescent="0.2">
      <c r="A25" s="4">
        <v>44136</v>
      </c>
      <c r="B25" s="6">
        <v>47</v>
      </c>
      <c r="C25" s="6">
        <v>46</v>
      </c>
      <c r="D25" s="6">
        <v>30</v>
      </c>
      <c r="E25" s="6">
        <v>60.826532999999998</v>
      </c>
      <c r="F25" s="6">
        <v>50.099449</v>
      </c>
      <c r="G25" s="6">
        <v>38.527785000000002</v>
      </c>
      <c r="H25" s="5">
        <f t="shared" si="5"/>
        <v>123</v>
      </c>
      <c r="I25" s="5">
        <f t="shared" si="6"/>
        <v>149.453767</v>
      </c>
      <c r="J25" s="6">
        <f t="shared" si="0"/>
        <v>130.81873009058162</v>
      </c>
      <c r="K25" s="6">
        <f t="shared" si="1"/>
        <v>168.08880390941837</v>
      </c>
      <c r="L25" s="6">
        <f t="shared" si="2"/>
        <v>120.18312365935262</v>
      </c>
      <c r="M25" s="6">
        <f t="shared" si="3"/>
        <v>178.72441034064738</v>
      </c>
      <c r="N25">
        <f t="shared" si="7"/>
        <v>1</v>
      </c>
      <c r="O25" s="5">
        <f t="shared" si="8"/>
        <v>423</v>
      </c>
      <c r="P25" s="5">
        <f t="shared" si="9"/>
        <v>433.05891799999995</v>
      </c>
      <c r="Q25" s="5">
        <f t="shared" si="10"/>
        <v>377.15380727174488</v>
      </c>
      <c r="R25" s="5">
        <f t="shared" si="11"/>
        <v>488.96402872825513</v>
      </c>
      <c r="S25" s="5">
        <f t="shared" si="12"/>
        <v>345.24698797805786</v>
      </c>
      <c r="T25" s="5">
        <f t="shared" si="13"/>
        <v>520.87084802194215</v>
      </c>
      <c r="U25" s="5">
        <f t="shared" si="14"/>
        <v>1</v>
      </c>
    </row>
    <row r="26" spans="1:21" ht="18" x14ac:dyDescent="0.2">
      <c r="A26" s="4">
        <v>44166</v>
      </c>
      <c r="B26" s="6">
        <v>66</v>
      </c>
      <c r="C26" s="6">
        <v>54</v>
      </c>
      <c r="D26" s="6">
        <v>34</v>
      </c>
      <c r="E26" s="6">
        <v>56.795014000000002</v>
      </c>
      <c r="F26" s="6">
        <v>42.147409000000003</v>
      </c>
      <c r="G26" s="6">
        <v>30.910149000000001</v>
      </c>
      <c r="H26" s="5">
        <f t="shared" si="5"/>
        <v>154</v>
      </c>
      <c r="I26" s="5">
        <f t="shared" si="6"/>
        <v>129.85257200000001</v>
      </c>
      <c r="J26" s="6">
        <f t="shared" si="0"/>
        <v>111.21753509058163</v>
      </c>
      <c r="K26" s="6">
        <f t="shared" si="1"/>
        <v>148.48760890941838</v>
      </c>
      <c r="L26" s="6">
        <f t="shared" si="2"/>
        <v>100.58192865935263</v>
      </c>
      <c r="M26" s="6">
        <f t="shared" si="3"/>
        <v>159.12321534064739</v>
      </c>
      <c r="N26">
        <f t="shared" si="7"/>
        <v>1</v>
      </c>
      <c r="O26" s="5">
        <f t="shared" si="8"/>
        <v>428</v>
      </c>
      <c r="P26" s="5">
        <f t="shared" si="9"/>
        <v>435.06169899999998</v>
      </c>
      <c r="Q26" s="5">
        <f t="shared" si="10"/>
        <v>379.15658827174491</v>
      </c>
      <c r="R26" s="5">
        <f t="shared" si="11"/>
        <v>490.9668097282551</v>
      </c>
      <c r="S26" s="5">
        <f t="shared" si="12"/>
        <v>347.24976897805789</v>
      </c>
      <c r="T26" s="5">
        <f t="shared" si="13"/>
        <v>522.87362902194218</v>
      </c>
      <c r="U26" s="5">
        <f t="shared" si="14"/>
        <v>1</v>
      </c>
    </row>
    <row r="27" spans="1:21" ht="18" x14ac:dyDescent="0.2">
      <c r="A27" s="4">
        <v>44197</v>
      </c>
      <c r="B27" s="6">
        <v>62</v>
      </c>
      <c r="C27" s="6">
        <v>61</v>
      </c>
      <c r="D27" s="6">
        <v>23</v>
      </c>
      <c r="E27" s="6">
        <v>62.850701999999998</v>
      </c>
      <c r="F27" s="6">
        <v>55.573729999999998</v>
      </c>
      <c r="G27" s="6">
        <v>35.328147000000001</v>
      </c>
      <c r="H27" s="5">
        <f t="shared" si="5"/>
        <v>146</v>
      </c>
      <c r="I27" s="5">
        <f t="shared" si="6"/>
        <v>153.752579</v>
      </c>
      <c r="J27" s="6">
        <f t="shared" si="0"/>
        <v>135.11754209058162</v>
      </c>
      <c r="K27" s="6">
        <f t="shared" si="1"/>
        <v>172.38761590941837</v>
      </c>
      <c r="L27" s="6">
        <f t="shared" si="2"/>
        <v>124.48193565935262</v>
      </c>
      <c r="M27" s="6">
        <f t="shared" si="3"/>
        <v>183.02322234064738</v>
      </c>
      <c r="N27">
        <f t="shared" si="7"/>
        <v>1</v>
      </c>
      <c r="O27" s="5">
        <f t="shared" si="8"/>
        <v>431</v>
      </c>
      <c r="P27" s="5">
        <f t="shared" si="9"/>
        <v>449.42303099999998</v>
      </c>
      <c r="Q27" s="5">
        <f t="shared" si="10"/>
        <v>393.51792027174486</v>
      </c>
      <c r="R27" s="5">
        <f t="shared" si="11"/>
        <v>505.3281417282551</v>
      </c>
      <c r="S27" s="5">
        <f t="shared" si="12"/>
        <v>361.61110097805783</v>
      </c>
      <c r="T27" s="5">
        <f t="shared" si="13"/>
        <v>537.23496102194213</v>
      </c>
      <c r="U27" s="5">
        <f t="shared" si="14"/>
        <v>1</v>
      </c>
    </row>
    <row r="28" spans="1:21" ht="18" x14ac:dyDescent="0.2">
      <c r="A28" s="4">
        <v>44228</v>
      </c>
      <c r="B28" s="6">
        <v>54</v>
      </c>
      <c r="C28" s="6">
        <v>60</v>
      </c>
      <c r="D28" s="6">
        <v>14</v>
      </c>
      <c r="E28" s="6">
        <v>67.473326999999998</v>
      </c>
      <c r="F28" s="6">
        <v>57.570548000000002</v>
      </c>
      <c r="G28" s="6">
        <v>26.412673000000002</v>
      </c>
      <c r="H28" s="5">
        <f t="shared" si="5"/>
        <v>128</v>
      </c>
      <c r="I28" s="5">
        <f t="shared" si="6"/>
        <v>151.456548</v>
      </c>
      <c r="J28" s="6">
        <f t="shared" si="0"/>
        <v>132.82151109058162</v>
      </c>
      <c r="K28" s="6">
        <f t="shared" si="1"/>
        <v>170.09158490941837</v>
      </c>
      <c r="L28" s="6">
        <f t="shared" si="2"/>
        <v>122.18590465935262</v>
      </c>
      <c r="M28" s="6">
        <f t="shared" si="3"/>
        <v>180.72719134064738</v>
      </c>
      <c r="N28">
        <f t="shared" si="7"/>
        <v>1</v>
      </c>
      <c r="O28" s="5">
        <f t="shared" si="8"/>
        <v>384</v>
      </c>
      <c r="P28" s="5">
        <f t="shared" si="9"/>
        <v>439.870948</v>
      </c>
      <c r="Q28" s="5">
        <f t="shared" si="10"/>
        <v>383.96583727174493</v>
      </c>
      <c r="R28" s="5">
        <f t="shared" si="11"/>
        <v>495.77605872825518</v>
      </c>
      <c r="S28" s="5">
        <f t="shared" si="12"/>
        <v>352.05901797805791</v>
      </c>
      <c r="T28" s="5">
        <f t="shared" si="13"/>
        <v>527.6828780219422</v>
      </c>
      <c r="U28" s="5">
        <f t="shared" si="14"/>
        <v>1</v>
      </c>
    </row>
    <row r="29" spans="1:21" ht="18" x14ac:dyDescent="0.2">
      <c r="A29" s="4">
        <v>44256</v>
      </c>
      <c r="B29" s="6">
        <v>74</v>
      </c>
      <c r="C29" s="6">
        <v>49</v>
      </c>
      <c r="D29" s="6">
        <v>34</v>
      </c>
      <c r="E29" s="6">
        <v>60.54804</v>
      </c>
      <c r="F29" s="6">
        <v>57.06138</v>
      </c>
      <c r="G29" s="6">
        <v>26.604483999999999</v>
      </c>
      <c r="H29" s="5">
        <f t="shared" si="5"/>
        <v>157</v>
      </c>
      <c r="I29" s="5">
        <f t="shared" si="6"/>
        <v>144.21390400000001</v>
      </c>
      <c r="J29" s="6">
        <f t="shared" si="0"/>
        <v>125.57886709058164</v>
      </c>
      <c r="K29" s="6">
        <f t="shared" si="1"/>
        <v>162.84894090941839</v>
      </c>
      <c r="L29" s="6">
        <f t="shared" si="2"/>
        <v>114.94326065935263</v>
      </c>
      <c r="M29" s="6">
        <f t="shared" si="3"/>
        <v>173.4845473406474</v>
      </c>
      <c r="N29">
        <f t="shared" si="7"/>
        <v>1</v>
      </c>
      <c r="O29" s="5">
        <f t="shared" si="8"/>
        <v>388</v>
      </c>
      <c r="P29" s="5">
        <f t="shared" si="9"/>
        <v>421.76383299999998</v>
      </c>
      <c r="Q29" s="5">
        <f t="shared" si="10"/>
        <v>365.85872227174491</v>
      </c>
      <c r="R29" s="5">
        <f t="shared" si="11"/>
        <v>477.66894372825516</v>
      </c>
      <c r="S29" s="5">
        <f t="shared" si="12"/>
        <v>333.95190297805789</v>
      </c>
      <c r="T29" s="5">
        <f t="shared" si="13"/>
        <v>509.57576302194218</v>
      </c>
      <c r="U29" s="5">
        <f t="shared" si="14"/>
        <v>1</v>
      </c>
    </row>
    <row r="30" spans="1:21" ht="18" x14ac:dyDescent="0.2">
      <c r="A30" s="4">
        <v>44287</v>
      </c>
      <c r="B30" s="6">
        <v>48</v>
      </c>
      <c r="C30" s="6">
        <v>38</v>
      </c>
      <c r="D30" s="6">
        <v>13</v>
      </c>
      <c r="E30" s="6">
        <v>69.191395</v>
      </c>
      <c r="F30" s="6">
        <v>49.604970999999999</v>
      </c>
      <c r="G30" s="6">
        <v>25.404129999999999</v>
      </c>
      <c r="H30" s="5">
        <f t="shared" si="5"/>
        <v>99</v>
      </c>
      <c r="I30" s="5">
        <f t="shared" si="6"/>
        <v>144.20049600000002</v>
      </c>
      <c r="J30" s="6">
        <f t="shared" si="0"/>
        <v>125.56545909058164</v>
      </c>
      <c r="K30" s="6">
        <f t="shared" si="1"/>
        <v>162.83553290941839</v>
      </c>
      <c r="L30" s="6">
        <f t="shared" si="2"/>
        <v>114.92985265935263</v>
      </c>
      <c r="M30" s="6">
        <f t="shared" si="3"/>
        <v>173.4711393406474</v>
      </c>
      <c r="N30">
        <f t="shared" si="7"/>
        <v>0</v>
      </c>
      <c r="O30" s="5">
        <f t="shared" si="8"/>
        <v>341</v>
      </c>
      <c r="P30" s="5">
        <f t="shared" si="9"/>
        <v>416.53466400000002</v>
      </c>
      <c r="Q30" s="5">
        <f t="shared" si="10"/>
        <v>360.6295532717449</v>
      </c>
      <c r="R30" s="5">
        <f t="shared" si="11"/>
        <v>472.43977472825514</v>
      </c>
      <c r="S30" s="5">
        <f t="shared" si="12"/>
        <v>328.72273397805787</v>
      </c>
      <c r="T30" s="5">
        <f t="shared" si="13"/>
        <v>504.34659402194217</v>
      </c>
      <c r="U30" s="5">
        <f t="shared" si="14"/>
        <v>1</v>
      </c>
    </row>
    <row r="31" spans="1:21" ht="18" x14ac:dyDescent="0.2">
      <c r="A31" s="4">
        <v>44317</v>
      </c>
      <c r="B31" s="6">
        <v>57</v>
      </c>
      <c r="C31" s="6">
        <v>50</v>
      </c>
      <c r="D31" s="6">
        <v>25</v>
      </c>
      <c r="E31" s="6">
        <v>59.980634000000002</v>
      </c>
      <c r="F31" s="6">
        <v>45.551577000000002</v>
      </c>
      <c r="G31" s="6">
        <v>27.817222000000001</v>
      </c>
      <c r="H31" s="5">
        <f t="shared" si="5"/>
        <v>132</v>
      </c>
      <c r="I31" s="5">
        <f t="shared" si="6"/>
        <v>133.349433</v>
      </c>
      <c r="J31" s="6">
        <f t="shared" si="0"/>
        <v>114.71439609058163</v>
      </c>
      <c r="K31" s="6">
        <f t="shared" si="1"/>
        <v>151.98446990941838</v>
      </c>
      <c r="L31" s="6">
        <f t="shared" si="2"/>
        <v>104.07878965935262</v>
      </c>
      <c r="M31" s="6">
        <f t="shared" si="3"/>
        <v>162.62007634064739</v>
      </c>
      <c r="N31">
        <f t="shared" si="7"/>
        <v>1</v>
      </c>
      <c r="O31" s="5">
        <f t="shared" si="8"/>
        <v>383</v>
      </c>
      <c r="P31" s="5">
        <f t="shared" si="9"/>
        <v>402.77762899999999</v>
      </c>
      <c r="Q31" s="5">
        <f t="shared" si="10"/>
        <v>346.87251827174487</v>
      </c>
      <c r="R31" s="5">
        <f t="shared" si="11"/>
        <v>458.68273972825511</v>
      </c>
      <c r="S31" s="5">
        <f t="shared" si="12"/>
        <v>314.96569897805784</v>
      </c>
      <c r="T31" s="5">
        <f t="shared" si="13"/>
        <v>490.58955902194214</v>
      </c>
      <c r="U31" s="5">
        <f t="shared" si="14"/>
        <v>1</v>
      </c>
    </row>
    <row r="32" spans="1:21" ht="18" x14ac:dyDescent="0.2">
      <c r="A32" s="4">
        <v>44348</v>
      </c>
      <c r="B32" s="6">
        <v>34</v>
      </c>
      <c r="C32" s="6">
        <v>53</v>
      </c>
      <c r="D32" s="6">
        <v>23</v>
      </c>
      <c r="E32" s="6">
        <v>54.853642000000001</v>
      </c>
      <c r="F32" s="6">
        <v>57.596398999999998</v>
      </c>
      <c r="G32" s="6">
        <v>26.534693999999998</v>
      </c>
      <c r="H32" s="5">
        <f t="shared" si="5"/>
        <v>110</v>
      </c>
      <c r="I32" s="5">
        <f t="shared" si="6"/>
        <v>138.984735</v>
      </c>
      <c r="J32" s="6">
        <f t="shared" si="0"/>
        <v>120.34969809058163</v>
      </c>
      <c r="K32" s="6">
        <f t="shared" si="1"/>
        <v>157.61977190941838</v>
      </c>
      <c r="L32" s="6">
        <f t="shared" si="2"/>
        <v>109.71409165935262</v>
      </c>
      <c r="M32" s="6">
        <f t="shared" si="3"/>
        <v>168.25537834064738</v>
      </c>
      <c r="N32">
        <f t="shared" si="7"/>
        <v>1</v>
      </c>
      <c r="O32" s="5">
        <f t="shared" si="8"/>
        <v>426</v>
      </c>
      <c r="P32" s="5">
        <f t="shared" si="9"/>
        <v>412.385425</v>
      </c>
      <c r="Q32" s="5">
        <f t="shared" si="10"/>
        <v>356.48031427174487</v>
      </c>
      <c r="R32" s="5">
        <f t="shared" si="11"/>
        <v>468.29053572825512</v>
      </c>
      <c r="S32" s="5">
        <f t="shared" si="12"/>
        <v>324.57349497805785</v>
      </c>
      <c r="T32" s="5">
        <f t="shared" si="13"/>
        <v>500.19735502194214</v>
      </c>
      <c r="U32" s="5">
        <f t="shared" si="14"/>
        <v>1</v>
      </c>
    </row>
    <row r="33" spans="1:21" ht="18" x14ac:dyDescent="0.2">
      <c r="A33" s="4">
        <v>44378</v>
      </c>
      <c r="B33" s="6">
        <v>46</v>
      </c>
      <c r="C33" s="6">
        <v>61</v>
      </c>
      <c r="D33" s="6">
        <v>34</v>
      </c>
      <c r="E33" s="6">
        <v>44.681100000000001</v>
      </c>
      <c r="F33" s="6">
        <v>57.257890000000003</v>
      </c>
      <c r="G33" s="6">
        <v>28.504470999999999</v>
      </c>
      <c r="H33" s="5">
        <f t="shared" si="5"/>
        <v>141</v>
      </c>
      <c r="I33" s="5">
        <f t="shared" si="6"/>
        <v>130.44346100000001</v>
      </c>
      <c r="J33" s="6">
        <f t="shared" si="0"/>
        <v>111.80842409058164</v>
      </c>
      <c r="K33" s="6">
        <f t="shared" si="1"/>
        <v>149.07849790941839</v>
      </c>
      <c r="L33" s="6">
        <f t="shared" si="2"/>
        <v>101.17281765935263</v>
      </c>
      <c r="M33" s="6">
        <f t="shared" si="3"/>
        <v>159.7141043406474</v>
      </c>
      <c r="N33">
        <f t="shared" si="7"/>
        <v>1</v>
      </c>
      <c r="O33" s="5">
        <f t="shared" si="8"/>
        <v>483</v>
      </c>
      <c r="P33" s="5">
        <f t="shared" si="9"/>
        <v>440.851338</v>
      </c>
      <c r="Q33" s="5">
        <f t="shared" si="10"/>
        <v>384.94622727174487</v>
      </c>
      <c r="R33" s="5">
        <f t="shared" si="11"/>
        <v>496.75644872825512</v>
      </c>
      <c r="S33" s="5">
        <f t="shared" si="12"/>
        <v>353.03940797805785</v>
      </c>
      <c r="T33" s="5">
        <f t="shared" si="13"/>
        <v>528.66326802194214</v>
      </c>
      <c r="U33" s="5">
        <f t="shared" si="14"/>
        <v>1</v>
      </c>
    </row>
    <row r="34" spans="1:21" ht="18" x14ac:dyDescent="0.2">
      <c r="A34" s="4">
        <v>44409</v>
      </c>
      <c r="B34" s="6">
        <v>57</v>
      </c>
      <c r="C34" s="6">
        <v>72</v>
      </c>
      <c r="D34" s="6">
        <v>46</v>
      </c>
      <c r="E34" s="6">
        <v>44.396600999999997</v>
      </c>
      <c r="F34" s="6">
        <v>63.948690999999997</v>
      </c>
      <c r="G34" s="6">
        <v>34.611936999999998</v>
      </c>
      <c r="H34" s="5">
        <f t="shared" si="5"/>
        <v>175</v>
      </c>
      <c r="I34" s="5">
        <f t="shared" si="6"/>
        <v>142.95722899999998</v>
      </c>
      <c r="J34" s="6">
        <f t="shared" si="0"/>
        <v>124.32219209058161</v>
      </c>
      <c r="K34" s="6">
        <f t="shared" si="1"/>
        <v>161.59226590941836</v>
      </c>
      <c r="L34" s="6">
        <f t="shared" si="2"/>
        <v>113.6865856593526</v>
      </c>
      <c r="M34" s="6">
        <f t="shared" si="3"/>
        <v>172.22787234064737</v>
      </c>
      <c r="N34">
        <f t="shared" si="7"/>
        <v>0</v>
      </c>
      <c r="O34" s="5">
        <f t="shared" si="8"/>
        <v>513</v>
      </c>
      <c r="P34" s="5">
        <f t="shared" si="9"/>
        <v>481.82711799999998</v>
      </c>
      <c r="Q34" s="5">
        <f t="shared" si="10"/>
        <v>425.92200727174486</v>
      </c>
      <c r="R34" s="5">
        <f t="shared" si="11"/>
        <v>537.73222872825511</v>
      </c>
      <c r="S34" s="5">
        <f t="shared" si="12"/>
        <v>394.01518797805784</v>
      </c>
      <c r="T34" s="5">
        <f t="shared" si="13"/>
        <v>569.63904802194213</v>
      </c>
      <c r="U34" s="5">
        <f t="shared" si="14"/>
        <v>1</v>
      </c>
    </row>
    <row r="35" spans="1:21" ht="18" x14ac:dyDescent="0.2">
      <c r="A35" s="2" t="s">
        <v>7</v>
      </c>
      <c r="B35" s="6">
        <v>72</v>
      </c>
      <c r="C35" s="6">
        <v>65</v>
      </c>
      <c r="D35" s="6">
        <v>30</v>
      </c>
      <c r="E35" s="6">
        <v>57.114109999999997</v>
      </c>
      <c r="F35" s="6">
        <v>73.164319000000006</v>
      </c>
      <c r="G35" s="6">
        <v>37.172218999999998</v>
      </c>
      <c r="H35" s="5">
        <f t="shared" si="5"/>
        <v>167</v>
      </c>
      <c r="I35" s="5">
        <f t="shared" si="6"/>
        <v>167.450648</v>
      </c>
      <c r="J35" s="6">
        <f t="shared" si="0"/>
        <v>148.81561109058163</v>
      </c>
      <c r="K35" s="6">
        <f t="shared" si="1"/>
        <v>186.08568490941838</v>
      </c>
      <c r="L35" s="6">
        <f t="shared" si="2"/>
        <v>138.18000465935262</v>
      </c>
      <c r="M35" s="6">
        <f t="shared" si="3"/>
        <v>196.72129134064738</v>
      </c>
      <c r="N35">
        <f t="shared" si="7"/>
        <v>1</v>
      </c>
      <c r="O35" s="5">
        <f t="shared" si="8"/>
        <v>526</v>
      </c>
      <c r="P35" s="5">
        <f t="shared" si="9"/>
        <v>513.68909600000006</v>
      </c>
      <c r="Q35" s="5">
        <f t="shared" si="10"/>
        <v>457.78398527174488</v>
      </c>
      <c r="R35" s="5">
        <f t="shared" si="11"/>
        <v>569.59420672825513</v>
      </c>
      <c r="S35" s="5">
        <f t="shared" si="12"/>
        <v>425.87716597805786</v>
      </c>
      <c r="T35" s="5">
        <f t="shared" si="13"/>
        <v>601.50102602194215</v>
      </c>
      <c r="U35" s="5">
        <f t="shared" si="14"/>
        <v>1</v>
      </c>
    </row>
    <row r="36" spans="1:21" ht="18" x14ac:dyDescent="0.2">
      <c r="A36" s="4">
        <v>44470</v>
      </c>
      <c r="B36" s="6">
        <v>58</v>
      </c>
      <c r="C36" s="6">
        <v>73</v>
      </c>
      <c r="D36" s="6">
        <v>40</v>
      </c>
      <c r="E36" s="6">
        <v>70.445599000000001</v>
      </c>
      <c r="F36" s="6">
        <v>64.541385000000005</v>
      </c>
      <c r="G36" s="6">
        <v>36.432257</v>
      </c>
      <c r="H36" s="5">
        <f t="shared" si="5"/>
        <v>171</v>
      </c>
      <c r="I36" s="5">
        <f t="shared" si="6"/>
        <v>171.419241</v>
      </c>
      <c r="J36" s="6">
        <f t="shared" si="0"/>
        <v>152.78420409058162</v>
      </c>
      <c r="K36" s="6">
        <f t="shared" si="1"/>
        <v>190.05427790941837</v>
      </c>
      <c r="L36" s="6">
        <f t="shared" si="2"/>
        <v>142.14859765935262</v>
      </c>
      <c r="M36" s="6">
        <f t="shared" si="3"/>
        <v>200.68988434064738</v>
      </c>
      <c r="N36">
        <f t="shared" si="7"/>
        <v>1</v>
      </c>
      <c r="O36" s="5">
        <f t="shared" si="8"/>
        <v>517</v>
      </c>
      <c r="P36" s="5">
        <f t="shared" si="9"/>
        <v>526.54183</v>
      </c>
      <c r="Q36" s="5">
        <f t="shared" si="10"/>
        <v>470.63671927174482</v>
      </c>
      <c r="R36" s="5">
        <f t="shared" si="11"/>
        <v>582.44694072825507</v>
      </c>
      <c r="S36" s="5">
        <f t="shared" si="12"/>
        <v>438.7298999780578</v>
      </c>
      <c r="T36" s="5">
        <f t="shared" si="13"/>
        <v>614.35376002194209</v>
      </c>
      <c r="U36" s="5">
        <f t="shared" si="14"/>
        <v>1</v>
      </c>
    </row>
    <row r="37" spans="1:21" ht="18" x14ac:dyDescent="0.2">
      <c r="A37" s="4">
        <v>44501</v>
      </c>
      <c r="B37" s="6">
        <v>68</v>
      </c>
      <c r="C37" s="6">
        <v>90</v>
      </c>
      <c r="D37" s="6">
        <v>30</v>
      </c>
      <c r="E37" s="6">
        <v>66.721557000000004</v>
      </c>
      <c r="F37" s="6">
        <v>75.485303999999999</v>
      </c>
      <c r="G37" s="6">
        <v>32.612346000000002</v>
      </c>
      <c r="H37" s="5">
        <f t="shared" si="5"/>
        <v>188</v>
      </c>
      <c r="I37" s="5">
        <f t="shared" si="6"/>
        <v>174.81920700000001</v>
      </c>
      <c r="J37" s="6">
        <f t="shared" si="0"/>
        <v>156.18417009058163</v>
      </c>
      <c r="K37" s="6">
        <f t="shared" si="1"/>
        <v>193.45424390941838</v>
      </c>
      <c r="L37" s="6">
        <f t="shared" si="2"/>
        <v>145.54856365935262</v>
      </c>
      <c r="M37" s="6">
        <f t="shared" si="3"/>
        <v>204.08985034064739</v>
      </c>
      <c r="N37">
        <f t="shared" si="7"/>
        <v>1</v>
      </c>
      <c r="O37" s="5">
        <f t="shared" si="8"/>
        <v>502</v>
      </c>
      <c r="P37" s="5">
        <f t="shared" si="9"/>
        <v>513.17862999999988</v>
      </c>
      <c r="Q37" s="5">
        <f t="shared" si="10"/>
        <v>457.27351927174482</v>
      </c>
      <c r="R37" s="5">
        <f t="shared" si="11"/>
        <v>569.08374072825507</v>
      </c>
      <c r="S37" s="5">
        <f t="shared" si="12"/>
        <v>425.3666999780578</v>
      </c>
      <c r="T37" s="5">
        <f t="shared" si="13"/>
        <v>600.99056002194209</v>
      </c>
      <c r="U37" s="5">
        <f t="shared" si="14"/>
        <v>1</v>
      </c>
    </row>
    <row r="38" spans="1:21" ht="18" x14ac:dyDescent="0.2">
      <c r="A38" s="4">
        <v>44531</v>
      </c>
      <c r="B38" s="6">
        <v>54</v>
      </c>
      <c r="C38" s="6">
        <v>80</v>
      </c>
      <c r="D38" s="6">
        <v>24</v>
      </c>
      <c r="E38" s="6">
        <v>66.291045999999994</v>
      </c>
      <c r="F38" s="6">
        <v>84.831079000000003</v>
      </c>
      <c r="G38" s="6">
        <v>29.181256999999999</v>
      </c>
      <c r="H38" s="5">
        <f t="shared" si="5"/>
        <v>158</v>
      </c>
      <c r="I38" s="5">
        <f t="shared" si="6"/>
        <v>180.30338199999997</v>
      </c>
      <c r="J38" s="6">
        <f t="shared" si="0"/>
        <v>161.6683450905816</v>
      </c>
      <c r="K38" s="6">
        <f t="shared" si="1"/>
        <v>198.93841890941835</v>
      </c>
      <c r="L38" s="6">
        <f t="shared" si="2"/>
        <v>151.03273865935259</v>
      </c>
      <c r="M38" s="6">
        <f t="shared" si="3"/>
        <v>209.57402534064735</v>
      </c>
      <c r="N38">
        <f t="shared" si="7"/>
        <v>1</v>
      </c>
      <c r="O38" s="5">
        <f t="shared" si="8"/>
        <v>444</v>
      </c>
      <c r="P38" s="5">
        <f t="shared" si="9"/>
        <v>486.81962099999998</v>
      </c>
      <c r="Q38" s="5">
        <f t="shared" si="10"/>
        <v>430.91451027174486</v>
      </c>
      <c r="R38" s="5">
        <f t="shared" si="11"/>
        <v>542.72473172825516</v>
      </c>
      <c r="S38" s="5">
        <f t="shared" si="12"/>
        <v>399.00769097805784</v>
      </c>
      <c r="T38" s="5">
        <f t="shared" si="13"/>
        <v>574.63155102194219</v>
      </c>
      <c r="U38" s="5">
        <f t="shared" si="14"/>
        <v>1</v>
      </c>
    </row>
    <row r="39" spans="1:21" ht="18" x14ac:dyDescent="0.2">
      <c r="A39" s="4">
        <v>44562</v>
      </c>
      <c r="B39" s="6">
        <v>67</v>
      </c>
      <c r="C39" s="6">
        <v>64</v>
      </c>
      <c r="D39" s="6">
        <v>25</v>
      </c>
      <c r="E39" s="6">
        <v>60.985864999999997</v>
      </c>
      <c r="F39" s="6">
        <v>71.691153999999997</v>
      </c>
      <c r="G39" s="6">
        <v>25.379021999999999</v>
      </c>
      <c r="H39" s="5">
        <f t="shared" si="5"/>
        <v>156</v>
      </c>
      <c r="I39" s="5">
        <f t="shared" si="6"/>
        <v>158.05604099999999</v>
      </c>
      <c r="J39" s="6">
        <f t="shared" si="0"/>
        <v>139.42100409058162</v>
      </c>
      <c r="K39" s="6">
        <f t="shared" si="1"/>
        <v>176.69107790941837</v>
      </c>
      <c r="L39" s="6">
        <f t="shared" si="2"/>
        <v>128.78539765935261</v>
      </c>
      <c r="M39" s="6">
        <f t="shared" si="3"/>
        <v>187.32668434064738</v>
      </c>
      <c r="N39">
        <f t="shared" si="7"/>
        <v>1</v>
      </c>
      <c r="O39" s="5">
        <f t="shared" si="8"/>
        <v>452</v>
      </c>
      <c r="P39" s="5">
        <f t="shared" si="9"/>
        <v>449.32879300000002</v>
      </c>
      <c r="Q39" s="5">
        <f t="shared" si="10"/>
        <v>393.42368227174484</v>
      </c>
      <c r="R39" s="5">
        <f t="shared" si="11"/>
        <v>505.23390372825509</v>
      </c>
      <c r="S39" s="5">
        <f t="shared" si="12"/>
        <v>361.51686297805782</v>
      </c>
      <c r="T39" s="5">
        <f t="shared" si="13"/>
        <v>537.14072302194211</v>
      </c>
      <c r="U39" s="5">
        <f t="shared" si="14"/>
        <v>1</v>
      </c>
    </row>
    <row r="40" spans="1:21" ht="18" x14ac:dyDescent="0.2">
      <c r="A40" s="4">
        <v>44593</v>
      </c>
      <c r="B40" s="6">
        <v>45</v>
      </c>
      <c r="C40" s="6">
        <v>60</v>
      </c>
      <c r="D40" s="6">
        <v>25</v>
      </c>
      <c r="E40" s="6">
        <v>63.192957</v>
      </c>
      <c r="F40" s="6">
        <v>64.149987999999993</v>
      </c>
      <c r="G40" s="6">
        <v>21.117253000000002</v>
      </c>
      <c r="H40" s="5">
        <f t="shared" si="5"/>
        <v>130</v>
      </c>
      <c r="I40" s="5">
        <f t="shared" si="6"/>
        <v>148.46019799999999</v>
      </c>
      <c r="J40" s="6">
        <f t="shared" si="0"/>
        <v>129.82516109058162</v>
      </c>
      <c r="K40" s="6">
        <f t="shared" si="1"/>
        <v>167.09523490941837</v>
      </c>
      <c r="L40" s="6">
        <f t="shared" si="2"/>
        <v>119.18955465935261</v>
      </c>
      <c r="M40" s="6">
        <f t="shared" si="3"/>
        <v>177.73084134064737</v>
      </c>
      <c r="N40">
        <f t="shared" si="7"/>
        <v>1</v>
      </c>
      <c r="O40" s="5">
        <f t="shared" si="8"/>
        <v>433</v>
      </c>
      <c r="P40" s="5">
        <f t="shared" si="9"/>
        <v>442.56428199999993</v>
      </c>
      <c r="Q40" s="5">
        <f t="shared" si="10"/>
        <v>386.65917127174487</v>
      </c>
      <c r="R40" s="5">
        <f t="shared" si="11"/>
        <v>498.46939272825512</v>
      </c>
      <c r="S40" s="5">
        <f t="shared" si="12"/>
        <v>354.75235197805785</v>
      </c>
      <c r="T40" s="5">
        <f t="shared" si="13"/>
        <v>530.37621202194214</v>
      </c>
      <c r="U40" s="5">
        <f t="shared" si="14"/>
        <v>1</v>
      </c>
    </row>
    <row r="41" spans="1:21" ht="18" x14ac:dyDescent="0.2">
      <c r="A41" s="4">
        <v>44621</v>
      </c>
      <c r="B41" s="6">
        <v>65</v>
      </c>
      <c r="C41" s="6">
        <v>68</v>
      </c>
      <c r="D41" s="6">
        <v>33</v>
      </c>
      <c r="E41" s="6">
        <v>55.038120999999997</v>
      </c>
      <c r="F41" s="6">
        <v>65.107906</v>
      </c>
      <c r="G41" s="6">
        <v>22.666526999999999</v>
      </c>
      <c r="H41" s="10">
        <f t="shared" si="5"/>
        <v>166</v>
      </c>
      <c r="I41" s="10">
        <f t="shared" si="6"/>
        <v>142.81255400000001</v>
      </c>
      <c r="J41" s="12">
        <f t="shared" si="0"/>
        <v>124.17751709058163</v>
      </c>
      <c r="K41" s="12">
        <f t="shared" si="1"/>
        <v>161.44759090941838</v>
      </c>
      <c r="L41" s="12">
        <f t="shared" si="2"/>
        <v>113.54191065935262</v>
      </c>
      <c r="M41" s="12">
        <f t="shared" si="3"/>
        <v>172.08319734064739</v>
      </c>
      <c r="N41">
        <f t="shared" si="7"/>
        <v>1</v>
      </c>
      <c r="O41" s="10">
        <f t="shared" si="8"/>
        <v>431</v>
      </c>
      <c r="P41" s="10">
        <f t="shared" si="9"/>
        <v>452.40587199999999</v>
      </c>
      <c r="Q41" s="10">
        <f t="shared" si="10"/>
        <v>396.50076127174486</v>
      </c>
      <c r="R41" s="10">
        <f t="shared" si="11"/>
        <v>508.31098272825511</v>
      </c>
      <c r="S41" s="10">
        <f t="shared" si="12"/>
        <v>364.59394197805784</v>
      </c>
      <c r="T41" s="10">
        <f t="shared" si="13"/>
        <v>540.21780202194213</v>
      </c>
      <c r="U41" s="5">
        <f t="shared" si="14"/>
        <v>1</v>
      </c>
    </row>
    <row r="42" spans="1:21" ht="18" x14ac:dyDescent="0.2">
      <c r="A42" s="4">
        <v>44652</v>
      </c>
      <c r="B42" s="6">
        <v>49</v>
      </c>
      <c r="C42" s="6">
        <v>47</v>
      </c>
      <c r="D42" s="6">
        <v>41</v>
      </c>
      <c r="E42" s="6">
        <v>59.180311000000003</v>
      </c>
      <c r="F42" s="6">
        <v>70.069281000000004</v>
      </c>
      <c r="G42" s="6">
        <v>22.041937999999998</v>
      </c>
      <c r="H42" s="5">
        <f t="shared" si="5"/>
        <v>137</v>
      </c>
      <c r="I42" s="5">
        <f t="shared" si="6"/>
        <v>151.29152999999999</v>
      </c>
      <c r="J42" s="6">
        <f t="shared" si="0"/>
        <v>132.65649309058162</v>
      </c>
      <c r="K42" s="6">
        <f t="shared" si="1"/>
        <v>169.92656690941837</v>
      </c>
      <c r="L42" s="6">
        <f t="shared" si="2"/>
        <v>122.02088665935261</v>
      </c>
      <c r="M42" s="6">
        <f t="shared" si="3"/>
        <v>180.56217334064738</v>
      </c>
      <c r="N42">
        <f t="shared" si="7"/>
        <v>1</v>
      </c>
      <c r="O42" s="5">
        <f t="shared" si="8"/>
        <v>265</v>
      </c>
      <c r="P42" s="5">
        <f t="shared" si="9"/>
        <v>461.08497166999996</v>
      </c>
      <c r="Q42" s="5">
        <f t="shared" si="10"/>
        <v>405.17986094174483</v>
      </c>
      <c r="R42" s="5">
        <f t="shared" si="11"/>
        <v>516.99008239825503</v>
      </c>
      <c r="S42" s="5">
        <f t="shared" si="12"/>
        <v>373.27304164805787</v>
      </c>
      <c r="T42" s="5">
        <f t="shared" si="13"/>
        <v>548.89690169194205</v>
      </c>
      <c r="U42" s="5">
        <f t="shared" si="14"/>
        <v>0</v>
      </c>
    </row>
    <row r="43" spans="1:21" ht="18" x14ac:dyDescent="0.2">
      <c r="A43" s="4">
        <v>44682</v>
      </c>
      <c r="B43" s="6">
        <v>38</v>
      </c>
      <c r="C43" s="6">
        <v>52</v>
      </c>
      <c r="D43" s="6">
        <v>38</v>
      </c>
      <c r="E43" s="6">
        <v>64.290034000000006</v>
      </c>
      <c r="F43" s="6">
        <v>68.431693999999993</v>
      </c>
      <c r="G43" s="6">
        <v>25.58006</v>
      </c>
      <c r="H43" s="5">
        <f t="shared" si="5"/>
        <v>128</v>
      </c>
      <c r="I43" s="5">
        <f t="shared" si="6"/>
        <v>158.30178799999999</v>
      </c>
      <c r="J43" s="6">
        <f t="shared" si="0"/>
        <v>139.66675109058161</v>
      </c>
      <c r="K43" s="6">
        <f t="shared" si="1"/>
        <v>176.93682490941836</v>
      </c>
      <c r="L43" s="6">
        <f t="shared" si="2"/>
        <v>129.03114465935261</v>
      </c>
      <c r="M43" s="6">
        <f t="shared" si="3"/>
        <v>187.57243134064737</v>
      </c>
      <c r="N43">
        <f t="shared" si="7"/>
        <v>0</v>
      </c>
      <c r="O43" s="5">
        <f>+SUM(H43:H45)</f>
        <v>128</v>
      </c>
      <c r="P43" s="5">
        <f t="shared" si="9"/>
        <v>463.60130853999999</v>
      </c>
      <c r="Q43" s="5">
        <f t="shared" si="10"/>
        <v>407.69619781174487</v>
      </c>
      <c r="R43" s="5">
        <f t="shared" si="11"/>
        <v>519.50641926825506</v>
      </c>
      <c r="S43" s="5">
        <f t="shared" si="12"/>
        <v>375.78937851805784</v>
      </c>
      <c r="T43" s="5">
        <f t="shared" si="13"/>
        <v>551.41323856194208</v>
      </c>
      <c r="U43" s="5">
        <f t="shared" si="14"/>
        <v>0</v>
      </c>
    </row>
    <row r="44" spans="1:21" ht="18" x14ac:dyDescent="0.2">
      <c r="A44" s="4">
        <v>44713</v>
      </c>
      <c r="E44" s="6">
        <v>59.466436299999998</v>
      </c>
      <c r="F44" s="6">
        <v>70.025217369999993</v>
      </c>
      <c r="G44">
        <v>22</v>
      </c>
      <c r="H44" s="5">
        <f t="shared" si="5"/>
        <v>0</v>
      </c>
      <c r="I44" s="5">
        <f t="shared" si="6"/>
        <v>151.49165367000001</v>
      </c>
      <c r="J44" s="6">
        <f t="shared" si="0"/>
        <v>132.85661676058163</v>
      </c>
      <c r="K44" s="6">
        <f t="shared" si="1"/>
        <v>170.12669057941838</v>
      </c>
      <c r="L44" s="6">
        <f t="shared" si="2"/>
        <v>122.22101032935262</v>
      </c>
      <c r="M44" s="6">
        <f t="shared" si="3"/>
        <v>180.76229701064739</v>
      </c>
      <c r="N44">
        <f t="shared" si="7"/>
        <v>0</v>
      </c>
      <c r="O44" s="5">
        <f t="shared" si="8"/>
        <v>0</v>
      </c>
      <c r="P44" s="5">
        <f t="shared" si="9"/>
        <v>455.44014893999997</v>
      </c>
      <c r="Q44" s="5">
        <f t="shared" si="10"/>
        <v>399.5350382117449</v>
      </c>
      <c r="R44" s="5">
        <f t="shared" si="11"/>
        <v>511.34525966825515</v>
      </c>
      <c r="S44" s="5">
        <f t="shared" si="12"/>
        <v>367.62821891805788</v>
      </c>
      <c r="T44" s="5">
        <f t="shared" si="13"/>
        <v>543.25207896194217</v>
      </c>
      <c r="U44" s="5">
        <f t="shared" si="14"/>
        <v>0</v>
      </c>
    </row>
    <row r="45" spans="1:21" ht="18" x14ac:dyDescent="0.2">
      <c r="A45" s="4">
        <v>44743</v>
      </c>
      <c r="E45" s="6">
        <v>64.853281550000005</v>
      </c>
      <c r="F45" s="6">
        <v>67.954585320000007</v>
      </c>
      <c r="G45">
        <v>21</v>
      </c>
      <c r="H45" s="5">
        <f t="shared" si="5"/>
        <v>0</v>
      </c>
      <c r="I45" s="5">
        <f t="shared" si="6"/>
        <v>153.80786687</v>
      </c>
      <c r="J45" s="6">
        <f t="shared" si="0"/>
        <v>135.17282996058162</v>
      </c>
      <c r="K45" s="6">
        <f t="shared" si="1"/>
        <v>172.44290377941837</v>
      </c>
      <c r="L45" s="6">
        <f t="shared" si="2"/>
        <v>124.53722352935262</v>
      </c>
      <c r="M45" s="6">
        <f t="shared" si="3"/>
        <v>183.07851021064738</v>
      </c>
      <c r="N45">
        <f t="shared" si="7"/>
        <v>0</v>
      </c>
      <c r="O45" s="5">
        <f t="shared" si="8"/>
        <v>0</v>
      </c>
      <c r="P45" s="5">
        <f t="shared" si="9"/>
        <v>453.32007242999998</v>
      </c>
      <c r="Q45" s="5">
        <f t="shared" si="10"/>
        <v>397.41496170174486</v>
      </c>
      <c r="R45" s="5">
        <f t="shared" si="11"/>
        <v>509.22518315825511</v>
      </c>
      <c r="S45" s="5">
        <f t="shared" si="12"/>
        <v>365.50814240805789</v>
      </c>
      <c r="T45" s="5">
        <f t="shared" si="13"/>
        <v>541.13200245194207</v>
      </c>
      <c r="U45" s="5">
        <f t="shared" si="14"/>
        <v>0</v>
      </c>
    </row>
    <row r="46" spans="1:21" ht="18" x14ac:dyDescent="0.2">
      <c r="A46" s="4">
        <v>44774</v>
      </c>
      <c r="E46" s="6">
        <v>66.802880930000001</v>
      </c>
      <c r="F46" s="6">
        <v>65.337747469999996</v>
      </c>
      <c r="G46">
        <v>18</v>
      </c>
      <c r="H46" s="5">
        <f t="shared" si="5"/>
        <v>0</v>
      </c>
      <c r="I46" s="5">
        <f t="shared" si="6"/>
        <v>150.1406284</v>
      </c>
      <c r="J46" s="6">
        <f t="shared" si="0"/>
        <v>131.50559149058162</v>
      </c>
      <c r="K46" s="6">
        <f t="shared" si="1"/>
        <v>168.77566530941837</v>
      </c>
      <c r="L46" s="6">
        <f t="shared" si="2"/>
        <v>120.86998505935262</v>
      </c>
      <c r="M46" s="6">
        <f t="shared" si="3"/>
        <v>179.41127174064738</v>
      </c>
      <c r="N46">
        <f t="shared" si="7"/>
        <v>0</v>
      </c>
      <c r="O46" s="5">
        <f t="shared" si="8"/>
        <v>0</v>
      </c>
      <c r="P46" s="5">
        <f t="shared" si="9"/>
        <v>451.07059019999997</v>
      </c>
      <c r="Q46" s="5">
        <f t="shared" si="10"/>
        <v>395.1654794717449</v>
      </c>
      <c r="R46" s="5">
        <f t="shared" si="11"/>
        <v>506.97570092825515</v>
      </c>
      <c r="S46" s="5">
        <f t="shared" si="12"/>
        <v>363.25866017805788</v>
      </c>
      <c r="T46" s="5">
        <f t="shared" si="13"/>
        <v>538.88252022194217</v>
      </c>
      <c r="U46" s="5">
        <f t="shared" si="14"/>
        <v>0</v>
      </c>
    </row>
    <row r="47" spans="1:21" ht="18" x14ac:dyDescent="0.2">
      <c r="A47" s="4">
        <v>44805</v>
      </c>
      <c r="E47" s="6">
        <v>71.006797840000004</v>
      </c>
      <c r="F47" s="6">
        <v>63.364779319999997</v>
      </c>
      <c r="G47">
        <v>15</v>
      </c>
      <c r="H47" s="5">
        <f t="shared" si="5"/>
        <v>0</v>
      </c>
      <c r="I47" s="5">
        <f t="shared" si="6"/>
        <v>149.37157716000002</v>
      </c>
      <c r="J47" s="6">
        <f t="shared" si="0"/>
        <v>130.73654025058164</v>
      </c>
      <c r="K47" s="6">
        <f t="shared" si="1"/>
        <v>168.00661406941839</v>
      </c>
      <c r="L47" s="6">
        <f t="shared" si="2"/>
        <v>120.10093381935263</v>
      </c>
      <c r="M47" s="6">
        <f t="shared" si="3"/>
        <v>178.6422205006474</v>
      </c>
      <c r="N47">
        <f t="shared" si="7"/>
        <v>0</v>
      </c>
      <c r="O47" s="5">
        <f t="shared" si="8"/>
        <v>0</v>
      </c>
      <c r="P47" s="5">
        <f t="shared" si="9"/>
        <v>454.52207020999998</v>
      </c>
      <c r="Q47" s="5">
        <f t="shared" si="10"/>
        <v>398.61695948174486</v>
      </c>
      <c r="R47" s="5">
        <f t="shared" si="11"/>
        <v>510.42718093825511</v>
      </c>
      <c r="S47" s="5">
        <f t="shared" si="12"/>
        <v>366.71014018805784</v>
      </c>
      <c r="T47" s="5">
        <f t="shared" si="13"/>
        <v>542.33400023194213</v>
      </c>
      <c r="U47" s="5">
        <f t="shared" si="14"/>
        <v>0</v>
      </c>
    </row>
    <row r="48" spans="1:21" ht="18" x14ac:dyDescent="0.2">
      <c r="A48" s="4">
        <v>44835</v>
      </c>
      <c r="E48" s="6">
        <v>75.252586390000005</v>
      </c>
      <c r="F48" s="6">
        <v>61.305798250000002</v>
      </c>
      <c r="G48">
        <v>15</v>
      </c>
      <c r="H48" s="5">
        <f t="shared" si="5"/>
        <v>0</v>
      </c>
      <c r="I48" s="5">
        <f t="shared" si="6"/>
        <v>151.55838464000001</v>
      </c>
      <c r="J48" s="6">
        <f t="shared" si="0"/>
        <v>132.92334773058164</v>
      </c>
      <c r="K48" s="6">
        <f t="shared" si="1"/>
        <v>170.19342154941839</v>
      </c>
      <c r="L48" s="6">
        <f t="shared" si="2"/>
        <v>122.28774129935263</v>
      </c>
      <c r="M48" s="6">
        <f t="shared" si="3"/>
        <v>180.8290279806474</v>
      </c>
      <c r="N48">
        <f t="shared" si="7"/>
        <v>0</v>
      </c>
      <c r="O48" s="5"/>
      <c r="P48" s="5"/>
      <c r="Q48" s="5"/>
      <c r="R48" s="5"/>
      <c r="S48" s="5"/>
      <c r="T48" s="5"/>
      <c r="U48" s="5">
        <f t="shared" si="14"/>
        <v>0</v>
      </c>
    </row>
    <row r="49" spans="1:21" ht="18" x14ac:dyDescent="0.2">
      <c r="A49" s="4">
        <v>44866</v>
      </c>
      <c r="E49" s="6">
        <v>80.450017419999995</v>
      </c>
      <c r="F49" s="6">
        <v>59.14209099</v>
      </c>
      <c r="G49">
        <v>14</v>
      </c>
      <c r="H49" s="5">
        <f t="shared" si="5"/>
        <v>0</v>
      </c>
      <c r="I49" s="5">
        <f t="shared" si="6"/>
        <v>153.59210840999998</v>
      </c>
      <c r="J49" s="6">
        <f t="shared" si="0"/>
        <v>134.95707150058161</v>
      </c>
      <c r="K49" s="6">
        <f t="shared" si="1"/>
        <v>172.22714531941836</v>
      </c>
      <c r="L49" s="6">
        <f t="shared" si="2"/>
        <v>124.3214650693526</v>
      </c>
      <c r="M49" s="6">
        <f t="shared" si="3"/>
        <v>182.86275175064736</v>
      </c>
      <c r="N49">
        <f t="shared" si="7"/>
        <v>0</v>
      </c>
      <c r="O49" s="5"/>
      <c r="P49" s="5"/>
      <c r="Q49" s="5"/>
      <c r="R49" s="5"/>
      <c r="S49" s="5"/>
      <c r="T49" s="5"/>
      <c r="U49" s="5">
        <f t="shared" si="14"/>
        <v>0</v>
      </c>
    </row>
    <row r="52" spans="1:21" x14ac:dyDescent="0.2">
      <c r="H52" s="11">
        <f>+POWER(CORREL(H2:H41,I2:I41),2)</f>
        <v>0.43283058882728115</v>
      </c>
      <c r="I52" s="11">
        <f>+SUM(N2:N41)/COUNT(N2:N41)</f>
        <v>0.75</v>
      </c>
      <c r="O52" s="11">
        <f>+POWER(CORREL(O2:O41,P2:P41),2)</f>
        <v>0.76301761901018272</v>
      </c>
      <c r="P52" s="11">
        <f>+SUM(U2:U41)/COUNT(U2:U41)</f>
        <v>0.92500000000000004</v>
      </c>
    </row>
    <row r="53" spans="1:21" ht="19" x14ac:dyDescent="0.25">
      <c r="F53" s="1"/>
    </row>
    <row r="58" spans="1:21" ht="18" x14ac:dyDescent="0.2">
      <c r="C58" s="2"/>
      <c r="D58" s="2"/>
      <c r="F58" s="2"/>
    </row>
    <row r="59" spans="1:21" ht="18" x14ac:dyDescent="0.2">
      <c r="C59" s="2"/>
      <c r="D59" s="2"/>
      <c r="F59" s="2"/>
    </row>
    <row r="60" spans="1:21" ht="18" x14ac:dyDescent="0.2">
      <c r="B60" s="2"/>
      <c r="C60" s="3"/>
      <c r="D60" s="3"/>
      <c r="E60" s="2"/>
      <c r="F60" s="3"/>
    </row>
    <row r="61" spans="1:21" ht="18" x14ac:dyDescent="0.2">
      <c r="B61" s="2"/>
      <c r="C61" s="3"/>
      <c r="D61" s="3"/>
      <c r="E61" s="2"/>
      <c r="F61" s="3"/>
    </row>
    <row r="62" spans="1:21" ht="18" x14ac:dyDescent="0.2">
      <c r="B62" s="3"/>
      <c r="C62" s="3"/>
      <c r="D62" s="3"/>
      <c r="E62" s="3"/>
      <c r="F62" s="3"/>
    </row>
    <row r="63" spans="1:21" ht="18" x14ac:dyDescent="0.2">
      <c r="B63" s="3"/>
      <c r="C63" s="3"/>
      <c r="D63" s="3"/>
      <c r="E63" s="3"/>
      <c r="F63" s="3"/>
    </row>
    <row r="64" spans="1:21" ht="18" x14ac:dyDescent="0.2">
      <c r="B64" s="3"/>
      <c r="C64" s="3"/>
      <c r="D64" s="3"/>
      <c r="E64" s="3"/>
      <c r="F64" s="3"/>
    </row>
    <row r="65" spans="2:6" ht="18" x14ac:dyDescent="0.2">
      <c r="B65" s="3"/>
      <c r="C65" s="3"/>
      <c r="D65" s="3"/>
      <c r="E65" s="3"/>
      <c r="F65" s="3"/>
    </row>
    <row r="66" spans="2:6" ht="18" x14ac:dyDescent="0.2">
      <c r="B66" s="3"/>
      <c r="C66" s="3"/>
      <c r="D66" s="3"/>
      <c r="E66" s="3"/>
      <c r="F66" s="3"/>
    </row>
    <row r="67" spans="2:6" ht="18" x14ac:dyDescent="0.2">
      <c r="B67" s="3"/>
      <c r="C67" s="3"/>
      <c r="D67" s="3"/>
      <c r="E67" s="3"/>
      <c r="F67" s="3"/>
    </row>
    <row r="68" spans="2:6" ht="18" x14ac:dyDescent="0.2">
      <c r="B68" s="3"/>
      <c r="C68" s="3"/>
      <c r="D68" s="3"/>
      <c r="E68" s="3"/>
      <c r="F68" s="3"/>
    </row>
    <row r="69" spans="2:6" ht="18" x14ac:dyDescent="0.2">
      <c r="B69" s="3"/>
      <c r="C69" s="3"/>
      <c r="D69" s="3"/>
      <c r="E69" s="3"/>
      <c r="F69" s="3"/>
    </row>
    <row r="70" spans="2:6" ht="18" x14ac:dyDescent="0.2">
      <c r="B70" s="3"/>
      <c r="C70" s="3"/>
      <c r="D70" s="3"/>
      <c r="E70" s="3"/>
      <c r="F70" s="3"/>
    </row>
    <row r="71" spans="2:6" ht="18" x14ac:dyDescent="0.2">
      <c r="B71" s="3"/>
      <c r="C71" s="3"/>
      <c r="D71" s="3"/>
      <c r="E71" s="3"/>
      <c r="F71" s="3"/>
    </row>
    <row r="72" spans="2:6" ht="18" x14ac:dyDescent="0.2">
      <c r="B72" s="3"/>
      <c r="C72" s="3"/>
      <c r="D72" s="3"/>
      <c r="E72" s="3"/>
      <c r="F72" s="3"/>
    </row>
    <row r="73" spans="2:6" ht="18" x14ac:dyDescent="0.2">
      <c r="B73" s="3"/>
      <c r="C73" s="3"/>
      <c r="D73" s="3"/>
      <c r="E73" s="3"/>
      <c r="F73" s="3"/>
    </row>
    <row r="74" spans="2:6" ht="18" x14ac:dyDescent="0.2">
      <c r="B74" s="3"/>
      <c r="C74" s="3"/>
      <c r="D74" s="3"/>
      <c r="E74" s="3"/>
      <c r="F74" s="3"/>
    </row>
    <row r="75" spans="2:6" ht="18" x14ac:dyDescent="0.2">
      <c r="B75" s="3"/>
      <c r="C75" s="3"/>
      <c r="D75" s="3"/>
      <c r="E75" s="3"/>
      <c r="F75" s="3"/>
    </row>
    <row r="76" spans="2:6" ht="18" x14ac:dyDescent="0.2">
      <c r="B76" s="3"/>
      <c r="C76" s="3"/>
      <c r="D76" s="3"/>
      <c r="E76" s="3"/>
      <c r="F76" s="3"/>
    </row>
    <row r="77" spans="2:6" ht="18" x14ac:dyDescent="0.2">
      <c r="B77" s="3"/>
      <c r="C77" s="3"/>
      <c r="D77" s="3"/>
      <c r="E77" s="3"/>
      <c r="F77" s="3"/>
    </row>
    <row r="78" spans="2:6" ht="18" x14ac:dyDescent="0.2">
      <c r="B78" s="3"/>
      <c r="C78" s="3"/>
      <c r="D78" s="3"/>
      <c r="E78" s="3"/>
      <c r="F78" s="3"/>
    </row>
    <row r="79" spans="2:6" ht="18" x14ac:dyDescent="0.2">
      <c r="B79" s="3"/>
      <c r="C79" s="3"/>
      <c r="D79" s="3"/>
      <c r="E79" s="3"/>
      <c r="F79" s="3"/>
    </row>
    <row r="80" spans="2:6" ht="18" x14ac:dyDescent="0.2">
      <c r="B80" s="3"/>
      <c r="C80" s="3"/>
      <c r="D80" s="3"/>
      <c r="E80" s="3"/>
      <c r="F80" s="3"/>
    </row>
    <row r="81" spans="1:6" ht="18" x14ac:dyDescent="0.2">
      <c r="B81" s="3"/>
      <c r="C81" s="3"/>
      <c r="D81" s="3"/>
      <c r="E81" s="3"/>
      <c r="F81" s="3"/>
    </row>
    <row r="82" spans="1:6" ht="18" x14ac:dyDescent="0.2">
      <c r="B82" s="3"/>
      <c r="C82" s="3"/>
      <c r="D82" s="3"/>
      <c r="E82" s="3"/>
      <c r="F82" s="3"/>
    </row>
    <row r="83" spans="1:6" ht="18" x14ac:dyDescent="0.2">
      <c r="B83" s="3"/>
      <c r="C83" s="3"/>
      <c r="D83" s="3"/>
      <c r="E83" s="3"/>
      <c r="F83" s="3"/>
    </row>
    <row r="84" spans="1:6" ht="18" x14ac:dyDescent="0.2">
      <c r="B84" s="3"/>
      <c r="C84" s="3"/>
      <c r="D84" s="3"/>
      <c r="E84" s="3"/>
      <c r="F84" s="3"/>
    </row>
    <row r="85" spans="1:6" ht="18" x14ac:dyDescent="0.2">
      <c r="B85" s="3"/>
      <c r="C85" s="3"/>
      <c r="D85" s="3"/>
      <c r="E85" s="3"/>
      <c r="F85" s="3"/>
    </row>
    <row r="86" spans="1:6" ht="18" x14ac:dyDescent="0.2">
      <c r="B86" s="3"/>
      <c r="C86" s="3"/>
      <c r="D86" s="3"/>
      <c r="E86" s="3"/>
      <c r="F86" s="3"/>
    </row>
    <row r="87" spans="1:6" ht="18" x14ac:dyDescent="0.2">
      <c r="B87" s="3"/>
      <c r="C87" s="3"/>
      <c r="D87" s="3"/>
      <c r="E87" s="3"/>
      <c r="F87" s="3"/>
    </row>
    <row r="88" spans="1:6" ht="18" x14ac:dyDescent="0.2">
      <c r="B88" s="3"/>
      <c r="C88" s="3"/>
      <c r="D88" s="3"/>
      <c r="E88" s="3"/>
      <c r="F88" s="3"/>
    </row>
    <row r="89" spans="1:6" ht="18" x14ac:dyDescent="0.2">
      <c r="A89" s="4"/>
      <c r="B89" s="3"/>
      <c r="C89" s="3"/>
      <c r="D89" s="3"/>
      <c r="E89" s="3"/>
      <c r="F89" s="3"/>
    </row>
    <row r="90" spans="1:6" ht="18" x14ac:dyDescent="0.2">
      <c r="A90" s="4"/>
      <c r="B90" s="3"/>
      <c r="C90" s="3"/>
      <c r="D90" s="3"/>
      <c r="E90" s="3"/>
      <c r="F90" s="3"/>
    </row>
    <row r="91" spans="1:6" ht="18" x14ac:dyDescent="0.2">
      <c r="A91" s="4"/>
      <c r="B91" s="3"/>
      <c r="C91" s="3"/>
      <c r="D91" s="3"/>
      <c r="E91" s="3"/>
      <c r="F91" s="3"/>
    </row>
    <row r="92" spans="1:6" ht="18" x14ac:dyDescent="0.2">
      <c r="A92" s="4"/>
      <c r="B92" s="3"/>
      <c r="C92" s="3"/>
      <c r="D92" s="3"/>
      <c r="E92" s="3"/>
      <c r="F92" s="3"/>
    </row>
    <row r="93" spans="1:6" ht="18" x14ac:dyDescent="0.2">
      <c r="A93" s="4"/>
      <c r="B93" s="3"/>
      <c r="C93" s="3"/>
      <c r="D93" s="3"/>
      <c r="E93" s="3"/>
      <c r="F93" s="3"/>
    </row>
    <row r="94" spans="1:6" ht="18" x14ac:dyDescent="0.2">
      <c r="A94" s="4"/>
      <c r="B94" s="3"/>
      <c r="C94" s="3"/>
      <c r="D94" s="3"/>
      <c r="E94" s="3"/>
      <c r="F94" s="3"/>
    </row>
    <row r="95" spans="1:6" ht="18" x14ac:dyDescent="0.2">
      <c r="A95" s="4"/>
      <c r="B95" s="3"/>
      <c r="C95" s="3"/>
      <c r="D95" s="3"/>
      <c r="E95" s="3"/>
      <c r="F95" s="3"/>
    </row>
    <row r="96" spans="1:6" ht="18" x14ac:dyDescent="0.2">
      <c r="A96" s="4"/>
      <c r="B96" s="3"/>
      <c r="C96" s="3"/>
      <c r="D96" s="3"/>
      <c r="E96" s="3"/>
      <c r="F96" s="3"/>
    </row>
    <row r="97" spans="1:6" ht="18" x14ac:dyDescent="0.2">
      <c r="A97" s="4"/>
      <c r="B97" s="3"/>
      <c r="C97" s="3"/>
      <c r="D97" s="3"/>
      <c r="E97" s="3"/>
      <c r="F97" s="3"/>
    </row>
    <row r="98" spans="1:6" ht="18" x14ac:dyDescent="0.2">
      <c r="A98" s="4"/>
      <c r="B98" s="3"/>
      <c r="C98" s="3"/>
      <c r="D98" s="3"/>
      <c r="E98" s="3"/>
      <c r="F98" s="3"/>
    </row>
    <row r="99" spans="1:6" ht="18" x14ac:dyDescent="0.2">
      <c r="A99" s="2"/>
      <c r="B99" s="3"/>
      <c r="C99" s="3"/>
      <c r="D99" s="3"/>
      <c r="E99" s="3"/>
      <c r="F99" s="3"/>
    </row>
    <row r="100" spans="1:6" ht="18" x14ac:dyDescent="0.2">
      <c r="A100" s="4"/>
      <c r="B100" s="3"/>
      <c r="C100" s="3"/>
      <c r="D100" s="3"/>
      <c r="E100" s="3"/>
      <c r="F100" s="3"/>
    </row>
    <row r="101" spans="1:6" ht="18" x14ac:dyDescent="0.2">
      <c r="A101" s="4"/>
      <c r="B101" s="3"/>
      <c r="C101" s="3"/>
      <c r="D101" s="3"/>
      <c r="E101" s="3"/>
      <c r="F101" s="3"/>
    </row>
    <row r="102" spans="1:6" ht="18" x14ac:dyDescent="0.2">
      <c r="A102" s="4"/>
      <c r="B102" s="3"/>
      <c r="C102" s="3"/>
      <c r="D102" s="3"/>
      <c r="E102" s="3"/>
      <c r="F102" s="3"/>
    </row>
    <row r="103" spans="1:6" ht="18" x14ac:dyDescent="0.2">
      <c r="A103" s="4"/>
      <c r="B103" s="3"/>
      <c r="C103" s="3"/>
      <c r="D103" s="3"/>
      <c r="E103" s="3"/>
      <c r="F103" s="3"/>
    </row>
    <row r="104" spans="1:6" ht="18" x14ac:dyDescent="0.2">
      <c r="A104" s="4"/>
      <c r="B104" s="3"/>
      <c r="C104" s="3"/>
      <c r="D104" s="3"/>
      <c r="E104" s="3"/>
      <c r="F104" s="3"/>
    </row>
    <row r="105" spans="1:6" ht="18" x14ac:dyDescent="0.2">
      <c r="A105" s="4"/>
      <c r="B105" s="3"/>
      <c r="C105" s="3"/>
      <c r="D105" s="3"/>
      <c r="E105" s="3"/>
      <c r="F105" s="3"/>
    </row>
    <row r="106" spans="1:6" ht="18" x14ac:dyDescent="0.2">
      <c r="A106" s="4"/>
      <c r="B106" s="3"/>
      <c r="E106" s="3"/>
    </row>
    <row r="107" spans="1:6" ht="18" x14ac:dyDescent="0.2">
      <c r="A107" s="4"/>
      <c r="B107" s="3"/>
      <c r="E10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7B88D-20DD-7340-BE3E-F8CEAAFF3C7D}">
  <dimension ref="A1:U109"/>
  <sheetViews>
    <sheetView topLeftCell="A24" workbookViewId="0">
      <selection activeCell="F54" sqref="F54"/>
    </sheetView>
  </sheetViews>
  <sheetFormatPr baseColWidth="10" defaultRowHeight="16" x14ac:dyDescent="0.2"/>
  <cols>
    <col min="1" max="1" width="9.6640625" style="6" bestFit="1" customWidth="1"/>
    <col min="2" max="2" width="17.33203125" style="6" bestFit="1" customWidth="1"/>
    <col min="3" max="3" width="19.83203125" style="6" bestFit="1" customWidth="1"/>
    <col min="4" max="4" width="14.6640625" style="6" bestFit="1" customWidth="1"/>
    <col min="5" max="5" width="26.33203125" style="6" bestFit="1" customWidth="1"/>
    <col min="6" max="9" width="9.33203125" style="6" customWidth="1"/>
    <col min="10" max="10" width="6.1640625" bestFit="1" customWidth="1"/>
    <col min="11" max="11" width="6.6640625" customWidth="1"/>
  </cols>
  <sheetData>
    <row r="1" spans="1:21" x14ac:dyDescent="0.2">
      <c r="A1" s="8" t="s">
        <v>2</v>
      </c>
      <c r="B1" s="6" t="s">
        <v>1</v>
      </c>
      <c r="C1" s="6" t="s">
        <v>0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21" ht="18" x14ac:dyDescent="0.2">
      <c r="A2" s="4">
        <v>43374</v>
      </c>
      <c r="B2" s="6">
        <v>15</v>
      </c>
      <c r="C2" s="6">
        <v>26.02703</v>
      </c>
      <c r="D2" s="6">
        <v>17.707775999999999</v>
      </c>
      <c r="E2" s="6">
        <f>+AVERAGE(C2:D2)</f>
        <v>21.867402999999999</v>
      </c>
      <c r="F2" s="6">
        <f t="shared" ref="F2:F33" si="0">E2-1.64*$L$2/SQRT(12)</f>
        <v>18.838701921613058</v>
      </c>
      <c r="G2" s="6">
        <f t="shared" ref="G2:G33" si="1">E2+1.64*$L$2/SQRT(12)</f>
        <v>24.896104078386941</v>
      </c>
      <c r="H2" s="6">
        <f t="shared" ref="H2:H33" si="2">+E2-2.576*$L$2/SQRT(12)</f>
        <v>17.110126184192218</v>
      </c>
      <c r="I2" s="6">
        <f t="shared" ref="I2:I33" si="3">E2+2.576*$L$2/SQRT(12)</f>
        <v>26.624679815807781</v>
      </c>
      <c r="J2">
        <f>+(B2&gt;F2)*(B2&lt;G2)</f>
        <v>0</v>
      </c>
      <c r="K2">
        <f>+(B2&gt;H2)*(B2&lt;I2)</f>
        <v>0</v>
      </c>
      <c r="L2">
        <f>+STDEV(B20:B45)</f>
        <v>6.3973953032985742</v>
      </c>
      <c r="N2" s="5">
        <f>+SUM(B2:B4)</f>
        <v>37</v>
      </c>
      <c r="O2" s="5">
        <f>+SUM(E2:E4)</f>
        <v>49.583633999999996</v>
      </c>
      <c r="P2" s="5">
        <f>+SUM(F2:F4)</f>
        <v>40.497530764839176</v>
      </c>
      <c r="Q2" s="5">
        <f>+SUM(G2:G4)</f>
        <v>58.669737235160824</v>
      </c>
      <c r="R2" s="5">
        <f>+SUM(H2:H4)</f>
        <v>35.311803552576656</v>
      </c>
      <c r="S2" s="5">
        <f>+SUM(I2:I4)</f>
        <v>63.855464447423344</v>
      </c>
      <c r="T2">
        <f t="shared" ref="T2:T3" si="4">+(N2&gt;P2)*(L2&lt;Q2)</f>
        <v>0</v>
      </c>
      <c r="U2">
        <f>+(N2&gt;R2)*(N2&lt;S2)</f>
        <v>1</v>
      </c>
    </row>
    <row r="3" spans="1:21" ht="18" x14ac:dyDescent="0.2">
      <c r="A3" s="4">
        <v>43405</v>
      </c>
      <c r="B3" s="6">
        <v>11</v>
      </c>
      <c r="C3" s="6">
        <v>18.055119000000001</v>
      </c>
      <c r="D3" s="6">
        <v>13.645709999999999</v>
      </c>
      <c r="E3" s="6">
        <f t="shared" ref="E3:E50" si="5">+AVERAGE(C3:D3)</f>
        <v>15.850414499999999</v>
      </c>
      <c r="F3" s="6">
        <f t="shared" si="0"/>
        <v>12.821713421613058</v>
      </c>
      <c r="G3" s="6">
        <f t="shared" si="1"/>
        <v>18.879115578386941</v>
      </c>
      <c r="H3" s="6">
        <f t="shared" si="2"/>
        <v>11.093137684192218</v>
      </c>
      <c r="I3" s="6">
        <f t="shared" si="3"/>
        <v>20.607691315807781</v>
      </c>
      <c r="J3">
        <f t="shared" ref="J3:J45" si="6">+(B3&gt;F3)*(B3&lt;G3)</f>
        <v>0</v>
      </c>
      <c r="K3">
        <f t="shared" ref="K3:K45" si="7">+(B3&gt;H3)*(B3&lt;I3)</f>
        <v>0</v>
      </c>
      <c r="N3" s="5">
        <f t="shared" ref="N3:N45" si="8">+SUM(B3:B5)</f>
        <v>32</v>
      </c>
      <c r="O3" s="5">
        <f t="shared" ref="O3:S18" si="9">+SUM(E3:E5)</f>
        <v>38.219777499999999</v>
      </c>
      <c r="P3" s="5">
        <f t="shared" si="9"/>
        <v>29.133674264839176</v>
      </c>
      <c r="Q3" s="5">
        <f t="shared" si="9"/>
        <v>47.305880735160827</v>
      </c>
      <c r="R3" s="5">
        <f t="shared" si="9"/>
        <v>23.947947052576655</v>
      </c>
      <c r="S3" s="5">
        <f t="shared" si="9"/>
        <v>52.491607947423347</v>
      </c>
      <c r="T3">
        <f t="shared" si="4"/>
        <v>1</v>
      </c>
      <c r="U3">
        <f>+(N3&gt;R3)*(N3&lt;S3)</f>
        <v>1</v>
      </c>
    </row>
    <row r="4" spans="1:21" ht="18" x14ac:dyDescent="0.2">
      <c r="A4" s="4">
        <v>43435</v>
      </c>
      <c r="B4" s="6">
        <v>11</v>
      </c>
      <c r="C4" s="6">
        <v>12.073504</v>
      </c>
      <c r="D4" s="6">
        <v>11.658129000000001</v>
      </c>
      <c r="E4" s="6">
        <f t="shared" si="5"/>
        <v>11.865816500000001</v>
      </c>
      <c r="F4" s="6">
        <f t="shared" si="0"/>
        <v>8.8371154216130599</v>
      </c>
      <c r="G4" s="6">
        <f t="shared" si="1"/>
        <v>14.894517578386942</v>
      </c>
      <c r="H4" s="6">
        <f t="shared" si="2"/>
        <v>7.1085396841922197</v>
      </c>
      <c r="I4" s="6">
        <f t="shared" si="3"/>
        <v>16.623093315807782</v>
      </c>
      <c r="J4">
        <f t="shared" si="6"/>
        <v>1</v>
      </c>
      <c r="K4">
        <f t="shared" si="7"/>
        <v>1</v>
      </c>
      <c r="N4" s="5">
        <f t="shared" si="8"/>
        <v>28</v>
      </c>
      <c r="O4" s="5">
        <f t="shared" si="9"/>
        <v>32.409238999999999</v>
      </c>
      <c r="P4" s="5">
        <f t="shared" si="9"/>
        <v>23.323135764839176</v>
      </c>
      <c r="Q4" s="5">
        <f t="shared" si="9"/>
        <v>41.49534223516082</v>
      </c>
      <c r="R4" s="5">
        <f t="shared" si="9"/>
        <v>18.137408552576655</v>
      </c>
      <c r="S4" s="5">
        <f t="shared" si="9"/>
        <v>46.68106944742334</v>
      </c>
      <c r="T4">
        <f>+(N4&gt;P4)*(L4&lt;Q4)</f>
        <v>1</v>
      </c>
      <c r="U4">
        <f t="shared" ref="U4:U45" si="10">+(N4&gt;R4)*(N4&lt;S4)</f>
        <v>1</v>
      </c>
    </row>
    <row r="5" spans="1:21" ht="18" x14ac:dyDescent="0.2">
      <c r="A5" s="4">
        <v>43466</v>
      </c>
      <c r="B5" s="6">
        <v>10</v>
      </c>
      <c r="C5" s="6">
        <v>10.412364999999999</v>
      </c>
      <c r="D5" s="6">
        <v>10.594728</v>
      </c>
      <c r="E5" s="6">
        <f t="shared" si="5"/>
        <v>10.503546499999999</v>
      </c>
      <c r="F5" s="6">
        <f t="shared" si="0"/>
        <v>7.4748454216130575</v>
      </c>
      <c r="G5" s="6">
        <f t="shared" si="1"/>
        <v>13.53224757838694</v>
      </c>
      <c r="H5" s="6">
        <f t="shared" si="2"/>
        <v>5.7462696841922174</v>
      </c>
      <c r="I5" s="6">
        <f t="shared" si="3"/>
        <v>15.26082331580778</v>
      </c>
      <c r="J5">
        <f t="shared" si="6"/>
        <v>1</v>
      </c>
      <c r="K5">
        <f t="shared" si="7"/>
        <v>1</v>
      </c>
      <c r="N5" s="5">
        <f t="shared" si="8"/>
        <v>24</v>
      </c>
      <c r="O5" s="5">
        <f t="shared" si="9"/>
        <v>29.665927499999999</v>
      </c>
      <c r="P5" s="5">
        <f t="shared" si="9"/>
        <v>20.579824264839175</v>
      </c>
      <c r="Q5" s="5">
        <f t="shared" si="9"/>
        <v>38.752030735160822</v>
      </c>
      <c r="R5" s="5">
        <f t="shared" si="9"/>
        <v>15.394097052576655</v>
      </c>
      <c r="S5" s="5">
        <f t="shared" si="9"/>
        <v>43.937757947423343</v>
      </c>
      <c r="T5">
        <f t="shared" ref="T5:T45" si="11">+(N5&gt;P5)*(L5&lt;Q5)</f>
        <v>1</v>
      </c>
      <c r="U5">
        <f t="shared" si="10"/>
        <v>1</v>
      </c>
    </row>
    <row r="6" spans="1:21" ht="18" x14ac:dyDescent="0.2">
      <c r="A6" s="4">
        <v>43497</v>
      </c>
      <c r="B6" s="6">
        <v>7</v>
      </c>
      <c r="C6" s="6">
        <v>9.6015639999999998</v>
      </c>
      <c r="D6" s="6">
        <v>10.478187999999999</v>
      </c>
      <c r="E6" s="6">
        <f t="shared" si="5"/>
        <v>10.039876</v>
      </c>
      <c r="F6" s="6">
        <f t="shared" si="0"/>
        <v>7.0111749216130583</v>
      </c>
      <c r="G6" s="6">
        <f t="shared" si="1"/>
        <v>13.068577078386941</v>
      </c>
      <c r="H6" s="6">
        <f t="shared" si="2"/>
        <v>5.2825991841922182</v>
      </c>
      <c r="I6" s="6">
        <f t="shared" si="3"/>
        <v>14.797152815807781</v>
      </c>
      <c r="J6">
        <f t="shared" si="6"/>
        <v>0</v>
      </c>
      <c r="K6">
        <f t="shared" si="7"/>
        <v>1</v>
      </c>
      <c r="N6" s="5">
        <f t="shared" si="8"/>
        <v>33</v>
      </c>
      <c r="O6" s="5">
        <f t="shared" si="9"/>
        <v>27.083861500000001</v>
      </c>
      <c r="P6" s="5">
        <f t="shared" si="9"/>
        <v>17.997758264839177</v>
      </c>
      <c r="Q6" s="5">
        <f t="shared" si="9"/>
        <v>36.169964735160825</v>
      </c>
      <c r="R6" s="5">
        <f t="shared" si="9"/>
        <v>12.812031052576657</v>
      </c>
      <c r="S6" s="5">
        <f t="shared" si="9"/>
        <v>41.355691947423345</v>
      </c>
      <c r="T6">
        <f t="shared" si="11"/>
        <v>1</v>
      </c>
      <c r="U6">
        <f t="shared" si="10"/>
        <v>1</v>
      </c>
    </row>
    <row r="7" spans="1:21" ht="18" x14ac:dyDescent="0.2">
      <c r="A7" s="4">
        <v>43525</v>
      </c>
      <c r="B7" s="6">
        <v>7</v>
      </c>
      <c r="C7" s="6">
        <v>6.9858570000000002</v>
      </c>
      <c r="D7" s="6">
        <v>11.259153</v>
      </c>
      <c r="E7" s="6">
        <f t="shared" si="5"/>
        <v>9.1225050000000003</v>
      </c>
      <c r="F7" s="6">
        <f t="shared" si="0"/>
        <v>6.0938039216130591</v>
      </c>
      <c r="G7" s="6">
        <f t="shared" si="1"/>
        <v>12.151206078386942</v>
      </c>
      <c r="H7" s="6">
        <f t="shared" si="2"/>
        <v>4.3652281841922189</v>
      </c>
      <c r="I7" s="6">
        <f t="shared" si="3"/>
        <v>13.879781815807782</v>
      </c>
      <c r="J7">
        <f t="shared" si="6"/>
        <v>1</v>
      </c>
      <c r="K7">
        <f t="shared" si="7"/>
        <v>1</v>
      </c>
      <c r="N7" s="5">
        <f t="shared" si="8"/>
        <v>36</v>
      </c>
      <c r="O7" s="5">
        <f t="shared" si="9"/>
        <v>30.824916999999999</v>
      </c>
      <c r="P7" s="5">
        <f t="shared" si="9"/>
        <v>21.738813764839179</v>
      </c>
      <c r="Q7" s="5">
        <f t="shared" si="9"/>
        <v>39.911020235160819</v>
      </c>
      <c r="R7" s="5">
        <f t="shared" si="9"/>
        <v>16.553086552576655</v>
      </c>
      <c r="S7" s="5">
        <f t="shared" si="9"/>
        <v>45.09674744742334</v>
      </c>
      <c r="T7">
        <f t="shared" si="11"/>
        <v>1</v>
      </c>
      <c r="U7">
        <f t="shared" si="10"/>
        <v>1</v>
      </c>
    </row>
    <row r="8" spans="1:21" ht="18" x14ac:dyDescent="0.2">
      <c r="A8" s="4">
        <v>43556</v>
      </c>
      <c r="B8" s="6">
        <v>19</v>
      </c>
      <c r="C8" s="6">
        <v>6.4611879999999999</v>
      </c>
      <c r="D8" s="6">
        <v>9.3817730000000008</v>
      </c>
      <c r="E8" s="6">
        <f t="shared" si="5"/>
        <v>7.9214805000000004</v>
      </c>
      <c r="F8" s="6">
        <f t="shared" si="0"/>
        <v>4.8927794216130591</v>
      </c>
      <c r="G8" s="6">
        <f t="shared" si="1"/>
        <v>10.950181578386943</v>
      </c>
      <c r="H8" s="6">
        <f t="shared" si="2"/>
        <v>3.164203684192219</v>
      </c>
      <c r="I8" s="6">
        <f t="shared" si="3"/>
        <v>12.678757315807783</v>
      </c>
      <c r="J8">
        <f t="shared" si="6"/>
        <v>0</v>
      </c>
      <c r="K8">
        <f t="shared" si="7"/>
        <v>0</v>
      </c>
      <c r="N8" s="5">
        <f t="shared" si="8"/>
        <v>44</v>
      </c>
      <c r="O8" s="5">
        <f t="shared" si="9"/>
        <v>36.135379999999998</v>
      </c>
      <c r="P8" s="5">
        <f t="shared" si="9"/>
        <v>27.049276764839174</v>
      </c>
      <c r="Q8" s="5">
        <f t="shared" si="9"/>
        <v>45.221483235160818</v>
      </c>
      <c r="R8" s="5">
        <f t="shared" si="9"/>
        <v>21.863549552576654</v>
      </c>
      <c r="S8" s="5">
        <f t="shared" si="9"/>
        <v>50.407210447423338</v>
      </c>
      <c r="T8">
        <f t="shared" si="11"/>
        <v>1</v>
      </c>
      <c r="U8">
        <f t="shared" si="10"/>
        <v>1</v>
      </c>
    </row>
    <row r="9" spans="1:21" ht="18" x14ac:dyDescent="0.2">
      <c r="A9" s="4">
        <v>43586</v>
      </c>
      <c r="B9" s="6">
        <v>10</v>
      </c>
      <c r="C9" s="6">
        <v>16.858913999999999</v>
      </c>
      <c r="D9" s="6">
        <v>10.702949</v>
      </c>
      <c r="E9" s="6">
        <f t="shared" si="5"/>
        <v>13.780931499999999</v>
      </c>
      <c r="F9" s="6">
        <f t="shared" si="0"/>
        <v>10.752230421613058</v>
      </c>
      <c r="G9" s="6">
        <f t="shared" si="1"/>
        <v>16.809632578386939</v>
      </c>
      <c r="H9" s="6">
        <f t="shared" si="2"/>
        <v>9.0236546841922181</v>
      </c>
      <c r="I9" s="6">
        <f t="shared" si="3"/>
        <v>18.538208315807779</v>
      </c>
      <c r="J9">
        <f t="shared" si="6"/>
        <v>0</v>
      </c>
      <c r="K9">
        <f t="shared" si="7"/>
        <v>1</v>
      </c>
      <c r="N9" s="5">
        <f t="shared" si="8"/>
        <v>40</v>
      </c>
      <c r="O9" s="5">
        <f t="shared" si="9"/>
        <v>42.927383999999996</v>
      </c>
      <c r="P9" s="5">
        <f t="shared" si="9"/>
        <v>33.841280764839169</v>
      </c>
      <c r="Q9" s="5">
        <f t="shared" si="9"/>
        <v>52.013487235160824</v>
      </c>
      <c r="R9" s="5">
        <f t="shared" si="9"/>
        <v>28.655553552576652</v>
      </c>
      <c r="S9" s="5">
        <f t="shared" si="9"/>
        <v>57.199214447423344</v>
      </c>
      <c r="T9">
        <f t="shared" si="11"/>
        <v>1</v>
      </c>
      <c r="U9">
        <f t="shared" si="10"/>
        <v>1</v>
      </c>
    </row>
    <row r="10" spans="1:21" ht="18" x14ac:dyDescent="0.2">
      <c r="A10" s="4">
        <v>43617</v>
      </c>
      <c r="B10" s="6">
        <v>15</v>
      </c>
      <c r="C10" s="6">
        <v>13.355183</v>
      </c>
      <c r="D10" s="6">
        <v>15.510752999999999</v>
      </c>
      <c r="E10" s="6">
        <f t="shared" si="5"/>
        <v>14.432967999999999</v>
      </c>
      <c r="F10" s="6">
        <f t="shared" si="0"/>
        <v>11.404266921613058</v>
      </c>
      <c r="G10" s="6">
        <f t="shared" si="1"/>
        <v>17.46166907838694</v>
      </c>
      <c r="H10" s="6">
        <f t="shared" si="2"/>
        <v>9.6756911841922175</v>
      </c>
      <c r="I10" s="6">
        <f t="shared" si="3"/>
        <v>19.19024481580778</v>
      </c>
      <c r="J10">
        <f t="shared" si="6"/>
        <v>1</v>
      </c>
      <c r="K10">
        <f t="shared" si="7"/>
        <v>1</v>
      </c>
      <c r="N10" s="5">
        <f t="shared" si="8"/>
        <v>45</v>
      </c>
      <c r="O10" s="5">
        <f t="shared" si="9"/>
        <v>45.679889500000002</v>
      </c>
      <c r="P10" s="5">
        <f t="shared" si="9"/>
        <v>36.593786264839174</v>
      </c>
      <c r="Q10" s="5">
        <f t="shared" si="9"/>
        <v>54.765992735160822</v>
      </c>
      <c r="R10" s="5">
        <f t="shared" si="9"/>
        <v>31.408059052576654</v>
      </c>
      <c r="S10" s="5">
        <f t="shared" si="9"/>
        <v>59.951719947423342</v>
      </c>
      <c r="T10">
        <f t="shared" si="11"/>
        <v>1</v>
      </c>
      <c r="U10">
        <f t="shared" si="10"/>
        <v>1</v>
      </c>
    </row>
    <row r="11" spans="1:21" ht="18" x14ac:dyDescent="0.2">
      <c r="A11" s="4">
        <v>43647</v>
      </c>
      <c r="B11" s="6">
        <v>15</v>
      </c>
      <c r="C11" s="6">
        <v>14.645956</v>
      </c>
      <c r="D11" s="6">
        <v>14.781013</v>
      </c>
      <c r="E11" s="6">
        <f t="shared" si="5"/>
        <v>14.7134845</v>
      </c>
      <c r="F11" s="6">
        <f t="shared" si="0"/>
        <v>11.684783421613059</v>
      </c>
      <c r="G11" s="6">
        <f t="shared" si="1"/>
        <v>17.742185578386941</v>
      </c>
      <c r="H11" s="6">
        <f t="shared" si="2"/>
        <v>9.9562076841922185</v>
      </c>
      <c r="I11" s="6">
        <f t="shared" si="3"/>
        <v>19.470761315807781</v>
      </c>
      <c r="J11">
        <f t="shared" si="6"/>
        <v>1</v>
      </c>
      <c r="K11">
        <f t="shared" si="7"/>
        <v>1</v>
      </c>
      <c r="N11" s="5">
        <f t="shared" si="8"/>
        <v>40</v>
      </c>
      <c r="O11" s="5">
        <f t="shared" si="9"/>
        <v>44.368964499999997</v>
      </c>
      <c r="P11" s="5">
        <f t="shared" si="9"/>
        <v>35.282861264839177</v>
      </c>
      <c r="Q11" s="5">
        <f t="shared" si="9"/>
        <v>53.455067735160824</v>
      </c>
      <c r="R11" s="5">
        <f t="shared" si="9"/>
        <v>30.097134052576656</v>
      </c>
      <c r="S11" s="5">
        <f t="shared" si="9"/>
        <v>58.640794947423345</v>
      </c>
      <c r="T11">
        <f t="shared" si="11"/>
        <v>1</v>
      </c>
      <c r="U11">
        <f t="shared" si="10"/>
        <v>1</v>
      </c>
    </row>
    <row r="12" spans="1:21" ht="18" x14ac:dyDescent="0.2">
      <c r="A12" s="4">
        <v>43678</v>
      </c>
      <c r="B12" s="6">
        <v>15</v>
      </c>
      <c r="C12" s="6">
        <v>15.91803</v>
      </c>
      <c r="D12" s="6">
        <v>17.148844</v>
      </c>
      <c r="E12" s="6">
        <f t="shared" si="5"/>
        <v>16.533436999999999</v>
      </c>
      <c r="F12" s="6">
        <f t="shared" si="0"/>
        <v>13.504735921613058</v>
      </c>
      <c r="G12" s="6">
        <f t="shared" si="1"/>
        <v>19.562138078386941</v>
      </c>
      <c r="H12" s="6">
        <f t="shared" si="2"/>
        <v>11.776160184192218</v>
      </c>
      <c r="I12" s="6">
        <f t="shared" si="3"/>
        <v>21.290713815807781</v>
      </c>
      <c r="J12">
        <f t="shared" si="6"/>
        <v>1</v>
      </c>
      <c r="K12">
        <f t="shared" si="7"/>
        <v>1</v>
      </c>
      <c r="N12" s="5">
        <f t="shared" si="8"/>
        <v>31</v>
      </c>
      <c r="O12" s="5">
        <f t="shared" si="9"/>
        <v>39.839455000000001</v>
      </c>
      <c r="P12" s="5">
        <f t="shared" si="9"/>
        <v>30.753351764839174</v>
      </c>
      <c r="Q12" s="5">
        <f t="shared" si="9"/>
        <v>48.925558235160828</v>
      </c>
      <c r="R12" s="5">
        <f t="shared" si="9"/>
        <v>25.567624552576653</v>
      </c>
      <c r="S12" s="5">
        <f t="shared" si="9"/>
        <v>54.111285447423349</v>
      </c>
      <c r="T12">
        <f t="shared" si="11"/>
        <v>1</v>
      </c>
      <c r="U12">
        <f t="shared" si="10"/>
        <v>1</v>
      </c>
    </row>
    <row r="13" spans="1:21" ht="18" x14ac:dyDescent="0.2">
      <c r="A13" s="2" t="s">
        <v>5</v>
      </c>
      <c r="B13" s="6">
        <v>10</v>
      </c>
      <c r="C13" s="6">
        <v>15.737176</v>
      </c>
      <c r="D13" s="6">
        <v>10.50691</v>
      </c>
      <c r="E13" s="6">
        <f t="shared" si="5"/>
        <v>13.122043</v>
      </c>
      <c r="F13" s="6">
        <f t="shared" si="0"/>
        <v>10.093341921613058</v>
      </c>
      <c r="G13" s="6">
        <f t="shared" si="1"/>
        <v>16.150744078386943</v>
      </c>
      <c r="H13" s="6">
        <f t="shared" si="2"/>
        <v>8.3647661841922183</v>
      </c>
      <c r="I13" s="6">
        <f t="shared" si="3"/>
        <v>17.879319815807783</v>
      </c>
      <c r="J13">
        <f t="shared" si="6"/>
        <v>0</v>
      </c>
      <c r="K13">
        <f t="shared" si="7"/>
        <v>1</v>
      </c>
      <c r="N13" s="5">
        <f t="shared" si="8"/>
        <v>34</v>
      </c>
      <c r="O13" s="5">
        <f t="shared" si="9"/>
        <v>30.467677999999999</v>
      </c>
      <c r="P13" s="5">
        <f t="shared" si="9"/>
        <v>21.381574764839179</v>
      </c>
      <c r="Q13" s="5">
        <f t="shared" si="9"/>
        <v>39.553781235160827</v>
      </c>
      <c r="R13" s="5">
        <f t="shared" si="9"/>
        <v>16.195847552576655</v>
      </c>
      <c r="S13" s="5">
        <f t="shared" si="9"/>
        <v>44.739508447423347</v>
      </c>
      <c r="T13">
        <f t="shared" si="11"/>
        <v>1</v>
      </c>
      <c r="U13">
        <f t="shared" si="10"/>
        <v>1</v>
      </c>
    </row>
    <row r="14" spans="1:21" ht="18" x14ac:dyDescent="0.2">
      <c r="A14" s="4">
        <v>43739</v>
      </c>
      <c r="B14" s="6">
        <v>6</v>
      </c>
      <c r="C14" s="6">
        <v>11.527562</v>
      </c>
      <c r="D14" s="6">
        <v>8.8403880000000008</v>
      </c>
      <c r="E14" s="6">
        <f t="shared" si="5"/>
        <v>10.183975</v>
      </c>
      <c r="F14" s="6">
        <f t="shared" si="0"/>
        <v>7.155273921613059</v>
      </c>
      <c r="G14" s="6">
        <f t="shared" si="1"/>
        <v>13.212676078386941</v>
      </c>
      <c r="H14" s="6">
        <f t="shared" si="2"/>
        <v>5.4266981841922188</v>
      </c>
      <c r="I14" s="6">
        <f t="shared" si="3"/>
        <v>14.941251815807782</v>
      </c>
      <c r="J14">
        <f t="shared" si="6"/>
        <v>0</v>
      </c>
      <c r="K14">
        <f t="shared" si="7"/>
        <v>1</v>
      </c>
      <c r="N14" s="5">
        <f t="shared" si="8"/>
        <v>39</v>
      </c>
      <c r="O14" s="5">
        <f t="shared" si="9"/>
        <v>30.286635500000003</v>
      </c>
      <c r="P14" s="5">
        <f t="shared" si="9"/>
        <v>21.200532264839175</v>
      </c>
      <c r="Q14" s="5">
        <f t="shared" si="9"/>
        <v>39.372738735160823</v>
      </c>
      <c r="R14" s="5">
        <f t="shared" si="9"/>
        <v>16.014805052576655</v>
      </c>
      <c r="S14" s="5">
        <f t="shared" si="9"/>
        <v>44.558465947423343</v>
      </c>
      <c r="T14">
        <f t="shared" si="11"/>
        <v>1</v>
      </c>
      <c r="U14">
        <f t="shared" si="10"/>
        <v>1</v>
      </c>
    </row>
    <row r="15" spans="1:21" ht="18" x14ac:dyDescent="0.2">
      <c r="A15" s="4">
        <v>43770</v>
      </c>
      <c r="B15" s="6">
        <v>18</v>
      </c>
      <c r="C15" s="6">
        <v>6.7701019999999996</v>
      </c>
      <c r="D15" s="6">
        <v>7.5532180000000002</v>
      </c>
      <c r="E15" s="6">
        <f t="shared" si="5"/>
        <v>7.1616599999999995</v>
      </c>
      <c r="F15" s="6">
        <f t="shared" si="0"/>
        <v>4.1329589216130582</v>
      </c>
      <c r="G15" s="6">
        <f t="shared" si="1"/>
        <v>10.190361078386941</v>
      </c>
      <c r="H15" s="6">
        <f t="shared" si="2"/>
        <v>2.4043831841922181</v>
      </c>
      <c r="I15" s="6">
        <f t="shared" si="3"/>
        <v>11.918936815807781</v>
      </c>
      <c r="J15">
        <f t="shared" si="6"/>
        <v>0</v>
      </c>
      <c r="K15">
        <f t="shared" si="7"/>
        <v>0</v>
      </c>
      <c r="N15" s="5">
        <f t="shared" si="8"/>
        <v>52</v>
      </c>
      <c r="O15" s="5">
        <f t="shared" si="9"/>
        <v>36.438874999999996</v>
      </c>
      <c r="P15" s="5">
        <f t="shared" si="9"/>
        <v>27.352771764839176</v>
      </c>
      <c r="Q15" s="5">
        <f t="shared" si="9"/>
        <v>45.524978235160823</v>
      </c>
      <c r="R15" s="5">
        <f t="shared" si="9"/>
        <v>22.167044552576655</v>
      </c>
      <c r="S15" s="5">
        <f t="shared" si="9"/>
        <v>50.710705447423344</v>
      </c>
      <c r="T15">
        <f t="shared" si="11"/>
        <v>1</v>
      </c>
      <c r="U15">
        <f t="shared" si="10"/>
        <v>0</v>
      </c>
    </row>
    <row r="16" spans="1:21" ht="18" x14ac:dyDescent="0.2">
      <c r="A16" s="4">
        <v>43800</v>
      </c>
      <c r="B16" s="6">
        <v>15</v>
      </c>
      <c r="C16" s="6">
        <v>15.119152</v>
      </c>
      <c r="D16" s="6">
        <v>10.762848999999999</v>
      </c>
      <c r="E16" s="6">
        <f t="shared" si="5"/>
        <v>12.941000499999999</v>
      </c>
      <c r="F16" s="6">
        <f t="shared" si="0"/>
        <v>9.9122994216130582</v>
      </c>
      <c r="G16" s="6">
        <f t="shared" si="1"/>
        <v>15.969701578386941</v>
      </c>
      <c r="H16" s="6">
        <f t="shared" si="2"/>
        <v>8.1837236841922181</v>
      </c>
      <c r="I16" s="6">
        <f t="shared" si="3"/>
        <v>17.698277315807779</v>
      </c>
      <c r="J16">
        <f t="shared" si="6"/>
        <v>1</v>
      </c>
      <c r="K16">
        <f t="shared" si="7"/>
        <v>1</v>
      </c>
      <c r="N16" s="5">
        <f t="shared" si="8"/>
        <v>46</v>
      </c>
      <c r="O16" s="5">
        <f t="shared" si="9"/>
        <v>46.067949999999996</v>
      </c>
      <c r="P16" s="5">
        <f t="shared" si="9"/>
        <v>36.981846764839176</v>
      </c>
      <c r="Q16" s="5">
        <f t="shared" si="9"/>
        <v>55.154053235160823</v>
      </c>
      <c r="R16" s="5">
        <f t="shared" si="9"/>
        <v>31.796119552576656</v>
      </c>
      <c r="S16" s="5">
        <f t="shared" si="9"/>
        <v>60.339780447423344</v>
      </c>
      <c r="T16">
        <f t="shared" si="11"/>
        <v>1</v>
      </c>
      <c r="U16">
        <f t="shared" si="10"/>
        <v>1</v>
      </c>
    </row>
    <row r="17" spans="1:21" ht="18" x14ac:dyDescent="0.2">
      <c r="A17" s="4">
        <v>43831</v>
      </c>
      <c r="B17" s="6">
        <v>19</v>
      </c>
      <c r="C17" s="6">
        <v>16.487715000000001</v>
      </c>
      <c r="D17" s="6">
        <v>16.184714</v>
      </c>
      <c r="E17" s="6">
        <f t="shared" si="5"/>
        <v>16.336214500000001</v>
      </c>
      <c r="F17" s="6">
        <f t="shared" si="0"/>
        <v>13.307513421613059</v>
      </c>
      <c r="G17" s="6">
        <f t="shared" si="1"/>
        <v>19.364915578386942</v>
      </c>
      <c r="H17" s="6">
        <f t="shared" si="2"/>
        <v>11.578937684192219</v>
      </c>
      <c r="I17" s="6">
        <f t="shared" si="3"/>
        <v>21.093491315807782</v>
      </c>
      <c r="J17">
        <f t="shared" si="6"/>
        <v>1</v>
      </c>
      <c r="K17">
        <f t="shared" si="7"/>
        <v>1</v>
      </c>
      <c r="N17" s="5">
        <f t="shared" si="8"/>
        <v>37</v>
      </c>
      <c r="O17" s="5">
        <f t="shared" si="9"/>
        <v>46.894784999999999</v>
      </c>
      <c r="P17" s="5">
        <f t="shared" si="9"/>
        <v>37.808681764839179</v>
      </c>
      <c r="Q17" s="5">
        <f t="shared" si="9"/>
        <v>55.980888235160826</v>
      </c>
      <c r="R17" s="5">
        <f t="shared" si="9"/>
        <v>32.622954552576658</v>
      </c>
      <c r="S17" s="5">
        <f t="shared" si="9"/>
        <v>61.166615447423347</v>
      </c>
      <c r="T17">
        <f t="shared" si="11"/>
        <v>0</v>
      </c>
      <c r="U17">
        <f t="shared" si="10"/>
        <v>1</v>
      </c>
    </row>
    <row r="18" spans="1:21" ht="18" x14ac:dyDescent="0.2">
      <c r="A18" s="4">
        <v>43862</v>
      </c>
      <c r="B18" s="6">
        <v>12</v>
      </c>
      <c r="C18" s="6">
        <v>18.648171000000001</v>
      </c>
      <c r="D18" s="6">
        <v>14.933299</v>
      </c>
      <c r="E18" s="6">
        <f t="shared" si="5"/>
        <v>16.790735000000002</v>
      </c>
      <c r="F18" s="6">
        <f t="shared" si="0"/>
        <v>13.76203392161306</v>
      </c>
      <c r="G18" s="6">
        <f t="shared" si="1"/>
        <v>19.819436078386943</v>
      </c>
      <c r="H18" s="6">
        <f t="shared" si="2"/>
        <v>12.03345818419222</v>
      </c>
      <c r="I18" s="6">
        <f t="shared" si="3"/>
        <v>21.548011815807783</v>
      </c>
      <c r="J18">
        <f t="shared" si="6"/>
        <v>0</v>
      </c>
      <c r="K18">
        <f t="shared" si="7"/>
        <v>0</v>
      </c>
      <c r="N18" s="5">
        <f t="shared" si="8"/>
        <v>22</v>
      </c>
      <c r="O18" s="5">
        <f t="shared" si="9"/>
        <v>38.823779000000002</v>
      </c>
      <c r="P18" s="5">
        <f t="shared" si="9"/>
        <v>29.737675764839178</v>
      </c>
      <c r="Q18" s="5">
        <f t="shared" si="9"/>
        <v>47.909882235160822</v>
      </c>
      <c r="R18" s="5">
        <f t="shared" si="9"/>
        <v>24.551948552576658</v>
      </c>
      <c r="S18" s="5">
        <f t="shared" si="9"/>
        <v>53.095609447423342</v>
      </c>
      <c r="T18">
        <f t="shared" si="11"/>
        <v>0</v>
      </c>
      <c r="U18">
        <f t="shared" si="10"/>
        <v>0</v>
      </c>
    </row>
    <row r="19" spans="1:21" ht="18" x14ac:dyDescent="0.2">
      <c r="A19" s="4">
        <v>43891</v>
      </c>
      <c r="B19" s="6">
        <v>6</v>
      </c>
      <c r="C19" s="6">
        <v>13.991842999999999</v>
      </c>
      <c r="D19" s="6">
        <v>13.543828</v>
      </c>
      <c r="E19" s="6">
        <f t="shared" si="5"/>
        <v>13.7678355</v>
      </c>
      <c r="F19" s="6">
        <f t="shared" si="0"/>
        <v>10.739134421613059</v>
      </c>
      <c r="G19" s="6">
        <f t="shared" si="1"/>
        <v>16.796536578386942</v>
      </c>
      <c r="H19" s="6">
        <f t="shared" si="2"/>
        <v>9.0105586841922189</v>
      </c>
      <c r="I19" s="6">
        <f t="shared" si="3"/>
        <v>18.525112315807782</v>
      </c>
      <c r="J19">
        <f t="shared" si="6"/>
        <v>0</v>
      </c>
      <c r="K19">
        <f t="shared" si="7"/>
        <v>0</v>
      </c>
      <c r="N19" s="5">
        <f t="shared" si="8"/>
        <v>10</v>
      </c>
      <c r="O19" s="5">
        <f t="shared" ref="O19:S34" si="12">+SUM(E19:E21)</f>
        <v>28.182955</v>
      </c>
      <c r="P19" s="5">
        <f t="shared" si="12"/>
        <v>19.096851764839176</v>
      </c>
      <c r="Q19" s="5">
        <f t="shared" si="12"/>
        <v>37.269058235160827</v>
      </c>
      <c r="R19" s="5">
        <f t="shared" si="12"/>
        <v>13.911124552576656</v>
      </c>
      <c r="S19" s="5">
        <f t="shared" si="12"/>
        <v>42.454785447423347</v>
      </c>
      <c r="T19">
        <f t="shared" si="11"/>
        <v>0</v>
      </c>
      <c r="U19">
        <f t="shared" si="10"/>
        <v>0</v>
      </c>
    </row>
    <row r="20" spans="1:21" ht="18" x14ac:dyDescent="0.2">
      <c r="A20" s="4">
        <v>43922</v>
      </c>
      <c r="B20" s="6">
        <v>4</v>
      </c>
      <c r="C20" s="6">
        <v>6.9778039999999999</v>
      </c>
      <c r="D20" s="6">
        <v>9.5526129999999991</v>
      </c>
      <c r="E20" s="6">
        <f t="shared" si="5"/>
        <v>8.2652085</v>
      </c>
      <c r="F20" s="6">
        <f t="shared" si="0"/>
        <v>5.2365074216130587</v>
      </c>
      <c r="G20" s="6">
        <f t="shared" si="1"/>
        <v>11.293909578386941</v>
      </c>
      <c r="H20" s="6">
        <f t="shared" si="2"/>
        <v>3.5079316841922186</v>
      </c>
      <c r="I20" s="6">
        <f t="shared" si="3"/>
        <v>13.022485315807781</v>
      </c>
      <c r="J20">
        <f t="shared" si="6"/>
        <v>0</v>
      </c>
      <c r="K20">
        <f t="shared" si="7"/>
        <v>1</v>
      </c>
      <c r="N20" s="5">
        <f t="shared" si="8"/>
        <v>12</v>
      </c>
      <c r="O20" s="5">
        <f t="shared" si="12"/>
        <v>19.691103499999997</v>
      </c>
      <c r="P20" s="5">
        <f t="shared" si="12"/>
        <v>10.605000264839175</v>
      </c>
      <c r="Q20" s="5">
        <f t="shared" si="12"/>
        <v>28.777206735160824</v>
      </c>
      <c r="R20" s="5">
        <f t="shared" si="12"/>
        <v>5.4192730525766555</v>
      </c>
      <c r="S20" s="5">
        <f t="shared" si="12"/>
        <v>33.962933947423345</v>
      </c>
      <c r="T20">
        <f t="shared" si="11"/>
        <v>1</v>
      </c>
      <c r="U20">
        <f t="shared" si="10"/>
        <v>1</v>
      </c>
    </row>
    <row r="21" spans="1:21" ht="18" x14ac:dyDescent="0.2">
      <c r="A21" s="4">
        <v>43952</v>
      </c>
      <c r="B21" s="6">
        <v>0</v>
      </c>
      <c r="C21" s="6">
        <v>3.669943</v>
      </c>
      <c r="D21" s="6">
        <v>8.6298790000000007</v>
      </c>
      <c r="E21" s="6">
        <f t="shared" si="5"/>
        <v>6.1499110000000003</v>
      </c>
      <c r="F21" s="6">
        <f t="shared" si="0"/>
        <v>3.1212099216130591</v>
      </c>
      <c r="G21" s="6">
        <f t="shared" si="1"/>
        <v>9.1786120783869407</v>
      </c>
      <c r="H21" s="6">
        <f t="shared" si="2"/>
        <v>1.392634184192219</v>
      </c>
      <c r="I21" s="6">
        <f t="shared" si="3"/>
        <v>10.907187815807781</v>
      </c>
      <c r="J21">
        <f t="shared" si="6"/>
        <v>0</v>
      </c>
      <c r="K21">
        <f t="shared" si="7"/>
        <v>0</v>
      </c>
      <c r="N21" s="5">
        <f t="shared" si="8"/>
        <v>18</v>
      </c>
      <c r="O21" s="5">
        <f t="shared" si="12"/>
        <v>21.724516999999999</v>
      </c>
      <c r="P21" s="5">
        <f t="shared" si="12"/>
        <v>12.638413764839175</v>
      </c>
      <c r="Q21" s="5">
        <f t="shared" si="12"/>
        <v>30.810620235160819</v>
      </c>
      <c r="R21" s="5">
        <f t="shared" si="12"/>
        <v>7.4526865525766555</v>
      </c>
      <c r="S21" s="5">
        <f t="shared" si="12"/>
        <v>35.996347447423339</v>
      </c>
      <c r="T21">
        <f t="shared" si="11"/>
        <v>1</v>
      </c>
      <c r="U21">
        <f t="shared" si="10"/>
        <v>1</v>
      </c>
    </row>
    <row r="22" spans="1:21" ht="18" x14ac:dyDescent="0.2">
      <c r="A22" s="4">
        <v>43983</v>
      </c>
      <c r="B22" s="6">
        <v>8</v>
      </c>
      <c r="C22" s="6">
        <v>0.51563300000000001</v>
      </c>
      <c r="D22" s="6">
        <v>10.036334999999999</v>
      </c>
      <c r="E22" s="6">
        <f t="shared" si="5"/>
        <v>5.2759839999999993</v>
      </c>
      <c r="F22" s="6">
        <f t="shared" si="0"/>
        <v>2.2472829216130581</v>
      </c>
      <c r="G22" s="6">
        <f t="shared" si="1"/>
        <v>8.3046850783869406</v>
      </c>
      <c r="H22" s="6">
        <f t="shared" si="2"/>
        <v>0.51870718419221795</v>
      </c>
      <c r="I22" s="6">
        <f t="shared" si="3"/>
        <v>10.033260815807781</v>
      </c>
      <c r="J22">
        <f t="shared" si="6"/>
        <v>1</v>
      </c>
      <c r="K22">
        <f t="shared" si="7"/>
        <v>1</v>
      </c>
      <c r="N22" s="5">
        <f t="shared" si="8"/>
        <v>38</v>
      </c>
      <c r="O22" s="5">
        <f t="shared" si="12"/>
        <v>28.550028999999999</v>
      </c>
      <c r="P22" s="5">
        <f t="shared" si="12"/>
        <v>19.463925764839175</v>
      </c>
      <c r="Q22" s="5">
        <f t="shared" si="12"/>
        <v>37.636132235160822</v>
      </c>
      <c r="R22" s="5">
        <f t="shared" si="12"/>
        <v>14.278198552576654</v>
      </c>
      <c r="S22" s="5">
        <f t="shared" si="12"/>
        <v>42.821859447423343</v>
      </c>
      <c r="T22">
        <f t="shared" si="11"/>
        <v>1</v>
      </c>
      <c r="U22">
        <f t="shared" si="10"/>
        <v>1</v>
      </c>
    </row>
    <row r="23" spans="1:21" ht="18" x14ac:dyDescent="0.2">
      <c r="A23" s="4">
        <v>44013</v>
      </c>
      <c r="B23" s="6">
        <v>10</v>
      </c>
      <c r="C23" s="6">
        <v>6.3587910000000001</v>
      </c>
      <c r="D23" s="6">
        <v>14.238453</v>
      </c>
      <c r="E23" s="6">
        <f t="shared" si="5"/>
        <v>10.298622</v>
      </c>
      <c r="F23" s="6">
        <f t="shared" si="0"/>
        <v>7.2699209216130587</v>
      </c>
      <c r="G23" s="6">
        <f t="shared" si="1"/>
        <v>13.327323078386941</v>
      </c>
      <c r="H23" s="6">
        <f t="shared" si="2"/>
        <v>5.5413451841922186</v>
      </c>
      <c r="I23" s="6">
        <f t="shared" si="3"/>
        <v>15.055898815807781</v>
      </c>
      <c r="J23">
        <f t="shared" si="6"/>
        <v>1</v>
      </c>
      <c r="K23">
        <f t="shared" si="7"/>
        <v>1</v>
      </c>
      <c r="N23" s="5">
        <f t="shared" si="8"/>
        <v>49</v>
      </c>
      <c r="O23" s="5">
        <f t="shared" si="12"/>
        <v>41.937172500000003</v>
      </c>
      <c r="P23" s="5">
        <f t="shared" si="12"/>
        <v>32.851069264839182</v>
      </c>
      <c r="Q23" s="5">
        <f t="shared" si="12"/>
        <v>51.023275735160823</v>
      </c>
      <c r="R23" s="5">
        <f t="shared" si="12"/>
        <v>27.665342052576655</v>
      </c>
      <c r="S23" s="5">
        <f t="shared" si="12"/>
        <v>56.209002947423343</v>
      </c>
      <c r="T23">
        <f t="shared" si="11"/>
        <v>1</v>
      </c>
      <c r="U23">
        <f t="shared" si="10"/>
        <v>1</v>
      </c>
    </row>
    <row r="24" spans="1:21" ht="18" x14ac:dyDescent="0.2">
      <c r="A24" s="4">
        <v>44044</v>
      </c>
      <c r="B24" s="6">
        <v>20</v>
      </c>
      <c r="C24" s="6">
        <v>11.132815000000001</v>
      </c>
      <c r="D24" s="6">
        <v>14.818031</v>
      </c>
      <c r="E24" s="6">
        <f t="shared" si="5"/>
        <v>12.975422999999999</v>
      </c>
      <c r="F24" s="6">
        <f t="shared" si="0"/>
        <v>9.946721921613058</v>
      </c>
      <c r="G24" s="6">
        <f t="shared" si="1"/>
        <v>16.004124078386941</v>
      </c>
      <c r="H24" s="6">
        <f t="shared" si="2"/>
        <v>8.2181461841922179</v>
      </c>
      <c r="I24" s="6">
        <f t="shared" si="3"/>
        <v>17.732699815807781</v>
      </c>
      <c r="J24">
        <f t="shared" si="6"/>
        <v>0</v>
      </c>
      <c r="K24">
        <f t="shared" si="7"/>
        <v>0</v>
      </c>
      <c r="N24" s="5">
        <f t="shared" si="8"/>
        <v>51</v>
      </c>
      <c r="O24" s="5">
        <f t="shared" si="12"/>
        <v>49.579114500000003</v>
      </c>
      <c r="P24" s="5">
        <f t="shared" si="12"/>
        <v>40.493011264839176</v>
      </c>
      <c r="Q24" s="5">
        <f t="shared" si="12"/>
        <v>58.665217735160823</v>
      </c>
      <c r="R24" s="5">
        <f t="shared" si="12"/>
        <v>35.307284052576655</v>
      </c>
      <c r="S24" s="5">
        <f t="shared" si="12"/>
        <v>63.850944947423343</v>
      </c>
      <c r="T24">
        <f t="shared" si="11"/>
        <v>1</v>
      </c>
      <c r="U24">
        <f t="shared" si="10"/>
        <v>1</v>
      </c>
    </row>
    <row r="25" spans="1:21" ht="18" x14ac:dyDescent="0.2">
      <c r="A25" s="2" t="s">
        <v>6</v>
      </c>
      <c r="B25" s="6">
        <v>19</v>
      </c>
      <c r="C25" s="6">
        <v>19.984804</v>
      </c>
      <c r="D25" s="6">
        <v>17.341450999999999</v>
      </c>
      <c r="E25" s="6">
        <f t="shared" si="5"/>
        <v>18.663127500000002</v>
      </c>
      <c r="F25" s="6">
        <f t="shared" si="0"/>
        <v>15.63442642161306</v>
      </c>
      <c r="G25" s="6">
        <f t="shared" si="1"/>
        <v>21.691828578386943</v>
      </c>
      <c r="H25" s="6">
        <f t="shared" si="2"/>
        <v>13.90585068419222</v>
      </c>
      <c r="I25" s="6">
        <f t="shared" si="3"/>
        <v>23.420404315807783</v>
      </c>
      <c r="J25">
        <f t="shared" si="6"/>
        <v>1</v>
      </c>
      <c r="K25">
        <f t="shared" si="7"/>
        <v>1</v>
      </c>
      <c r="N25" s="5">
        <f t="shared" si="8"/>
        <v>46</v>
      </c>
      <c r="O25" s="5">
        <f t="shared" si="12"/>
        <v>53.487544999999997</v>
      </c>
      <c r="P25" s="5">
        <f t="shared" si="12"/>
        <v>44.401441764839177</v>
      </c>
      <c r="Q25" s="5">
        <f t="shared" si="12"/>
        <v>62.573648235160832</v>
      </c>
      <c r="R25" s="5">
        <f t="shared" si="12"/>
        <v>39.215714552576657</v>
      </c>
      <c r="S25" s="5">
        <f t="shared" si="12"/>
        <v>67.759375447423352</v>
      </c>
      <c r="T25">
        <f t="shared" si="11"/>
        <v>1</v>
      </c>
      <c r="U25">
        <f t="shared" si="10"/>
        <v>1</v>
      </c>
    </row>
    <row r="26" spans="1:21" ht="18" x14ac:dyDescent="0.2">
      <c r="A26" s="4">
        <v>44105</v>
      </c>
      <c r="B26" s="6">
        <v>12</v>
      </c>
      <c r="C26" s="6">
        <v>22.188594999999999</v>
      </c>
      <c r="D26" s="6">
        <v>13.692532999999999</v>
      </c>
      <c r="E26" s="6">
        <f t="shared" si="5"/>
        <v>17.940563999999998</v>
      </c>
      <c r="F26" s="6">
        <f t="shared" si="0"/>
        <v>14.911862921613057</v>
      </c>
      <c r="G26" s="6">
        <f t="shared" si="1"/>
        <v>20.96926507838694</v>
      </c>
      <c r="H26" s="6">
        <f t="shared" si="2"/>
        <v>13.183287184192217</v>
      </c>
      <c r="I26" s="6">
        <f t="shared" si="3"/>
        <v>22.69784081580778</v>
      </c>
      <c r="J26">
        <f t="shared" si="6"/>
        <v>0</v>
      </c>
      <c r="K26">
        <f t="shared" si="7"/>
        <v>0</v>
      </c>
      <c r="N26" s="5">
        <f t="shared" si="8"/>
        <v>40</v>
      </c>
      <c r="O26" s="5">
        <f t="shared" si="12"/>
        <v>50.123995999999991</v>
      </c>
      <c r="P26" s="5">
        <f t="shared" si="12"/>
        <v>41.037892764839171</v>
      </c>
      <c r="Q26" s="5">
        <f t="shared" si="12"/>
        <v>59.210099235160826</v>
      </c>
      <c r="R26" s="5">
        <f t="shared" si="12"/>
        <v>35.85216555257665</v>
      </c>
      <c r="S26" s="5">
        <f t="shared" si="12"/>
        <v>64.395826447423346</v>
      </c>
      <c r="T26">
        <f t="shared" si="11"/>
        <v>0</v>
      </c>
      <c r="U26">
        <f t="shared" si="10"/>
        <v>1</v>
      </c>
    </row>
    <row r="27" spans="1:21" ht="18" x14ac:dyDescent="0.2">
      <c r="A27" s="4">
        <v>44136</v>
      </c>
      <c r="B27" s="6">
        <v>15</v>
      </c>
      <c r="C27" s="6">
        <v>16.188278</v>
      </c>
      <c r="D27" s="6">
        <v>17.579429000000001</v>
      </c>
      <c r="E27" s="6">
        <f t="shared" si="5"/>
        <v>16.883853500000001</v>
      </c>
      <c r="F27" s="6">
        <f t="shared" si="0"/>
        <v>13.855152421613059</v>
      </c>
      <c r="G27" s="6">
        <f t="shared" si="1"/>
        <v>19.912554578386942</v>
      </c>
      <c r="H27" s="6">
        <f t="shared" si="2"/>
        <v>12.126576684192219</v>
      </c>
      <c r="I27" s="6">
        <f t="shared" si="3"/>
        <v>21.641130315807782</v>
      </c>
      <c r="J27">
        <f t="shared" si="6"/>
        <v>1</v>
      </c>
      <c r="K27">
        <f t="shared" si="7"/>
        <v>1</v>
      </c>
      <c r="N27" s="5">
        <f t="shared" si="8"/>
        <v>46</v>
      </c>
      <c r="O27" s="5">
        <f t="shared" si="12"/>
        <v>49.326741999999996</v>
      </c>
      <c r="P27" s="5">
        <f t="shared" si="12"/>
        <v>40.240638764839176</v>
      </c>
      <c r="Q27" s="5">
        <f t="shared" si="12"/>
        <v>58.41284523516083</v>
      </c>
      <c r="R27" s="5">
        <f t="shared" si="12"/>
        <v>35.054911552576655</v>
      </c>
      <c r="S27" s="5">
        <f t="shared" si="12"/>
        <v>63.598572447423351</v>
      </c>
      <c r="T27">
        <f t="shared" si="11"/>
        <v>1</v>
      </c>
      <c r="U27">
        <f t="shared" si="10"/>
        <v>1</v>
      </c>
    </row>
    <row r="28" spans="1:21" ht="18" x14ac:dyDescent="0.2">
      <c r="A28" s="4">
        <v>44166</v>
      </c>
      <c r="B28" s="6">
        <v>13</v>
      </c>
      <c r="C28" s="6">
        <v>15.874056</v>
      </c>
      <c r="D28" s="6">
        <v>14.725101</v>
      </c>
      <c r="E28" s="6">
        <f t="shared" si="5"/>
        <v>15.299578499999999</v>
      </c>
      <c r="F28" s="6">
        <f t="shared" si="0"/>
        <v>12.270877421613058</v>
      </c>
      <c r="G28" s="6">
        <f t="shared" si="1"/>
        <v>18.32827957838694</v>
      </c>
      <c r="H28" s="6">
        <f t="shared" si="2"/>
        <v>10.542301684192218</v>
      </c>
      <c r="I28" s="6">
        <f t="shared" si="3"/>
        <v>20.05685531580778</v>
      </c>
      <c r="J28">
        <f t="shared" si="6"/>
        <v>1</v>
      </c>
      <c r="K28">
        <f t="shared" si="7"/>
        <v>1</v>
      </c>
      <c r="N28" s="5">
        <f t="shared" si="8"/>
        <v>43</v>
      </c>
      <c r="O28" s="5">
        <f t="shared" si="12"/>
        <v>49.899508499999996</v>
      </c>
      <c r="P28" s="5">
        <f t="shared" si="12"/>
        <v>40.813405264839176</v>
      </c>
      <c r="Q28" s="5">
        <f t="shared" si="12"/>
        <v>58.98561173516083</v>
      </c>
      <c r="R28" s="5">
        <f t="shared" si="12"/>
        <v>35.627678052576655</v>
      </c>
      <c r="S28" s="5">
        <f t="shared" si="12"/>
        <v>64.171338947423351</v>
      </c>
      <c r="T28">
        <f t="shared" si="11"/>
        <v>1</v>
      </c>
      <c r="U28">
        <f t="shared" si="10"/>
        <v>1</v>
      </c>
    </row>
    <row r="29" spans="1:21" ht="18" x14ac:dyDescent="0.2">
      <c r="A29" s="4">
        <v>44197</v>
      </c>
      <c r="B29" s="6">
        <v>18</v>
      </c>
      <c r="C29" s="6">
        <v>14.846617999999999</v>
      </c>
      <c r="D29" s="6">
        <v>19.440002</v>
      </c>
      <c r="E29" s="6">
        <f t="shared" si="5"/>
        <v>17.14331</v>
      </c>
      <c r="F29" s="6">
        <f t="shared" si="0"/>
        <v>14.114608921613058</v>
      </c>
      <c r="G29" s="6">
        <f t="shared" si="1"/>
        <v>20.172011078386941</v>
      </c>
      <c r="H29" s="6">
        <f t="shared" si="2"/>
        <v>12.386033184192218</v>
      </c>
      <c r="I29" s="6">
        <f t="shared" si="3"/>
        <v>21.900586815807781</v>
      </c>
      <c r="J29">
        <f t="shared" si="6"/>
        <v>1</v>
      </c>
      <c r="K29">
        <f t="shared" si="7"/>
        <v>1</v>
      </c>
      <c r="N29" s="5">
        <f t="shared" si="8"/>
        <v>55</v>
      </c>
      <c r="O29" s="5">
        <f t="shared" si="12"/>
        <v>50.869484</v>
      </c>
      <c r="P29" s="5">
        <f t="shared" si="12"/>
        <v>41.78338076483918</v>
      </c>
      <c r="Q29" s="5">
        <f t="shared" si="12"/>
        <v>59.95558723516082</v>
      </c>
      <c r="R29" s="5">
        <f t="shared" si="12"/>
        <v>36.597653552576659</v>
      </c>
      <c r="S29" s="5">
        <f t="shared" si="12"/>
        <v>65.141314447423341</v>
      </c>
      <c r="T29">
        <f t="shared" si="11"/>
        <v>1</v>
      </c>
      <c r="U29">
        <f t="shared" si="10"/>
        <v>1</v>
      </c>
    </row>
    <row r="30" spans="1:21" ht="18" x14ac:dyDescent="0.2">
      <c r="A30" s="4">
        <v>44228</v>
      </c>
      <c r="B30" s="6">
        <v>12</v>
      </c>
      <c r="C30" s="6">
        <v>17.852423000000002</v>
      </c>
      <c r="D30" s="6">
        <v>17.060817</v>
      </c>
      <c r="E30" s="6">
        <f t="shared" si="5"/>
        <v>17.456620000000001</v>
      </c>
      <c r="F30" s="6">
        <f t="shared" si="0"/>
        <v>14.42791892161306</v>
      </c>
      <c r="G30" s="6">
        <f t="shared" si="1"/>
        <v>20.485321078386942</v>
      </c>
      <c r="H30" s="6">
        <f t="shared" si="2"/>
        <v>12.69934318419222</v>
      </c>
      <c r="I30" s="6">
        <f t="shared" si="3"/>
        <v>22.213896815807782</v>
      </c>
      <c r="J30">
        <f t="shared" si="6"/>
        <v>0</v>
      </c>
      <c r="K30">
        <f t="shared" si="7"/>
        <v>0</v>
      </c>
      <c r="N30" s="5">
        <f t="shared" si="8"/>
        <v>55</v>
      </c>
      <c r="O30" s="5">
        <f t="shared" si="12"/>
        <v>50.785323500000004</v>
      </c>
      <c r="P30" s="5">
        <f t="shared" si="12"/>
        <v>41.699220264839177</v>
      </c>
      <c r="Q30" s="5">
        <f t="shared" si="12"/>
        <v>59.871426735160824</v>
      </c>
      <c r="R30" s="5">
        <f t="shared" si="12"/>
        <v>36.513493052576656</v>
      </c>
      <c r="S30" s="5">
        <f t="shared" si="12"/>
        <v>65.057153947423345</v>
      </c>
      <c r="T30">
        <f t="shared" si="11"/>
        <v>1</v>
      </c>
      <c r="U30">
        <f t="shared" si="10"/>
        <v>1</v>
      </c>
    </row>
    <row r="31" spans="1:21" ht="18" x14ac:dyDescent="0.2">
      <c r="A31" s="4">
        <v>44256</v>
      </c>
      <c r="B31" s="6">
        <v>25</v>
      </c>
      <c r="C31" s="6">
        <v>14.51065</v>
      </c>
      <c r="D31" s="6">
        <v>18.028458000000001</v>
      </c>
      <c r="E31" s="6">
        <f t="shared" si="5"/>
        <v>16.269553999999999</v>
      </c>
      <c r="F31" s="6">
        <f t="shared" si="0"/>
        <v>13.240852921613058</v>
      </c>
      <c r="G31" s="6">
        <f t="shared" si="1"/>
        <v>19.298255078386941</v>
      </c>
      <c r="H31" s="6">
        <f t="shared" si="2"/>
        <v>11.512277184192218</v>
      </c>
      <c r="I31" s="6">
        <f t="shared" si="3"/>
        <v>21.026830815807781</v>
      </c>
      <c r="J31">
        <f t="shared" si="6"/>
        <v>0</v>
      </c>
      <c r="K31">
        <f t="shared" si="7"/>
        <v>0</v>
      </c>
      <c r="N31" s="5">
        <f t="shared" si="8"/>
        <v>46</v>
      </c>
      <c r="O31" s="5">
        <f t="shared" si="12"/>
        <v>49.022166500000004</v>
      </c>
      <c r="P31" s="5">
        <f t="shared" si="12"/>
        <v>39.936063264839177</v>
      </c>
      <c r="Q31" s="5">
        <f t="shared" si="12"/>
        <v>58.108269735160818</v>
      </c>
      <c r="R31" s="5">
        <f t="shared" si="12"/>
        <v>34.750336052576657</v>
      </c>
      <c r="S31" s="5">
        <f t="shared" si="12"/>
        <v>63.293996947423338</v>
      </c>
      <c r="T31">
        <f t="shared" si="11"/>
        <v>1</v>
      </c>
      <c r="U31">
        <f t="shared" si="10"/>
        <v>1</v>
      </c>
    </row>
    <row r="32" spans="1:21" ht="18" x14ac:dyDescent="0.2">
      <c r="A32" s="4">
        <v>44287</v>
      </c>
      <c r="B32" s="6">
        <v>18</v>
      </c>
      <c r="C32" s="6">
        <v>22.276893999999999</v>
      </c>
      <c r="D32" s="6">
        <v>11.841405</v>
      </c>
      <c r="E32" s="6">
        <f t="shared" si="5"/>
        <v>17.0591495</v>
      </c>
      <c r="F32" s="6">
        <f t="shared" si="0"/>
        <v>14.030448421613059</v>
      </c>
      <c r="G32" s="6">
        <f t="shared" si="1"/>
        <v>20.087850578386941</v>
      </c>
      <c r="H32" s="6">
        <f t="shared" si="2"/>
        <v>12.301872684192219</v>
      </c>
      <c r="I32" s="6">
        <f t="shared" si="3"/>
        <v>21.816426315807782</v>
      </c>
      <c r="J32">
        <f t="shared" si="6"/>
        <v>1</v>
      </c>
      <c r="K32">
        <f t="shared" si="7"/>
        <v>1</v>
      </c>
      <c r="N32" s="5">
        <f t="shared" si="8"/>
        <v>28</v>
      </c>
      <c r="O32" s="5">
        <f t="shared" si="12"/>
        <v>39.692538999999996</v>
      </c>
      <c r="P32" s="5">
        <f t="shared" si="12"/>
        <v>30.606435764839176</v>
      </c>
      <c r="Q32" s="5">
        <f t="shared" si="12"/>
        <v>48.778642235160831</v>
      </c>
      <c r="R32" s="5">
        <f t="shared" si="12"/>
        <v>25.420708552576656</v>
      </c>
      <c r="S32" s="5">
        <f t="shared" si="12"/>
        <v>53.964369447423351</v>
      </c>
      <c r="T32">
        <f t="shared" si="11"/>
        <v>0</v>
      </c>
      <c r="U32">
        <f t="shared" si="10"/>
        <v>1</v>
      </c>
    </row>
    <row r="33" spans="1:21" ht="18" x14ac:dyDescent="0.2">
      <c r="A33" s="4">
        <v>44317</v>
      </c>
      <c r="B33" s="6">
        <v>3</v>
      </c>
      <c r="C33" s="6">
        <v>20.248401000000001</v>
      </c>
      <c r="D33" s="6">
        <v>11.138525</v>
      </c>
      <c r="E33" s="6">
        <f t="shared" si="5"/>
        <v>15.693463000000001</v>
      </c>
      <c r="F33" s="6">
        <f t="shared" si="0"/>
        <v>12.66476192161306</v>
      </c>
      <c r="G33" s="6">
        <f t="shared" si="1"/>
        <v>18.722164078386943</v>
      </c>
      <c r="H33" s="6">
        <f t="shared" si="2"/>
        <v>10.93618618419222</v>
      </c>
      <c r="I33" s="6">
        <f t="shared" si="3"/>
        <v>20.450739815807783</v>
      </c>
      <c r="J33">
        <f t="shared" si="6"/>
        <v>0</v>
      </c>
      <c r="K33">
        <f t="shared" si="7"/>
        <v>0</v>
      </c>
      <c r="N33" s="5">
        <f t="shared" si="8"/>
        <v>16</v>
      </c>
      <c r="O33" s="5">
        <f t="shared" si="12"/>
        <v>29.004595500000001</v>
      </c>
      <c r="P33" s="5">
        <f t="shared" si="12"/>
        <v>19.918492264839177</v>
      </c>
      <c r="Q33" s="5">
        <f t="shared" si="12"/>
        <v>38.090698735160828</v>
      </c>
      <c r="R33" s="5">
        <f t="shared" si="12"/>
        <v>14.732765052576656</v>
      </c>
      <c r="S33" s="5">
        <f t="shared" si="12"/>
        <v>43.276425947423348</v>
      </c>
      <c r="T33">
        <f t="shared" si="11"/>
        <v>0</v>
      </c>
      <c r="U33">
        <f t="shared" si="10"/>
        <v>1</v>
      </c>
    </row>
    <row r="34" spans="1:21" ht="18" x14ac:dyDescent="0.2">
      <c r="A34" s="4">
        <v>44348</v>
      </c>
      <c r="B34" s="6">
        <v>7</v>
      </c>
      <c r="C34" s="6">
        <v>6.3792650000000002</v>
      </c>
      <c r="D34" s="6">
        <v>7.5005879999999996</v>
      </c>
      <c r="E34" s="6">
        <f t="shared" si="5"/>
        <v>6.9399265000000003</v>
      </c>
      <c r="F34" s="6">
        <f t="shared" ref="F34:F50" si="13">E34-1.64*$L$2/SQRT(12)</f>
        <v>3.9112254216130591</v>
      </c>
      <c r="G34" s="6">
        <f t="shared" ref="G34:G50" si="14">E34+1.64*$L$2/SQRT(12)</f>
        <v>9.9686275783869416</v>
      </c>
      <c r="H34" s="6">
        <f t="shared" ref="H34:H50" si="15">+E34-2.576*$L$2/SQRT(12)</f>
        <v>2.1826496841922189</v>
      </c>
      <c r="I34" s="6">
        <f t="shared" ref="I34:I50" si="16">E34+2.576*$L$2/SQRT(12)</f>
        <v>11.697203315807782</v>
      </c>
      <c r="J34">
        <f t="shared" si="6"/>
        <v>1</v>
      </c>
      <c r="K34">
        <f t="shared" si="7"/>
        <v>1</v>
      </c>
      <c r="N34" s="5">
        <f t="shared" si="8"/>
        <v>27</v>
      </c>
      <c r="O34" s="5">
        <f t="shared" si="12"/>
        <v>19.229627499999999</v>
      </c>
      <c r="P34" s="5">
        <f t="shared" si="12"/>
        <v>10.143524264839176</v>
      </c>
      <c r="Q34" s="5">
        <f t="shared" si="12"/>
        <v>28.315730735160823</v>
      </c>
      <c r="R34" s="5">
        <f t="shared" si="12"/>
        <v>4.9577970525766561</v>
      </c>
      <c r="S34" s="5">
        <f t="shared" si="12"/>
        <v>33.501457947423347</v>
      </c>
      <c r="T34">
        <f t="shared" si="11"/>
        <v>1</v>
      </c>
      <c r="U34">
        <f t="shared" si="10"/>
        <v>1</v>
      </c>
    </row>
    <row r="35" spans="1:21" ht="18" x14ac:dyDescent="0.2">
      <c r="A35" s="4">
        <v>44378</v>
      </c>
      <c r="B35" s="6">
        <v>6</v>
      </c>
      <c r="C35" s="6">
        <v>4.685962</v>
      </c>
      <c r="D35" s="6">
        <v>8.0564499999999999</v>
      </c>
      <c r="E35" s="6">
        <f t="shared" si="5"/>
        <v>6.3712059999999999</v>
      </c>
      <c r="F35" s="6">
        <f t="shared" si="13"/>
        <v>3.3425049216130587</v>
      </c>
      <c r="G35" s="6">
        <f t="shared" si="14"/>
        <v>9.3999070783869421</v>
      </c>
      <c r="H35" s="6">
        <f t="shared" si="15"/>
        <v>1.6139291841922185</v>
      </c>
      <c r="I35" s="6">
        <f t="shared" si="16"/>
        <v>11.128482815807782</v>
      </c>
      <c r="J35">
        <f t="shared" si="6"/>
        <v>1</v>
      </c>
      <c r="K35">
        <f t="shared" si="7"/>
        <v>1</v>
      </c>
      <c r="N35" s="5">
        <f t="shared" si="8"/>
        <v>26</v>
      </c>
      <c r="O35" s="5">
        <f t="shared" ref="O35:S50" si="17">+SUM(E35:E37)</f>
        <v>23.193196</v>
      </c>
      <c r="P35" s="5">
        <f t="shared" si="17"/>
        <v>14.107092764839177</v>
      </c>
      <c r="Q35" s="5">
        <f t="shared" si="17"/>
        <v>32.279299235160821</v>
      </c>
      <c r="R35" s="5">
        <f t="shared" si="17"/>
        <v>8.9213655525766562</v>
      </c>
      <c r="S35" s="5">
        <f t="shared" si="17"/>
        <v>37.465026447423341</v>
      </c>
      <c r="T35">
        <f t="shared" si="11"/>
        <v>1</v>
      </c>
      <c r="U35">
        <f t="shared" si="10"/>
        <v>1</v>
      </c>
    </row>
    <row r="36" spans="1:21" ht="18" x14ac:dyDescent="0.2">
      <c r="A36" s="4">
        <v>44409</v>
      </c>
      <c r="B36" s="6">
        <v>14</v>
      </c>
      <c r="C36" s="6">
        <v>5.3350359999999997</v>
      </c>
      <c r="D36" s="6">
        <v>6.5019539999999996</v>
      </c>
      <c r="E36" s="6">
        <f t="shared" si="5"/>
        <v>5.9184950000000001</v>
      </c>
      <c r="F36" s="6">
        <f t="shared" si="13"/>
        <v>2.8897939216130588</v>
      </c>
      <c r="G36" s="6">
        <f t="shared" si="14"/>
        <v>8.9471960783869413</v>
      </c>
      <c r="H36" s="6">
        <f t="shared" si="15"/>
        <v>1.1612181841922187</v>
      </c>
      <c r="I36" s="6">
        <f t="shared" si="16"/>
        <v>10.675771815807781</v>
      </c>
      <c r="J36">
        <f t="shared" si="6"/>
        <v>0</v>
      </c>
      <c r="K36">
        <f t="shared" si="7"/>
        <v>0</v>
      </c>
      <c r="N36" s="5">
        <f t="shared" si="8"/>
        <v>32</v>
      </c>
      <c r="O36" s="5">
        <f t="shared" si="17"/>
        <v>26.040537</v>
      </c>
      <c r="P36" s="5">
        <f t="shared" si="17"/>
        <v>16.954433764839177</v>
      </c>
      <c r="Q36" s="5">
        <f t="shared" si="17"/>
        <v>35.126640235160821</v>
      </c>
      <c r="R36" s="5">
        <f t="shared" si="17"/>
        <v>11.768706552576656</v>
      </c>
      <c r="S36" s="5">
        <f t="shared" si="17"/>
        <v>40.312367447423341</v>
      </c>
      <c r="T36">
        <f t="shared" si="11"/>
        <v>1</v>
      </c>
      <c r="U36">
        <f t="shared" si="10"/>
        <v>1</v>
      </c>
    </row>
    <row r="37" spans="1:21" ht="18" x14ac:dyDescent="0.2">
      <c r="A37" s="2" t="s">
        <v>7</v>
      </c>
      <c r="B37" s="6">
        <v>6</v>
      </c>
      <c r="C37" s="6">
        <v>11.719623</v>
      </c>
      <c r="D37" s="6">
        <v>10.087367</v>
      </c>
      <c r="E37" s="6">
        <f t="shared" si="5"/>
        <v>10.903494999999999</v>
      </c>
      <c r="F37" s="6">
        <f t="shared" si="13"/>
        <v>7.8747939216130582</v>
      </c>
      <c r="G37" s="6">
        <f t="shared" si="14"/>
        <v>13.932196078386941</v>
      </c>
      <c r="H37" s="6">
        <f t="shared" si="15"/>
        <v>6.1462181841922181</v>
      </c>
      <c r="I37" s="6">
        <f t="shared" si="16"/>
        <v>15.660771815807781</v>
      </c>
      <c r="J37">
        <f t="shared" si="6"/>
        <v>0</v>
      </c>
      <c r="K37">
        <f t="shared" si="7"/>
        <v>0</v>
      </c>
      <c r="N37" s="5">
        <f t="shared" si="8"/>
        <v>31</v>
      </c>
      <c r="O37" s="5">
        <f t="shared" si="17"/>
        <v>32.356316</v>
      </c>
      <c r="P37" s="5">
        <f t="shared" si="17"/>
        <v>23.270212764839176</v>
      </c>
      <c r="Q37" s="5">
        <f t="shared" si="17"/>
        <v>41.442419235160827</v>
      </c>
      <c r="R37" s="5">
        <f t="shared" si="17"/>
        <v>18.084485552576655</v>
      </c>
      <c r="S37" s="5">
        <f t="shared" si="17"/>
        <v>46.628146447423347</v>
      </c>
      <c r="T37">
        <f t="shared" si="11"/>
        <v>1</v>
      </c>
      <c r="U37">
        <f t="shared" si="10"/>
        <v>1</v>
      </c>
    </row>
    <row r="38" spans="1:21" ht="18" x14ac:dyDescent="0.2">
      <c r="A38" s="4">
        <v>44470</v>
      </c>
      <c r="B38" s="6">
        <v>12</v>
      </c>
      <c r="C38" s="6">
        <v>8.5419499999999999</v>
      </c>
      <c r="D38" s="6">
        <v>9.8951440000000002</v>
      </c>
      <c r="E38" s="6">
        <f t="shared" si="5"/>
        <v>9.2185470000000009</v>
      </c>
      <c r="F38" s="6">
        <f t="shared" si="13"/>
        <v>6.1898459216130597</v>
      </c>
      <c r="G38" s="6">
        <f t="shared" si="14"/>
        <v>12.247248078386942</v>
      </c>
      <c r="H38" s="6">
        <f t="shared" si="15"/>
        <v>4.4612701841922195</v>
      </c>
      <c r="I38" s="6">
        <f t="shared" si="16"/>
        <v>13.975823815807782</v>
      </c>
      <c r="J38">
        <f t="shared" si="6"/>
        <v>1</v>
      </c>
      <c r="K38">
        <f t="shared" si="7"/>
        <v>1</v>
      </c>
      <c r="N38" s="5">
        <f t="shared" si="8"/>
        <v>35</v>
      </c>
      <c r="O38" s="5">
        <f t="shared" si="17"/>
        <v>35.019209000000004</v>
      </c>
      <c r="P38" s="5">
        <f t="shared" si="17"/>
        <v>25.933105764839176</v>
      </c>
      <c r="Q38" s="5">
        <f t="shared" si="17"/>
        <v>44.105312235160824</v>
      </c>
      <c r="R38" s="5">
        <f t="shared" si="17"/>
        <v>20.747378552576656</v>
      </c>
      <c r="S38" s="5">
        <f t="shared" si="17"/>
        <v>49.291039447423344</v>
      </c>
      <c r="T38">
        <f t="shared" si="11"/>
        <v>1</v>
      </c>
      <c r="U38">
        <f t="shared" si="10"/>
        <v>1</v>
      </c>
    </row>
    <row r="39" spans="1:21" ht="18" x14ac:dyDescent="0.2">
      <c r="A39" s="4">
        <v>44501</v>
      </c>
      <c r="B39" s="6">
        <v>13</v>
      </c>
      <c r="C39" s="6">
        <v>11.105090000000001</v>
      </c>
      <c r="D39" s="6">
        <v>13.363458</v>
      </c>
      <c r="E39" s="6">
        <f t="shared" si="5"/>
        <v>12.234273999999999</v>
      </c>
      <c r="F39" s="6">
        <f t="shared" si="13"/>
        <v>9.205572921613058</v>
      </c>
      <c r="G39" s="6">
        <f t="shared" si="14"/>
        <v>15.26297507838694</v>
      </c>
      <c r="H39" s="6">
        <f t="shared" si="15"/>
        <v>7.4769971841922178</v>
      </c>
      <c r="I39" s="6">
        <f t="shared" si="16"/>
        <v>16.991550815807781</v>
      </c>
      <c r="J39">
        <f t="shared" si="6"/>
        <v>1</v>
      </c>
      <c r="K39">
        <f t="shared" si="7"/>
        <v>1</v>
      </c>
      <c r="N39" s="5">
        <f t="shared" si="8"/>
        <v>38</v>
      </c>
      <c r="O39" s="5">
        <f t="shared" si="17"/>
        <v>39.1079005</v>
      </c>
      <c r="P39" s="5">
        <f t="shared" si="17"/>
        <v>30.021797264839176</v>
      </c>
      <c r="Q39" s="5">
        <f t="shared" si="17"/>
        <v>48.19400373516082</v>
      </c>
      <c r="R39" s="5">
        <f t="shared" si="17"/>
        <v>24.836070052576655</v>
      </c>
      <c r="S39" s="5">
        <f t="shared" si="17"/>
        <v>53.37973094742334</v>
      </c>
      <c r="T39">
        <f t="shared" si="11"/>
        <v>1</v>
      </c>
      <c r="U39">
        <f t="shared" si="10"/>
        <v>1</v>
      </c>
    </row>
    <row r="40" spans="1:21" ht="18" x14ac:dyDescent="0.2">
      <c r="A40" s="4">
        <v>44531</v>
      </c>
      <c r="B40" s="6">
        <v>10</v>
      </c>
      <c r="C40" s="6">
        <v>13.810416999999999</v>
      </c>
      <c r="D40" s="6">
        <v>13.322359000000001</v>
      </c>
      <c r="E40" s="6">
        <f t="shared" si="5"/>
        <v>13.566388</v>
      </c>
      <c r="F40" s="6">
        <f t="shared" si="13"/>
        <v>10.537686921613059</v>
      </c>
      <c r="G40" s="6">
        <f t="shared" si="14"/>
        <v>16.595089078386941</v>
      </c>
      <c r="H40" s="6">
        <f t="shared" si="15"/>
        <v>8.8091111841922185</v>
      </c>
      <c r="I40" s="6">
        <f t="shared" si="16"/>
        <v>18.323664815807781</v>
      </c>
      <c r="J40">
        <f t="shared" si="6"/>
        <v>0</v>
      </c>
      <c r="K40">
        <f t="shared" si="7"/>
        <v>1</v>
      </c>
      <c r="N40" s="5">
        <f t="shared" si="8"/>
        <v>51</v>
      </c>
      <c r="O40" s="5">
        <f t="shared" si="17"/>
        <v>42.264396000000005</v>
      </c>
      <c r="P40" s="5">
        <f t="shared" si="17"/>
        <v>33.178292764839178</v>
      </c>
      <c r="Q40" s="5">
        <f t="shared" si="17"/>
        <v>51.350499235160825</v>
      </c>
      <c r="R40" s="5">
        <f t="shared" si="17"/>
        <v>27.992565552576657</v>
      </c>
      <c r="S40" s="5">
        <f t="shared" si="17"/>
        <v>56.536226447423346</v>
      </c>
      <c r="T40">
        <f t="shared" si="11"/>
        <v>1</v>
      </c>
      <c r="U40">
        <f t="shared" si="10"/>
        <v>1</v>
      </c>
    </row>
    <row r="41" spans="1:21" ht="18" x14ac:dyDescent="0.2">
      <c r="A41" s="4">
        <v>44562</v>
      </c>
      <c r="B41" s="6">
        <v>15</v>
      </c>
      <c r="C41" s="6">
        <v>12.076891</v>
      </c>
      <c r="D41" s="6">
        <v>14.537585999999999</v>
      </c>
      <c r="E41" s="6">
        <f t="shared" si="5"/>
        <v>13.3072385</v>
      </c>
      <c r="F41" s="6">
        <f t="shared" si="13"/>
        <v>10.278537421613059</v>
      </c>
      <c r="G41" s="6">
        <f t="shared" si="14"/>
        <v>16.335939578386942</v>
      </c>
      <c r="H41" s="6">
        <f t="shared" si="15"/>
        <v>8.549961684192219</v>
      </c>
      <c r="I41" s="6">
        <f t="shared" si="16"/>
        <v>18.064515315807782</v>
      </c>
      <c r="J41">
        <f t="shared" si="6"/>
        <v>1</v>
      </c>
      <c r="K41">
        <f t="shared" si="7"/>
        <v>1</v>
      </c>
      <c r="N41" s="5">
        <f t="shared" si="8"/>
        <v>55</v>
      </c>
      <c r="O41" s="5">
        <f t="shared" si="17"/>
        <v>48.603832500000003</v>
      </c>
      <c r="P41" s="5">
        <f t="shared" si="17"/>
        <v>39.517729264839176</v>
      </c>
      <c r="Q41" s="5">
        <f t="shared" si="17"/>
        <v>57.68993573516083</v>
      </c>
      <c r="R41" s="5">
        <f t="shared" si="17"/>
        <v>34.332002052576655</v>
      </c>
      <c r="S41" s="5">
        <f t="shared" si="17"/>
        <v>62.875662947423351</v>
      </c>
      <c r="T41">
        <f t="shared" si="11"/>
        <v>1</v>
      </c>
      <c r="U41">
        <f t="shared" si="10"/>
        <v>1</v>
      </c>
    </row>
    <row r="42" spans="1:21" ht="18" x14ac:dyDescent="0.2">
      <c r="A42" s="4">
        <v>44593</v>
      </c>
      <c r="B42" s="6">
        <v>26</v>
      </c>
      <c r="C42" s="6">
        <v>15.025080000000001</v>
      </c>
      <c r="D42" s="6">
        <v>15.756459</v>
      </c>
      <c r="E42" s="6">
        <f t="shared" si="5"/>
        <v>15.390769500000001</v>
      </c>
      <c r="F42" s="6">
        <f t="shared" si="13"/>
        <v>12.36206842161306</v>
      </c>
      <c r="G42" s="6">
        <f t="shared" si="14"/>
        <v>18.419470578386942</v>
      </c>
      <c r="H42" s="6">
        <f t="shared" si="15"/>
        <v>10.63349268419222</v>
      </c>
      <c r="I42" s="6">
        <f t="shared" si="16"/>
        <v>20.148046315807782</v>
      </c>
      <c r="J42">
        <f t="shared" si="6"/>
        <v>0</v>
      </c>
      <c r="K42">
        <f t="shared" si="7"/>
        <v>0</v>
      </c>
      <c r="N42" s="5">
        <f t="shared" si="8"/>
        <v>53</v>
      </c>
      <c r="O42" s="5">
        <f t="shared" si="17"/>
        <v>56.845191999999997</v>
      </c>
      <c r="P42" s="5">
        <f t="shared" si="17"/>
        <v>47.759088764839177</v>
      </c>
      <c r="Q42" s="5">
        <f t="shared" si="17"/>
        <v>65.931295235160832</v>
      </c>
      <c r="R42" s="5">
        <f t="shared" si="17"/>
        <v>42.573361552576657</v>
      </c>
      <c r="S42" s="5">
        <f t="shared" si="17"/>
        <v>71.117022447423352</v>
      </c>
      <c r="T42">
        <f t="shared" si="11"/>
        <v>1</v>
      </c>
      <c r="U42">
        <f t="shared" si="10"/>
        <v>1</v>
      </c>
    </row>
    <row r="43" spans="1:21" ht="18" x14ac:dyDescent="0.2">
      <c r="A43" s="4">
        <v>44621</v>
      </c>
      <c r="B43" s="6">
        <v>14</v>
      </c>
      <c r="C43" s="6">
        <v>24.351519</v>
      </c>
      <c r="D43" s="6">
        <v>15.460129999999999</v>
      </c>
      <c r="E43" s="6">
        <f t="shared" si="5"/>
        <v>19.905824500000001</v>
      </c>
      <c r="F43" s="6">
        <f t="shared" si="13"/>
        <v>16.87712342161306</v>
      </c>
      <c r="G43" s="6">
        <f t="shared" si="14"/>
        <v>22.934525578386943</v>
      </c>
      <c r="H43" s="6">
        <f t="shared" si="15"/>
        <v>15.14854768419222</v>
      </c>
      <c r="I43" s="6">
        <f t="shared" si="16"/>
        <v>24.663101315807783</v>
      </c>
      <c r="J43">
        <f t="shared" si="6"/>
        <v>0</v>
      </c>
      <c r="K43">
        <f t="shared" si="7"/>
        <v>0</v>
      </c>
      <c r="N43" s="5">
        <f t="shared" si="8"/>
        <v>27</v>
      </c>
      <c r="O43" s="5">
        <f t="shared" si="17"/>
        <v>62.053776900000003</v>
      </c>
      <c r="P43" s="5">
        <f t="shared" si="17"/>
        <v>52.967673664839175</v>
      </c>
      <c r="Q43" s="5">
        <f t="shared" si="17"/>
        <v>71.139880135160823</v>
      </c>
      <c r="R43" s="5">
        <f t="shared" si="17"/>
        <v>47.781946452576655</v>
      </c>
      <c r="S43" s="5">
        <f t="shared" si="17"/>
        <v>76.325607347423343</v>
      </c>
      <c r="T43">
        <f t="shared" si="11"/>
        <v>0</v>
      </c>
      <c r="U43">
        <f t="shared" si="10"/>
        <v>0</v>
      </c>
    </row>
    <row r="44" spans="1:21" ht="18" x14ac:dyDescent="0.2">
      <c r="A44" s="4">
        <v>44652</v>
      </c>
      <c r="B44" s="6">
        <v>13</v>
      </c>
      <c r="C44" s="6">
        <v>25.886021</v>
      </c>
      <c r="D44" s="6">
        <v>17.211175000000001</v>
      </c>
      <c r="E44" s="6">
        <f t="shared" si="5"/>
        <v>21.548597999999998</v>
      </c>
      <c r="F44" s="6">
        <f t="shared" si="13"/>
        <v>18.519896921613057</v>
      </c>
      <c r="G44" s="6">
        <f t="shared" si="14"/>
        <v>24.57729907838694</v>
      </c>
      <c r="H44" s="6">
        <f t="shared" si="15"/>
        <v>16.791321184192217</v>
      </c>
      <c r="I44" s="6">
        <f t="shared" si="16"/>
        <v>26.30587481580778</v>
      </c>
      <c r="J44">
        <f t="shared" si="6"/>
        <v>0</v>
      </c>
      <c r="K44">
        <f t="shared" si="7"/>
        <v>0</v>
      </c>
      <c r="N44" s="5">
        <f t="shared" si="8"/>
        <v>13</v>
      </c>
      <c r="O44" s="5">
        <f t="shared" si="17"/>
        <v>63.332565204999995</v>
      </c>
      <c r="P44" s="5">
        <f t="shared" si="17"/>
        <v>54.246461969839174</v>
      </c>
      <c r="Q44" s="5">
        <f t="shared" si="17"/>
        <v>72.418668440160829</v>
      </c>
      <c r="R44" s="5">
        <f t="shared" si="17"/>
        <v>49.060734757576654</v>
      </c>
      <c r="S44" s="5">
        <f t="shared" si="17"/>
        <v>77.604395652423349</v>
      </c>
      <c r="T44">
        <f t="shared" si="11"/>
        <v>0</v>
      </c>
      <c r="U44">
        <f t="shared" si="10"/>
        <v>0</v>
      </c>
    </row>
    <row r="45" spans="1:21" ht="18" x14ac:dyDescent="0.2">
      <c r="A45" s="4">
        <v>44682</v>
      </c>
      <c r="C45" s="6">
        <v>23.987534799999999</v>
      </c>
      <c r="D45" s="6">
        <v>17.211174</v>
      </c>
      <c r="E45" s="6">
        <f t="shared" si="5"/>
        <v>20.599354399999999</v>
      </c>
      <c r="F45" s="6">
        <f t="shared" si="13"/>
        <v>17.570653321613058</v>
      </c>
      <c r="G45" s="6">
        <f t="shared" si="14"/>
        <v>23.628055478386941</v>
      </c>
      <c r="H45" s="6">
        <f t="shared" si="15"/>
        <v>15.842077584192218</v>
      </c>
      <c r="I45" s="6">
        <f t="shared" si="16"/>
        <v>25.356631215807781</v>
      </c>
      <c r="J45">
        <f t="shared" si="6"/>
        <v>0</v>
      </c>
      <c r="K45">
        <f t="shared" si="7"/>
        <v>0</v>
      </c>
      <c r="N45" s="5">
        <f t="shared" si="8"/>
        <v>0</v>
      </c>
      <c r="O45" s="5">
        <f t="shared" si="17"/>
        <v>62.868164684999996</v>
      </c>
      <c r="P45" s="5">
        <f t="shared" si="17"/>
        <v>53.782061449839176</v>
      </c>
      <c r="Q45" s="5">
        <f t="shared" si="17"/>
        <v>71.954267920160831</v>
      </c>
      <c r="R45" s="5">
        <f t="shared" si="17"/>
        <v>48.596334237576656</v>
      </c>
      <c r="S45" s="5">
        <f t="shared" si="17"/>
        <v>77.139995132423351</v>
      </c>
      <c r="T45">
        <f t="shared" si="11"/>
        <v>0</v>
      </c>
      <c r="U45">
        <f t="shared" si="10"/>
        <v>0</v>
      </c>
    </row>
    <row r="46" spans="1:21" ht="18" x14ac:dyDescent="0.2">
      <c r="A46" s="4">
        <v>44713</v>
      </c>
      <c r="C46" s="6">
        <v>25.158051610000001</v>
      </c>
      <c r="D46" s="6">
        <v>17.211174</v>
      </c>
      <c r="E46" s="6">
        <f t="shared" si="5"/>
        <v>21.184612805</v>
      </c>
      <c r="F46" s="6">
        <f t="shared" si="13"/>
        <v>18.155911726613059</v>
      </c>
      <c r="G46" s="6">
        <f t="shared" si="14"/>
        <v>24.213313883386942</v>
      </c>
      <c r="H46" s="6">
        <f t="shared" si="15"/>
        <v>16.427335989192219</v>
      </c>
      <c r="I46" s="6">
        <f t="shared" si="16"/>
        <v>25.941889620807782</v>
      </c>
      <c r="N46" s="5"/>
      <c r="O46" s="5">
        <f>+SUM(E46:E48)</f>
        <v>63.207281295000001</v>
      </c>
      <c r="P46" s="5">
        <f t="shared" si="17"/>
        <v>54.121178059839181</v>
      </c>
      <c r="Q46" s="5">
        <f t="shared" si="17"/>
        <v>72.293384530160822</v>
      </c>
      <c r="R46" s="5">
        <f t="shared" si="17"/>
        <v>48.935450847576661</v>
      </c>
      <c r="S46" s="5">
        <f t="shared" si="17"/>
        <v>77.479111742423342</v>
      </c>
    </row>
    <row r="47" spans="1:21" ht="18" x14ac:dyDescent="0.2">
      <c r="A47" s="4">
        <v>44743</v>
      </c>
      <c r="C47" s="6">
        <v>24.957220960000001</v>
      </c>
      <c r="D47" s="6">
        <v>17.211174</v>
      </c>
      <c r="E47" s="6">
        <f t="shared" si="5"/>
        <v>21.08419748</v>
      </c>
      <c r="F47" s="6">
        <f t="shared" si="13"/>
        <v>18.055496401613059</v>
      </c>
      <c r="G47" s="6">
        <f t="shared" si="14"/>
        <v>24.112898558386942</v>
      </c>
      <c r="H47" s="6">
        <f t="shared" si="15"/>
        <v>16.326920664192219</v>
      </c>
      <c r="I47" s="6">
        <f t="shared" si="16"/>
        <v>25.841474295807782</v>
      </c>
      <c r="N47" s="5"/>
      <c r="O47" s="5">
        <f t="shared" ref="O47:S51" si="18">+SUM(E47:E49)</f>
        <v>62.590025220000001</v>
      </c>
      <c r="P47" s="5">
        <f t="shared" si="17"/>
        <v>53.503921984839181</v>
      </c>
      <c r="Q47" s="5">
        <f t="shared" si="17"/>
        <v>71.676128455160821</v>
      </c>
      <c r="R47" s="5">
        <f t="shared" si="17"/>
        <v>48.318194772576661</v>
      </c>
      <c r="S47" s="5">
        <f t="shared" si="17"/>
        <v>76.861855667423342</v>
      </c>
    </row>
    <row r="48" spans="1:21" ht="18" x14ac:dyDescent="0.2">
      <c r="A48" s="4">
        <v>44774</v>
      </c>
      <c r="C48" s="6">
        <v>24.665768020000002</v>
      </c>
      <c r="D48" s="6">
        <v>17.211174</v>
      </c>
      <c r="E48" s="6">
        <f t="shared" si="5"/>
        <v>20.938471010000001</v>
      </c>
      <c r="F48" s="6">
        <f t="shared" si="13"/>
        <v>17.909769931613059</v>
      </c>
      <c r="G48" s="6">
        <f t="shared" si="14"/>
        <v>23.967172088386942</v>
      </c>
      <c r="H48" s="6">
        <f t="shared" si="15"/>
        <v>16.181194194192219</v>
      </c>
      <c r="I48" s="6">
        <f t="shared" si="16"/>
        <v>25.695747825807782</v>
      </c>
      <c r="N48" s="5"/>
      <c r="O48" s="5">
        <f t="shared" si="18"/>
        <v>61.527321819999997</v>
      </c>
      <c r="P48" s="5">
        <f t="shared" si="17"/>
        <v>52.441218584839177</v>
      </c>
      <c r="Q48" s="5">
        <f t="shared" si="17"/>
        <v>70.613425055160832</v>
      </c>
      <c r="R48" s="5">
        <f t="shared" si="17"/>
        <v>47.255491372576657</v>
      </c>
      <c r="S48" s="5">
        <f t="shared" si="17"/>
        <v>75.799152267423352</v>
      </c>
    </row>
    <row r="49" spans="1:21" ht="18" x14ac:dyDescent="0.2">
      <c r="A49" s="4">
        <v>44805</v>
      </c>
      <c r="C49" s="6">
        <v>23.923539460000001</v>
      </c>
      <c r="D49" s="6">
        <v>17.211174</v>
      </c>
      <c r="E49" s="6">
        <f t="shared" si="5"/>
        <v>20.56735673</v>
      </c>
      <c r="F49" s="6">
        <f t="shared" si="13"/>
        <v>17.538655651613059</v>
      </c>
      <c r="G49" s="6">
        <f t="shared" si="14"/>
        <v>23.596057808386941</v>
      </c>
      <c r="H49" s="6">
        <f t="shared" si="15"/>
        <v>15.810079914192219</v>
      </c>
      <c r="I49" s="6">
        <f t="shared" si="16"/>
        <v>25.324633545807782</v>
      </c>
      <c r="N49" s="5"/>
      <c r="O49" s="5">
        <f t="shared" si="18"/>
        <v>40.588850809999997</v>
      </c>
      <c r="P49" s="5">
        <f t="shared" si="17"/>
        <v>34.531448653226121</v>
      </c>
      <c r="Q49" s="5">
        <f t="shared" si="17"/>
        <v>46.646252966773886</v>
      </c>
      <c r="R49" s="5">
        <f t="shared" si="17"/>
        <v>31.074297178384438</v>
      </c>
      <c r="S49" s="5">
        <f t="shared" si="17"/>
        <v>50.103404441615567</v>
      </c>
    </row>
    <row r="50" spans="1:21" ht="18" x14ac:dyDescent="0.2">
      <c r="A50" s="4">
        <v>44835</v>
      </c>
      <c r="C50" s="6">
        <v>22.83181416</v>
      </c>
      <c r="D50" s="6">
        <v>17.211174</v>
      </c>
      <c r="E50" s="6">
        <f t="shared" si="5"/>
        <v>20.02149408</v>
      </c>
      <c r="F50" s="6">
        <f t="shared" si="13"/>
        <v>16.992793001613059</v>
      </c>
      <c r="G50" s="6">
        <f t="shared" si="14"/>
        <v>23.050195158386941</v>
      </c>
      <c r="H50" s="6">
        <f t="shared" si="15"/>
        <v>15.264217264192219</v>
      </c>
      <c r="I50" s="6">
        <f t="shared" si="16"/>
        <v>24.778770895807781</v>
      </c>
      <c r="N50" s="5"/>
      <c r="O50" s="5">
        <f t="shared" si="18"/>
        <v>20.02149408</v>
      </c>
      <c r="P50" s="5">
        <f t="shared" si="17"/>
        <v>16.992793001613059</v>
      </c>
      <c r="Q50" s="5">
        <f t="shared" si="17"/>
        <v>23.050195158386941</v>
      </c>
      <c r="R50" s="5">
        <f t="shared" si="17"/>
        <v>15.264217264192219</v>
      </c>
      <c r="S50" s="5">
        <f t="shared" si="17"/>
        <v>24.778770895807781</v>
      </c>
    </row>
    <row r="51" spans="1:21" ht="18" x14ac:dyDescent="0.2">
      <c r="A51" s="4"/>
      <c r="N51" s="5"/>
      <c r="O51" s="5">
        <f t="shared" si="18"/>
        <v>0</v>
      </c>
      <c r="P51" s="5">
        <f t="shared" si="18"/>
        <v>0</v>
      </c>
      <c r="Q51" s="5">
        <f t="shared" si="18"/>
        <v>0</v>
      </c>
      <c r="R51" s="5">
        <f t="shared" si="18"/>
        <v>0</v>
      </c>
      <c r="S51" s="5">
        <f t="shared" si="18"/>
        <v>0</v>
      </c>
    </row>
    <row r="52" spans="1:21" ht="19" x14ac:dyDescent="0.25">
      <c r="C52" s="1"/>
      <c r="N52" s="5"/>
      <c r="O52" s="5"/>
      <c r="P52" s="5"/>
      <c r="Q52" s="5"/>
      <c r="R52" s="5"/>
      <c r="S52" s="5"/>
    </row>
    <row r="53" spans="1:21" x14ac:dyDescent="0.2">
      <c r="N53" s="5"/>
      <c r="O53" s="5"/>
      <c r="P53" s="5"/>
      <c r="Q53" s="5"/>
      <c r="R53" s="5"/>
      <c r="S53" s="5"/>
    </row>
    <row r="54" spans="1:21" x14ac:dyDescent="0.2">
      <c r="E54" s="9">
        <f>+POWER(CORREL(B17:B44,E17:E44),2)</f>
        <v>0.27450138293181203</v>
      </c>
      <c r="F54" s="11">
        <f>+SUM(K2:K45)/COUNT(K2:K45)</f>
        <v>0.59090909090909094</v>
      </c>
      <c r="N54" s="5"/>
      <c r="O54" s="9">
        <f>+POWER(CORREL(N2:N42,O2:O42),2)</f>
        <v>0.57147674071133003</v>
      </c>
      <c r="P54" s="11">
        <f>+SUM(U2:U42)/COUNT(U2:U42)</f>
        <v>0.92682926829268297</v>
      </c>
      <c r="Q54" s="5"/>
      <c r="R54" s="5"/>
      <c r="S54" s="5"/>
    </row>
    <row r="55" spans="1:21" x14ac:dyDescent="0.2">
      <c r="N55" s="5"/>
      <c r="O55" s="5"/>
      <c r="P55" s="5"/>
      <c r="Q55" s="5"/>
      <c r="R55" s="5"/>
      <c r="S55" s="5"/>
    </row>
    <row r="56" spans="1:21" x14ac:dyDescent="0.2">
      <c r="J56" s="6"/>
      <c r="K56" s="6"/>
      <c r="N56" s="5"/>
      <c r="O56" s="5"/>
      <c r="P56" s="5"/>
      <c r="Q56" s="5"/>
      <c r="R56" s="5"/>
      <c r="S56" s="5"/>
    </row>
    <row r="57" spans="1:21" x14ac:dyDescent="0.2">
      <c r="J57" s="7">
        <f>+SUM(J2:J45)/COUNT(J2:J45)</f>
        <v>0.45454545454545453</v>
      </c>
      <c r="N57" s="5"/>
      <c r="O57" s="5"/>
      <c r="P57" s="5"/>
      <c r="Q57" s="5"/>
      <c r="R57" s="5"/>
      <c r="S57" s="5"/>
      <c r="T57" s="7">
        <f>+SUM(T2:T45)/COUNT(T2:T45)</f>
        <v>0.77272727272727271</v>
      </c>
    </row>
    <row r="58" spans="1:21" x14ac:dyDescent="0.2">
      <c r="J58" s="7">
        <f>+SUM(J31:J45)/COUNT(J31:J45)</f>
        <v>0.4</v>
      </c>
      <c r="K58" s="7">
        <f>+SUM(K31:K45)/COUNT(K31:K45)</f>
        <v>0.46666666666666667</v>
      </c>
      <c r="N58" s="5"/>
      <c r="O58" s="5"/>
      <c r="P58" s="5"/>
      <c r="Q58" s="5"/>
      <c r="R58" s="5"/>
      <c r="S58" s="5"/>
      <c r="T58" s="7">
        <f>+SUM(T31:T45)/COUNT(T31:T45)</f>
        <v>0.66666666666666663</v>
      </c>
      <c r="U58" s="7">
        <f>+SUM(U31:U45)/COUNT(U31:U45)</f>
        <v>0.8</v>
      </c>
    </row>
    <row r="59" spans="1:21" x14ac:dyDescent="0.2">
      <c r="N59" s="5"/>
      <c r="O59" s="5"/>
      <c r="P59" s="5"/>
      <c r="Q59" s="5"/>
      <c r="R59" s="5"/>
      <c r="S59" s="5"/>
    </row>
    <row r="60" spans="1:21" x14ac:dyDescent="0.2">
      <c r="N60" s="5"/>
      <c r="O60" s="5"/>
      <c r="P60" s="5"/>
      <c r="Q60" s="5"/>
      <c r="R60" s="5"/>
      <c r="S60" s="5"/>
    </row>
    <row r="61" spans="1:21" x14ac:dyDescent="0.2">
      <c r="N61" s="5"/>
      <c r="O61" s="5"/>
      <c r="P61" s="5"/>
      <c r="Q61" s="5"/>
      <c r="R61" s="5"/>
      <c r="S61" s="5"/>
    </row>
    <row r="62" spans="1:21" ht="18" x14ac:dyDescent="0.2">
      <c r="B62" s="2"/>
      <c r="C62" s="2"/>
      <c r="D62" s="2"/>
      <c r="E62" s="2"/>
      <c r="N62" s="5"/>
      <c r="O62" s="5"/>
      <c r="P62" s="5"/>
      <c r="Q62" s="5"/>
      <c r="R62" s="5"/>
      <c r="S62" s="5"/>
    </row>
    <row r="63" spans="1:21" ht="18" x14ac:dyDescent="0.2">
      <c r="B63" s="2"/>
      <c r="C63" s="2"/>
      <c r="D63" s="2"/>
      <c r="E63" s="2" t="s">
        <v>1</v>
      </c>
      <c r="F63" s="2" t="s">
        <v>0</v>
      </c>
      <c r="G63" s="2" t="s">
        <v>9</v>
      </c>
      <c r="H63" s="2" t="s">
        <v>8</v>
      </c>
      <c r="N63" s="5"/>
      <c r="O63" s="5"/>
      <c r="P63" s="5"/>
      <c r="Q63" s="5"/>
      <c r="R63" s="5"/>
      <c r="S63" s="5"/>
    </row>
    <row r="64" spans="1:21" ht="18" x14ac:dyDescent="0.2">
      <c r="B64" s="3"/>
      <c r="C64" s="3"/>
      <c r="D64" s="2" t="s">
        <v>2</v>
      </c>
      <c r="E64" s="2"/>
      <c r="F64" s="2"/>
      <c r="G64" s="2"/>
      <c r="H64" s="2"/>
      <c r="N64" s="5"/>
      <c r="O64" s="5"/>
      <c r="P64" s="5"/>
      <c r="Q64" s="5"/>
      <c r="R64" s="5"/>
      <c r="S64" s="5"/>
    </row>
    <row r="65" spans="2:19" ht="18" x14ac:dyDescent="0.2">
      <c r="B65" s="3"/>
      <c r="C65" s="3"/>
      <c r="D65" s="4">
        <v>43313</v>
      </c>
      <c r="E65" s="3">
        <v>26</v>
      </c>
      <c r="F65" s="3">
        <v>9.9642599999999995</v>
      </c>
      <c r="G65" s="3">
        <v>14.881176</v>
      </c>
      <c r="H65" s="3" t="s">
        <v>3</v>
      </c>
      <c r="N65" s="5"/>
      <c r="O65" s="5"/>
      <c r="P65" s="5"/>
      <c r="Q65" s="5"/>
      <c r="R65" s="5"/>
      <c r="S65" s="5"/>
    </row>
    <row r="66" spans="2:19" ht="18" x14ac:dyDescent="0.2">
      <c r="B66" s="3"/>
      <c r="C66" s="3"/>
      <c r="D66" s="2" t="s">
        <v>4</v>
      </c>
      <c r="E66" s="3">
        <v>18</v>
      </c>
      <c r="F66" s="3">
        <v>32.915671000000003</v>
      </c>
      <c r="G66" s="3">
        <v>13.779123</v>
      </c>
      <c r="H66" s="3" t="s">
        <v>3</v>
      </c>
      <c r="N66" s="5"/>
      <c r="O66" s="5"/>
      <c r="P66" s="5"/>
      <c r="Q66" s="5"/>
      <c r="R66" s="5"/>
      <c r="S66" s="5"/>
    </row>
    <row r="67" spans="2:19" ht="18" x14ac:dyDescent="0.2">
      <c r="B67" s="3"/>
      <c r="C67" s="3"/>
      <c r="D67" s="4">
        <v>43374</v>
      </c>
      <c r="E67" s="3">
        <v>15</v>
      </c>
      <c r="F67" s="3">
        <v>26.02703</v>
      </c>
      <c r="G67" s="3">
        <v>17.707775999999999</v>
      </c>
      <c r="H67" s="3">
        <v>6.8543159999999999</v>
      </c>
      <c r="N67" s="5"/>
      <c r="O67" s="5"/>
      <c r="P67" s="5"/>
      <c r="Q67" s="5"/>
      <c r="R67" s="5"/>
      <c r="S67" s="5"/>
    </row>
    <row r="68" spans="2:19" ht="18" x14ac:dyDescent="0.2">
      <c r="B68" s="3"/>
      <c r="C68" s="3"/>
      <c r="D68" s="4">
        <v>43405</v>
      </c>
      <c r="E68" s="3">
        <v>11</v>
      </c>
      <c r="F68" s="3">
        <v>18.055119000000001</v>
      </c>
      <c r="G68" s="3">
        <v>13.645709999999999</v>
      </c>
      <c r="H68" s="3">
        <v>5.052765</v>
      </c>
      <c r="N68" s="5"/>
      <c r="O68" s="5"/>
      <c r="P68" s="5"/>
      <c r="Q68" s="5"/>
      <c r="R68" s="5"/>
      <c r="S68" s="5"/>
    </row>
    <row r="69" spans="2:19" ht="18" x14ac:dyDescent="0.2">
      <c r="B69" s="3"/>
      <c r="C69" s="3"/>
      <c r="D69" s="4">
        <v>43435</v>
      </c>
      <c r="E69" s="3">
        <v>11</v>
      </c>
      <c r="F69" s="3">
        <v>12.073504</v>
      </c>
      <c r="G69" s="3">
        <v>11.658129000000001</v>
      </c>
      <c r="H69" s="3">
        <v>3.5509249999999999</v>
      </c>
      <c r="N69" s="5"/>
      <c r="O69" s="5"/>
      <c r="P69" s="5"/>
      <c r="Q69" s="5"/>
      <c r="R69" s="5"/>
      <c r="S69" s="5"/>
    </row>
    <row r="70" spans="2:19" ht="18" x14ac:dyDescent="0.2">
      <c r="B70" s="3"/>
      <c r="C70" s="3"/>
      <c r="D70" s="4">
        <v>43466</v>
      </c>
      <c r="E70" s="3">
        <v>10</v>
      </c>
      <c r="F70" s="3">
        <v>10.412364999999999</v>
      </c>
      <c r="G70" s="3">
        <v>10.594728</v>
      </c>
      <c r="H70" s="3">
        <v>4.778251</v>
      </c>
      <c r="N70" s="5"/>
      <c r="O70" s="5"/>
      <c r="P70" s="5"/>
      <c r="Q70" s="5"/>
      <c r="R70" s="5"/>
      <c r="S70" s="5"/>
    </row>
    <row r="71" spans="2:19" ht="18" x14ac:dyDescent="0.2">
      <c r="B71" s="3"/>
      <c r="C71" s="3"/>
      <c r="D71" s="4">
        <v>43497</v>
      </c>
      <c r="E71" s="3">
        <v>7</v>
      </c>
      <c r="F71" s="3">
        <v>9.6015639999999998</v>
      </c>
      <c r="G71" s="3">
        <v>10.478187999999999</v>
      </c>
      <c r="H71" s="3">
        <v>6.3095119999999998</v>
      </c>
    </row>
    <row r="72" spans="2:19" ht="18" x14ac:dyDescent="0.2">
      <c r="B72" s="3"/>
      <c r="C72" s="3"/>
      <c r="D72" s="4">
        <v>43525</v>
      </c>
      <c r="E72" s="3">
        <v>7</v>
      </c>
      <c r="F72" s="3">
        <v>6.9858570000000002</v>
      </c>
      <c r="G72" s="3">
        <v>11.259153</v>
      </c>
      <c r="H72" s="3">
        <v>6.0354729999999996</v>
      </c>
    </row>
    <row r="73" spans="2:19" ht="18" x14ac:dyDescent="0.2">
      <c r="B73" s="3"/>
      <c r="C73" s="3"/>
      <c r="D73" s="4">
        <v>43556</v>
      </c>
      <c r="E73" s="3">
        <v>19</v>
      </c>
      <c r="F73" s="3">
        <v>6.4611879999999999</v>
      </c>
      <c r="G73" s="3">
        <v>9.3817730000000008</v>
      </c>
      <c r="H73" s="3">
        <v>7.140638</v>
      </c>
    </row>
    <row r="74" spans="2:19" ht="18" x14ac:dyDescent="0.2">
      <c r="B74" s="3"/>
      <c r="C74" s="3"/>
      <c r="D74" s="4">
        <v>43586</v>
      </c>
      <c r="E74" s="3">
        <v>10</v>
      </c>
      <c r="F74" s="3">
        <v>16.858913999999999</v>
      </c>
      <c r="G74" s="3">
        <v>10.702949</v>
      </c>
      <c r="H74" s="3">
        <v>15.471628000000001</v>
      </c>
    </row>
    <row r="75" spans="2:19" ht="18" x14ac:dyDescent="0.2">
      <c r="B75" s="3"/>
      <c r="C75" s="3"/>
      <c r="D75" s="4">
        <v>43617</v>
      </c>
      <c r="E75" s="3">
        <v>15</v>
      </c>
      <c r="F75" s="3">
        <v>13.355183</v>
      </c>
      <c r="G75" s="3">
        <v>15.510752999999999</v>
      </c>
      <c r="H75" s="3">
        <v>13.630312999999999</v>
      </c>
    </row>
    <row r="76" spans="2:19" ht="18" x14ac:dyDescent="0.2">
      <c r="B76" s="3"/>
      <c r="C76" s="3"/>
      <c r="D76" s="4">
        <v>43647</v>
      </c>
      <c r="E76" s="3">
        <v>15</v>
      </c>
      <c r="F76" s="3">
        <v>14.645956</v>
      </c>
      <c r="G76" s="3">
        <v>14.781013</v>
      </c>
      <c r="H76" s="3">
        <v>13.121169999999999</v>
      </c>
    </row>
    <row r="77" spans="2:19" ht="18" x14ac:dyDescent="0.2">
      <c r="B77" s="3"/>
      <c r="C77" s="3"/>
      <c r="D77" s="4">
        <v>43678</v>
      </c>
      <c r="E77" s="3">
        <v>15</v>
      </c>
      <c r="F77" s="3">
        <v>15.91803</v>
      </c>
      <c r="G77" s="3">
        <v>17.148844</v>
      </c>
      <c r="H77" s="3">
        <v>14.694722000000001</v>
      </c>
    </row>
    <row r="78" spans="2:19" ht="18" x14ac:dyDescent="0.2">
      <c r="B78" s="3"/>
      <c r="C78" s="3"/>
      <c r="D78" s="2" t="s">
        <v>5</v>
      </c>
      <c r="E78" s="3">
        <v>10</v>
      </c>
      <c r="F78" s="3">
        <v>15.737176</v>
      </c>
      <c r="G78" s="3">
        <v>10.50691</v>
      </c>
      <c r="H78" s="3">
        <v>13.640072</v>
      </c>
    </row>
    <row r="79" spans="2:19" ht="18" x14ac:dyDescent="0.2">
      <c r="B79" s="3"/>
      <c r="C79" s="3"/>
      <c r="D79" s="4">
        <v>43739</v>
      </c>
      <c r="E79" s="3">
        <v>6</v>
      </c>
      <c r="F79" s="3">
        <v>11.527562</v>
      </c>
      <c r="G79" s="3">
        <v>8.8403880000000008</v>
      </c>
      <c r="H79" s="3">
        <v>10.035356999999999</v>
      </c>
    </row>
    <row r="80" spans="2:19" ht="18" x14ac:dyDescent="0.2">
      <c r="B80" s="3"/>
      <c r="C80" s="3"/>
      <c r="D80" s="4">
        <v>43770</v>
      </c>
      <c r="E80" s="3">
        <v>18</v>
      </c>
      <c r="F80" s="3">
        <v>6.7701019999999996</v>
      </c>
      <c r="G80" s="3">
        <v>7.5532180000000002</v>
      </c>
      <c r="H80" s="3">
        <v>6.6841889999999999</v>
      </c>
    </row>
    <row r="81" spans="1:8" ht="18" x14ac:dyDescent="0.2">
      <c r="B81" s="3"/>
      <c r="C81" s="3"/>
      <c r="D81" s="4">
        <v>43800</v>
      </c>
      <c r="E81" s="3">
        <v>15</v>
      </c>
      <c r="F81" s="3">
        <v>15.119152</v>
      </c>
      <c r="G81" s="3">
        <v>10.762848999999999</v>
      </c>
      <c r="H81" s="3">
        <v>13.044202</v>
      </c>
    </row>
    <row r="82" spans="1:8" ht="18" x14ac:dyDescent="0.2">
      <c r="B82" s="3"/>
      <c r="C82" s="3"/>
      <c r="D82" s="4">
        <v>43831</v>
      </c>
      <c r="E82" s="3">
        <v>19</v>
      </c>
      <c r="F82" s="3">
        <v>16.487715000000001</v>
      </c>
      <c r="G82" s="3">
        <v>16.184714</v>
      </c>
      <c r="H82" s="3">
        <v>15.037331</v>
      </c>
    </row>
    <row r="83" spans="1:8" ht="18" x14ac:dyDescent="0.2">
      <c r="B83" s="3"/>
      <c r="C83" s="3"/>
      <c r="D83" s="4">
        <v>43862</v>
      </c>
      <c r="E83" s="3">
        <v>12</v>
      </c>
      <c r="F83" s="3">
        <v>18.648171000000001</v>
      </c>
      <c r="G83" s="3">
        <v>14.933299</v>
      </c>
      <c r="H83" s="3">
        <v>14.950106999999999</v>
      </c>
    </row>
    <row r="84" spans="1:8" ht="18" x14ac:dyDescent="0.2">
      <c r="B84" s="3"/>
      <c r="C84" s="3"/>
      <c r="D84" s="4">
        <v>43891</v>
      </c>
      <c r="E84" s="3">
        <v>6</v>
      </c>
      <c r="F84" s="3">
        <v>13.991842999999999</v>
      </c>
      <c r="G84" s="3">
        <v>13.543828</v>
      </c>
      <c r="H84" s="3">
        <v>11.322984999999999</v>
      </c>
    </row>
    <row r="85" spans="1:8" ht="18" x14ac:dyDescent="0.2">
      <c r="B85" s="3"/>
      <c r="C85" s="3"/>
      <c r="D85" s="4">
        <v>43922</v>
      </c>
      <c r="E85" s="3">
        <v>4</v>
      </c>
      <c r="F85" s="3">
        <v>6.9778039999999999</v>
      </c>
      <c r="G85" s="3">
        <v>9.5526129999999991</v>
      </c>
      <c r="H85" s="3">
        <v>5.9682320000000004</v>
      </c>
    </row>
    <row r="86" spans="1:8" ht="18" x14ac:dyDescent="0.2">
      <c r="B86" s="3"/>
      <c r="C86" s="3"/>
      <c r="D86" s="4">
        <v>43952</v>
      </c>
      <c r="E86" s="3">
        <v>0</v>
      </c>
      <c r="F86" s="3">
        <v>3.669943</v>
      </c>
      <c r="G86" s="3">
        <v>8.6298790000000007</v>
      </c>
      <c r="H86" s="3">
        <v>5.0841159999999999</v>
      </c>
    </row>
    <row r="87" spans="1:8" ht="18" x14ac:dyDescent="0.2">
      <c r="B87" s="3"/>
      <c r="C87" s="3"/>
      <c r="D87" s="4">
        <v>43983</v>
      </c>
      <c r="E87" s="3">
        <v>8</v>
      </c>
      <c r="F87" s="3">
        <v>0.51563300000000001</v>
      </c>
      <c r="G87" s="3">
        <v>10.036334999999999</v>
      </c>
      <c r="H87" s="3">
        <v>5.6694199999999997</v>
      </c>
    </row>
    <row r="88" spans="1:8" ht="18" x14ac:dyDescent="0.2">
      <c r="B88" s="3"/>
      <c r="C88" s="3"/>
      <c r="D88" s="4">
        <v>44013</v>
      </c>
      <c r="E88" s="3">
        <v>10</v>
      </c>
      <c r="F88" s="3">
        <v>6.3587910000000001</v>
      </c>
      <c r="G88" s="3">
        <v>14.238453</v>
      </c>
      <c r="H88" s="3">
        <v>12.300952000000001</v>
      </c>
    </row>
    <row r="89" spans="1:8" ht="18" x14ac:dyDescent="0.2">
      <c r="B89" s="3"/>
      <c r="C89" s="3"/>
      <c r="D89" s="4">
        <v>44044</v>
      </c>
      <c r="E89" s="3">
        <v>20</v>
      </c>
      <c r="F89" s="3">
        <v>11.132815000000001</v>
      </c>
      <c r="G89" s="3">
        <v>14.818031</v>
      </c>
      <c r="H89" s="3">
        <v>17.957053999999999</v>
      </c>
    </row>
    <row r="90" spans="1:8" ht="18" x14ac:dyDescent="0.2">
      <c r="B90" s="3"/>
      <c r="C90" s="3"/>
      <c r="D90" s="2" t="s">
        <v>6</v>
      </c>
      <c r="E90" s="3">
        <v>19</v>
      </c>
      <c r="F90" s="3">
        <v>19.984804</v>
      </c>
      <c r="G90" s="3">
        <v>17.341450999999999</v>
      </c>
      <c r="H90" s="3">
        <v>23.677755999999999</v>
      </c>
    </row>
    <row r="91" spans="1:8" ht="18" x14ac:dyDescent="0.2">
      <c r="A91" s="4"/>
      <c r="B91" s="3"/>
      <c r="C91" s="3"/>
      <c r="D91" s="4">
        <v>44105</v>
      </c>
      <c r="E91" s="3">
        <v>12</v>
      </c>
      <c r="F91" s="3">
        <v>22.188594999999999</v>
      </c>
      <c r="G91" s="3">
        <v>13.692532999999999</v>
      </c>
      <c r="H91" s="3">
        <v>23.740772</v>
      </c>
    </row>
    <row r="92" spans="1:8" ht="18" x14ac:dyDescent="0.2">
      <c r="A92" s="4"/>
      <c r="B92" s="3"/>
      <c r="C92" s="3"/>
      <c r="D92" s="4">
        <v>44136</v>
      </c>
      <c r="E92" s="3">
        <v>15</v>
      </c>
      <c r="F92" s="3">
        <v>16.188278</v>
      </c>
      <c r="G92" s="3">
        <v>17.579429000000001</v>
      </c>
      <c r="H92" s="3">
        <v>17.191454</v>
      </c>
    </row>
    <row r="93" spans="1:8" ht="18" x14ac:dyDescent="0.2">
      <c r="A93" s="4"/>
      <c r="B93" s="3"/>
      <c r="C93" s="3"/>
      <c r="D93" s="4">
        <v>44166</v>
      </c>
      <c r="E93" s="3">
        <v>13</v>
      </c>
      <c r="F93" s="3">
        <v>15.874056</v>
      </c>
      <c r="G93" s="3">
        <v>14.725101</v>
      </c>
      <c r="H93" s="3">
        <v>15.430474999999999</v>
      </c>
    </row>
    <row r="94" spans="1:8" ht="18" x14ac:dyDescent="0.2">
      <c r="A94" s="4"/>
      <c r="B94" s="3"/>
      <c r="C94" s="3"/>
      <c r="D94" s="4">
        <v>44197</v>
      </c>
      <c r="E94" s="3">
        <v>18</v>
      </c>
      <c r="F94" s="3">
        <v>14.846617999999999</v>
      </c>
      <c r="G94" s="3">
        <v>19.440002</v>
      </c>
      <c r="H94" s="3">
        <v>15.076613</v>
      </c>
    </row>
    <row r="95" spans="1:8" ht="18" x14ac:dyDescent="0.2">
      <c r="A95" s="4"/>
      <c r="B95" s="3"/>
      <c r="C95" s="3"/>
      <c r="D95" s="4">
        <v>44228</v>
      </c>
      <c r="E95" s="3">
        <v>12</v>
      </c>
      <c r="F95" s="3">
        <v>17.852423000000002</v>
      </c>
      <c r="G95" s="3">
        <v>17.060817</v>
      </c>
      <c r="H95" s="3">
        <v>16.508420000000001</v>
      </c>
    </row>
    <row r="96" spans="1:8" ht="18" x14ac:dyDescent="0.2">
      <c r="A96" s="4"/>
      <c r="B96" s="3"/>
      <c r="C96" s="3"/>
      <c r="D96" s="4">
        <v>44256</v>
      </c>
      <c r="E96" s="3">
        <v>25</v>
      </c>
      <c r="F96" s="3">
        <v>14.51065</v>
      </c>
      <c r="G96" s="3">
        <v>18.028458000000001</v>
      </c>
      <c r="H96" s="3">
        <v>14.25883</v>
      </c>
    </row>
    <row r="97" spans="1:8" ht="18" x14ac:dyDescent="0.2">
      <c r="A97" s="4"/>
      <c r="B97" s="3"/>
      <c r="C97" s="3"/>
      <c r="D97" s="4">
        <v>44287</v>
      </c>
      <c r="E97" s="3">
        <v>18</v>
      </c>
      <c r="F97" s="3">
        <v>22.276893999999999</v>
      </c>
      <c r="G97" s="3">
        <v>11.841405</v>
      </c>
      <c r="H97" s="3">
        <v>17.664366000000001</v>
      </c>
    </row>
    <row r="98" spans="1:8" ht="18" x14ac:dyDescent="0.2">
      <c r="A98" s="4"/>
      <c r="B98" s="3"/>
      <c r="C98" s="3"/>
      <c r="D98" s="4">
        <v>44317</v>
      </c>
      <c r="E98" s="3">
        <v>3</v>
      </c>
      <c r="F98" s="3">
        <v>20.248401000000001</v>
      </c>
      <c r="G98" s="3">
        <v>11.138525</v>
      </c>
      <c r="H98" s="3">
        <v>15.33531</v>
      </c>
    </row>
    <row r="99" spans="1:8" ht="18" x14ac:dyDescent="0.2">
      <c r="A99" s="4"/>
      <c r="B99" s="3"/>
      <c r="C99" s="3"/>
      <c r="D99" s="4">
        <v>44348</v>
      </c>
      <c r="E99" s="3">
        <v>7</v>
      </c>
      <c r="F99" s="3">
        <v>6.3792650000000002</v>
      </c>
      <c r="G99" s="3">
        <v>7.5005879999999996</v>
      </c>
      <c r="H99" s="3">
        <v>3.645241</v>
      </c>
    </row>
    <row r="100" spans="1:8" ht="18" x14ac:dyDescent="0.2">
      <c r="A100" s="4"/>
      <c r="B100" s="3"/>
      <c r="C100" s="3"/>
      <c r="D100" s="4">
        <v>44378</v>
      </c>
      <c r="E100" s="3">
        <v>6</v>
      </c>
      <c r="F100" s="3">
        <v>4.685962</v>
      </c>
      <c r="G100" s="3">
        <v>8.0564499999999999</v>
      </c>
      <c r="H100" s="3">
        <v>2.8259690000000002</v>
      </c>
    </row>
    <row r="101" spans="1:8" ht="18" x14ac:dyDescent="0.2">
      <c r="A101" s="2"/>
      <c r="B101" s="3"/>
      <c r="C101" s="3"/>
      <c r="D101" s="4">
        <v>44409</v>
      </c>
      <c r="E101" s="3">
        <v>14</v>
      </c>
      <c r="F101" s="3">
        <v>5.3350359999999997</v>
      </c>
      <c r="G101" s="3">
        <v>6.5019539999999996</v>
      </c>
      <c r="H101" s="3">
        <v>6.1993669999999996</v>
      </c>
    </row>
    <row r="102" spans="1:8" ht="18" x14ac:dyDescent="0.2">
      <c r="A102" s="4"/>
      <c r="B102" s="3"/>
      <c r="C102" s="3"/>
      <c r="D102" s="2" t="s">
        <v>7</v>
      </c>
      <c r="E102" s="3">
        <v>6</v>
      </c>
      <c r="F102" s="3">
        <v>11.719623</v>
      </c>
      <c r="G102" s="3">
        <v>10.087367</v>
      </c>
      <c r="H102" s="3">
        <v>11.701416</v>
      </c>
    </row>
    <row r="103" spans="1:8" ht="18" x14ac:dyDescent="0.2">
      <c r="A103" s="4"/>
      <c r="B103" s="3"/>
      <c r="C103" s="3"/>
      <c r="D103" s="4">
        <v>44470</v>
      </c>
      <c r="E103" s="3">
        <v>12</v>
      </c>
      <c r="F103" s="3">
        <v>8.5419499999999999</v>
      </c>
      <c r="G103" s="3">
        <v>9.8951440000000002</v>
      </c>
      <c r="H103" s="3">
        <v>10.804774999999999</v>
      </c>
    </row>
    <row r="104" spans="1:8" ht="18" x14ac:dyDescent="0.2">
      <c r="A104" s="4"/>
      <c r="B104" s="3"/>
      <c r="C104" s="3"/>
      <c r="D104" s="4">
        <v>44501</v>
      </c>
      <c r="E104" s="3">
        <v>13</v>
      </c>
      <c r="F104" s="3">
        <v>11.105090000000001</v>
      </c>
      <c r="G104" s="3">
        <v>13.363458</v>
      </c>
      <c r="H104" s="3">
        <v>12.371187000000001</v>
      </c>
    </row>
    <row r="105" spans="1:8" ht="18" x14ac:dyDescent="0.2">
      <c r="A105" s="4"/>
      <c r="B105" s="3"/>
      <c r="C105" s="3"/>
      <c r="D105" s="4">
        <v>44531</v>
      </c>
      <c r="E105" s="3">
        <v>10</v>
      </c>
      <c r="F105" s="3">
        <v>13.810416999999999</v>
      </c>
      <c r="G105" s="3">
        <v>13.322359000000001</v>
      </c>
      <c r="H105" s="3">
        <v>15.383654</v>
      </c>
    </row>
    <row r="106" spans="1:8" ht="18" x14ac:dyDescent="0.2">
      <c r="A106" s="4"/>
      <c r="B106" s="3"/>
      <c r="C106" s="3"/>
      <c r="D106" s="4">
        <v>44562</v>
      </c>
      <c r="E106" s="3">
        <v>15</v>
      </c>
      <c r="F106" s="3">
        <v>12.076891</v>
      </c>
      <c r="G106" s="3">
        <v>14.537585999999999</v>
      </c>
      <c r="H106" s="3">
        <v>14.136616</v>
      </c>
    </row>
    <row r="107" spans="1:8" ht="18" x14ac:dyDescent="0.2">
      <c r="A107" s="4"/>
      <c r="B107" s="3"/>
      <c r="C107" s="3"/>
      <c r="D107" s="4">
        <v>44593</v>
      </c>
      <c r="E107" s="3">
        <v>26</v>
      </c>
      <c r="F107" s="3">
        <v>15.025080000000001</v>
      </c>
      <c r="G107" s="3">
        <v>15.756459</v>
      </c>
      <c r="H107" s="3">
        <v>15.908742999999999</v>
      </c>
    </row>
    <row r="108" spans="1:8" ht="18" x14ac:dyDescent="0.2">
      <c r="A108" s="4"/>
      <c r="B108" s="3"/>
      <c r="C108" s="3"/>
      <c r="D108" s="4">
        <v>44621</v>
      </c>
      <c r="E108" s="3">
        <v>14</v>
      </c>
      <c r="F108" s="3">
        <v>24.351519</v>
      </c>
      <c r="G108" s="3">
        <v>15.460129999999999</v>
      </c>
      <c r="H108" s="3">
        <v>21.598081000000001</v>
      </c>
    </row>
    <row r="109" spans="1:8" ht="18" x14ac:dyDescent="0.2">
      <c r="A109" s="4"/>
      <c r="B109" s="3"/>
      <c r="C109" s="3"/>
      <c r="D109" s="4">
        <v>44652</v>
      </c>
      <c r="E109" s="3">
        <v>13</v>
      </c>
      <c r="F109" s="3">
        <v>25.886021</v>
      </c>
      <c r="G109" s="3">
        <v>17.211175000000001</v>
      </c>
      <c r="H109" s="3">
        <v>18.909397999999999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D5C5-8388-324F-A03E-FD57F6B02C0B}">
  <dimension ref="A1:U109"/>
  <sheetViews>
    <sheetView topLeftCell="A33" workbookViewId="0">
      <selection activeCell="F57" sqref="F57"/>
    </sheetView>
  </sheetViews>
  <sheetFormatPr baseColWidth="10" defaultRowHeight="16" x14ac:dyDescent="0.2"/>
  <cols>
    <col min="1" max="1" width="9.6640625" style="6" bestFit="1" customWidth="1"/>
    <col min="2" max="2" width="17.33203125" style="6" bestFit="1" customWidth="1"/>
    <col min="3" max="3" width="19.83203125" style="6" bestFit="1" customWidth="1"/>
    <col min="4" max="4" width="14.6640625" style="6" bestFit="1" customWidth="1"/>
    <col min="5" max="5" width="26.33203125" style="6" bestFit="1" customWidth="1"/>
    <col min="6" max="9" width="9.33203125" style="6" customWidth="1"/>
    <col min="10" max="10" width="6.1640625" bestFit="1" customWidth="1"/>
    <col min="11" max="11" width="6.6640625" customWidth="1"/>
  </cols>
  <sheetData>
    <row r="1" spans="1:21" x14ac:dyDescent="0.2">
      <c r="A1" s="8" t="s">
        <v>2</v>
      </c>
      <c r="B1" s="6" t="s">
        <v>1</v>
      </c>
      <c r="C1" s="6" t="s">
        <v>0</v>
      </c>
      <c r="D1" s="6" t="s">
        <v>9</v>
      </c>
      <c r="E1" s="6" t="s">
        <v>8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21" ht="18" x14ac:dyDescent="0.2">
      <c r="A2" s="4">
        <v>43374</v>
      </c>
      <c r="B2" s="6">
        <v>36</v>
      </c>
      <c r="C2" s="6">
        <v>23.819061999999999</v>
      </c>
      <c r="D2" s="6">
        <v>29.533635</v>
      </c>
      <c r="E2" s="6">
        <f>+C2*0.6+D2*0.4</f>
        <v>26.104891199999997</v>
      </c>
      <c r="F2" s="6">
        <f t="shared" ref="F2:F33" si="0">E2-1.64*$L$2/SQRT(12)</f>
        <v>14.88629754680284</v>
      </c>
      <c r="G2" s="6">
        <f t="shared" ref="G2:G33" si="1">E2+1.64*$L$2/SQRT(12)</f>
        <v>37.323484853197158</v>
      </c>
      <c r="H2" s="6">
        <f t="shared" ref="H2:H33" si="2">+E2-2.576*$L$2/SQRT(12)</f>
        <v>8.4834904374171423</v>
      </c>
      <c r="I2" s="6">
        <f t="shared" ref="I2:I33" si="3">E2+2.576*$L$2/SQRT(12)</f>
        <v>43.726291962582849</v>
      </c>
      <c r="J2">
        <f>+(B2&gt;F2)*(B2&lt;G2)</f>
        <v>1</v>
      </c>
      <c r="K2">
        <f>+(B2&gt;H2)*(B2&lt;I2)</f>
        <v>1</v>
      </c>
      <c r="L2">
        <f>+STDEV(B20:B45)</f>
        <v>23.696553898545389</v>
      </c>
      <c r="N2" s="5">
        <f>+SUM(B2:B4)</f>
        <v>82</v>
      </c>
      <c r="O2" s="5">
        <f>+SUM(E2:E4)</f>
        <v>84.99010419999999</v>
      </c>
      <c r="P2" s="5">
        <f>+SUM(F2:F4)</f>
        <v>51.334323240408523</v>
      </c>
      <c r="Q2" s="5">
        <f>+SUM(G2:G4)</f>
        <v>118.64588515959147</v>
      </c>
      <c r="R2" s="5">
        <f>+SUM(H2:H4)</f>
        <v>32.125901912251436</v>
      </c>
      <c r="S2" s="5">
        <f>+SUM(I2:I4)</f>
        <v>137.85430648774854</v>
      </c>
      <c r="T2">
        <f t="shared" ref="T2:T3" si="4">+(N2&gt;P2)*(L2&lt;Q2)</f>
        <v>1</v>
      </c>
      <c r="U2">
        <f>+(N2&gt;R2)*(N2&lt;S2)</f>
        <v>1</v>
      </c>
    </row>
    <row r="3" spans="1:21" ht="18" x14ac:dyDescent="0.2">
      <c r="A3" s="4">
        <v>43405</v>
      </c>
      <c r="B3" s="6">
        <v>26</v>
      </c>
      <c r="C3" s="6">
        <v>37.057834</v>
      </c>
      <c r="D3" s="6">
        <v>24.741472999999999</v>
      </c>
      <c r="E3" s="6">
        <f t="shared" ref="E3:E44" si="5">+AVERAGE(C3:D3)</f>
        <v>30.899653499999999</v>
      </c>
      <c r="F3" s="6">
        <f t="shared" si="0"/>
        <v>19.681059846802842</v>
      </c>
      <c r="G3" s="6">
        <f t="shared" si="1"/>
        <v>42.11824715319716</v>
      </c>
      <c r="H3" s="6">
        <f t="shared" si="2"/>
        <v>13.278252737417144</v>
      </c>
      <c r="I3" s="6">
        <f t="shared" si="3"/>
        <v>48.521054262582851</v>
      </c>
      <c r="J3">
        <f t="shared" ref="J3:J45" si="6">+(B3&gt;F3)*(B3&lt;G3)</f>
        <v>1</v>
      </c>
      <c r="K3">
        <f t="shared" ref="K3:K45" si="7">+(B3&gt;H3)*(B3&lt;I3)</f>
        <v>1</v>
      </c>
      <c r="N3" s="5">
        <f t="shared" ref="N3:N45" si="8">+SUM(B3:B5)</f>
        <v>68</v>
      </c>
      <c r="O3" s="5">
        <f t="shared" ref="O3:S18" si="9">+SUM(E3:E5)</f>
        <v>83.106847500000001</v>
      </c>
      <c r="P3" s="5">
        <f t="shared" si="9"/>
        <v>49.451066540408533</v>
      </c>
      <c r="Q3" s="5">
        <f t="shared" si="9"/>
        <v>116.76262845959147</v>
      </c>
      <c r="R3" s="5">
        <f t="shared" si="9"/>
        <v>30.242645212251436</v>
      </c>
      <c r="S3" s="5">
        <f t="shared" si="9"/>
        <v>135.97104978774857</v>
      </c>
      <c r="T3">
        <f t="shared" si="4"/>
        <v>1</v>
      </c>
      <c r="U3">
        <f t="shared" ref="U3:U45" si="10">+(N3&gt;R3)*(N3&lt;S3)</f>
        <v>1</v>
      </c>
    </row>
    <row r="4" spans="1:21" ht="18" x14ac:dyDescent="0.2">
      <c r="A4" s="4">
        <v>43435</v>
      </c>
      <c r="B4" s="6">
        <v>20</v>
      </c>
      <c r="C4" s="6">
        <v>29.662693999999998</v>
      </c>
      <c r="D4" s="6">
        <v>26.308425</v>
      </c>
      <c r="E4" s="6">
        <f t="shared" si="5"/>
        <v>27.985559500000001</v>
      </c>
      <c r="F4" s="6">
        <f t="shared" si="0"/>
        <v>16.766965846802844</v>
      </c>
      <c r="G4" s="6">
        <f t="shared" si="1"/>
        <v>39.204153153197154</v>
      </c>
      <c r="H4" s="6">
        <f t="shared" si="2"/>
        <v>10.364158737417146</v>
      </c>
      <c r="I4" s="6">
        <f t="shared" si="3"/>
        <v>45.606960262582859</v>
      </c>
      <c r="J4">
        <f t="shared" si="6"/>
        <v>1</v>
      </c>
      <c r="K4">
        <f t="shared" si="7"/>
        <v>1</v>
      </c>
      <c r="N4" s="5">
        <f t="shared" si="8"/>
        <v>56</v>
      </c>
      <c r="O4" s="5">
        <f t="shared" si="9"/>
        <v>77.158325500000004</v>
      </c>
      <c r="P4" s="5">
        <f t="shared" si="9"/>
        <v>43.502544540408529</v>
      </c>
      <c r="Q4" s="5">
        <f t="shared" si="9"/>
        <v>110.81410645959147</v>
      </c>
      <c r="R4" s="5">
        <f t="shared" si="9"/>
        <v>24.294123212251435</v>
      </c>
      <c r="S4" s="5">
        <f t="shared" si="9"/>
        <v>130.02252778774857</v>
      </c>
      <c r="T4">
        <f>+(N4&gt;P4)*(L4&lt;Q4)</f>
        <v>1</v>
      </c>
      <c r="U4">
        <f t="shared" si="10"/>
        <v>1</v>
      </c>
    </row>
    <row r="5" spans="1:21" ht="18" x14ac:dyDescent="0.2">
      <c r="A5" s="4">
        <v>43466</v>
      </c>
      <c r="B5" s="6">
        <v>22</v>
      </c>
      <c r="C5" s="6">
        <v>21.220210000000002</v>
      </c>
      <c r="D5" s="6">
        <v>27.223058999999999</v>
      </c>
      <c r="E5" s="6">
        <f t="shared" si="5"/>
        <v>24.2216345</v>
      </c>
      <c r="F5" s="6">
        <f t="shared" si="0"/>
        <v>13.003040846802843</v>
      </c>
      <c r="G5" s="6">
        <f t="shared" si="1"/>
        <v>35.440228153197154</v>
      </c>
      <c r="H5" s="6">
        <f t="shared" si="2"/>
        <v>6.6002337374171454</v>
      </c>
      <c r="I5" s="6">
        <f t="shared" si="3"/>
        <v>41.843035262582859</v>
      </c>
      <c r="J5">
        <f t="shared" si="6"/>
        <v>1</v>
      </c>
      <c r="K5">
        <f t="shared" si="7"/>
        <v>1</v>
      </c>
      <c r="N5" s="5">
        <f t="shared" si="8"/>
        <v>64</v>
      </c>
      <c r="O5" s="5">
        <f t="shared" si="9"/>
        <v>70.775005999999991</v>
      </c>
      <c r="P5" s="5">
        <f t="shared" si="9"/>
        <v>37.11922504040853</v>
      </c>
      <c r="Q5" s="5">
        <f t="shared" si="9"/>
        <v>104.43078695959147</v>
      </c>
      <c r="R5" s="5">
        <f t="shared" si="9"/>
        <v>17.910803712251436</v>
      </c>
      <c r="S5" s="5">
        <f t="shared" si="9"/>
        <v>123.63920828774857</v>
      </c>
      <c r="T5">
        <f t="shared" ref="T5:T45" si="11">+(N5&gt;P5)*(L5&lt;Q5)</f>
        <v>1</v>
      </c>
      <c r="U5">
        <f t="shared" si="10"/>
        <v>1</v>
      </c>
    </row>
    <row r="6" spans="1:21" ht="18" x14ac:dyDescent="0.2">
      <c r="A6" s="4">
        <v>43497</v>
      </c>
      <c r="B6" s="6">
        <v>14</v>
      </c>
      <c r="C6" s="6">
        <v>21.809532999999998</v>
      </c>
      <c r="D6" s="6">
        <v>28.09273</v>
      </c>
      <c r="E6" s="6">
        <f t="shared" si="5"/>
        <v>24.951131499999999</v>
      </c>
      <c r="F6" s="6">
        <f t="shared" si="0"/>
        <v>13.732537846802842</v>
      </c>
      <c r="G6" s="6">
        <f t="shared" si="1"/>
        <v>36.169725153197156</v>
      </c>
      <c r="H6" s="6">
        <f t="shared" si="2"/>
        <v>7.3297307374171439</v>
      </c>
      <c r="I6" s="6">
        <f t="shared" si="3"/>
        <v>42.572532262582854</v>
      </c>
      <c r="J6">
        <f t="shared" si="6"/>
        <v>1</v>
      </c>
      <c r="K6">
        <f t="shared" si="7"/>
        <v>1</v>
      </c>
      <c r="N6" s="5">
        <f t="shared" si="8"/>
        <v>65</v>
      </c>
      <c r="O6" s="5">
        <f t="shared" si="9"/>
        <v>70.665374999999997</v>
      </c>
      <c r="P6" s="5">
        <f t="shared" si="9"/>
        <v>37.00959404040853</v>
      </c>
      <c r="Q6" s="5">
        <f t="shared" si="9"/>
        <v>104.32115595959148</v>
      </c>
      <c r="R6" s="5">
        <f t="shared" si="9"/>
        <v>17.801172712251436</v>
      </c>
      <c r="S6" s="5">
        <f t="shared" si="9"/>
        <v>123.52957728774857</v>
      </c>
      <c r="T6">
        <f t="shared" si="11"/>
        <v>1</v>
      </c>
      <c r="U6">
        <f t="shared" si="10"/>
        <v>1</v>
      </c>
    </row>
    <row r="7" spans="1:21" ht="18" x14ac:dyDescent="0.2">
      <c r="A7" s="4">
        <v>43525</v>
      </c>
      <c r="B7" s="6">
        <v>28</v>
      </c>
      <c r="C7" s="6">
        <v>14.797572000000001</v>
      </c>
      <c r="D7" s="6">
        <v>28.406908000000001</v>
      </c>
      <c r="E7" s="6">
        <f t="shared" si="5"/>
        <v>21.602240000000002</v>
      </c>
      <c r="F7" s="6">
        <f t="shared" si="0"/>
        <v>10.383646346802845</v>
      </c>
      <c r="G7" s="6">
        <f t="shared" si="1"/>
        <v>32.820833653197155</v>
      </c>
      <c r="H7" s="6">
        <f t="shared" si="2"/>
        <v>3.9808392374171468</v>
      </c>
      <c r="I7" s="6">
        <f t="shared" si="3"/>
        <v>39.22364076258286</v>
      </c>
      <c r="J7">
        <f t="shared" si="6"/>
        <v>1</v>
      </c>
      <c r="K7">
        <f t="shared" si="7"/>
        <v>1</v>
      </c>
      <c r="N7" s="5">
        <f t="shared" si="8"/>
        <v>78</v>
      </c>
      <c r="O7" s="5">
        <f t="shared" si="9"/>
        <v>69.265686500000001</v>
      </c>
      <c r="P7" s="5">
        <f t="shared" si="9"/>
        <v>35.609905540408533</v>
      </c>
      <c r="Q7" s="5">
        <f t="shared" si="9"/>
        <v>102.92146745959147</v>
      </c>
      <c r="R7" s="5">
        <f t="shared" si="9"/>
        <v>16.401484212251436</v>
      </c>
      <c r="S7" s="5">
        <f t="shared" si="9"/>
        <v>122.12988878774857</v>
      </c>
      <c r="T7">
        <f t="shared" si="11"/>
        <v>1</v>
      </c>
      <c r="U7">
        <f t="shared" si="10"/>
        <v>1</v>
      </c>
    </row>
    <row r="8" spans="1:21" ht="18" x14ac:dyDescent="0.2">
      <c r="A8" s="4">
        <v>43556</v>
      </c>
      <c r="B8" s="6">
        <v>23</v>
      </c>
      <c r="C8" s="6">
        <v>26.016501000000002</v>
      </c>
      <c r="D8" s="6">
        <v>22.207505999999999</v>
      </c>
      <c r="E8" s="6">
        <f t="shared" si="5"/>
        <v>24.1120035</v>
      </c>
      <c r="F8" s="6">
        <f t="shared" si="0"/>
        <v>12.893409846802843</v>
      </c>
      <c r="G8" s="6">
        <f t="shared" si="1"/>
        <v>35.330597153197161</v>
      </c>
      <c r="H8" s="6">
        <f t="shared" si="2"/>
        <v>6.4906027374171451</v>
      </c>
      <c r="I8" s="6">
        <f t="shared" si="3"/>
        <v>41.733404262582852</v>
      </c>
      <c r="J8">
        <f t="shared" si="6"/>
        <v>1</v>
      </c>
      <c r="K8">
        <f t="shared" si="7"/>
        <v>1</v>
      </c>
      <c r="N8" s="5">
        <f t="shared" si="8"/>
        <v>89</v>
      </c>
      <c r="O8" s="5">
        <f t="shared" si="9"/>
        <v>76.29074</v>
      </c>
      <c r="P8" s="5">
        <f t="shared" si="9"/>
        <v>42.634959040408532</v>
      </c>
      <c r="Q8" s="5">
        <f t="shared" si="9"/>
        <v>109.94652095959147</v>
      </c>
      <c r="R8" s="5">
        <f t="shared" si="9"/>
        <v>23.426537712251434</v>
      </c>
      <c r="S8" s="5">
        <f t="shared" si="9"/>
        <v>129.15494228774855</v>
      </c>
      <c r="T8">
        <f t="shared" si="11"/>
        <v>1</v>
      </c>
      <c r="U8">
        <f t="shared" si="10"/>
        <v>1</v>
      </c>
    </row>
    <row r="9" spans="1:21" ht="18" x14ac:dyDescent="0.2">
      <c r="A9" s="4">
        <v>43586</v>
      </c>
      <c r="B9" s="6">
        <v>27</v>
      </c>
      <c r="C9" s="6">
        <v>24.476116999999999</v>
      </c>
      <c r="D9" s="6">
        <v>22.626768999999999</v>
      </c>
      <c r="E9" s="6">
        <f t="shared" si="5"/>
        <v>23.551442999999999</v>
      </c>
      <c r="F9" s="6">
        <f t="shared" si="0"/>
        <v>12.332849346802842</v>
      </c>
      <c r="G9" s="6">
        <f t="shared" si="1"/>
        <v>34.770036653197153</v>
      </c>
      <c r="H9" s="6">
        <f t="shared" si="2"/>
        <v>5.930042237417144</v>
      </c>
      <c r="I9" s="6">
        <f t="shared" si="3"/>
        <v>41.172843762582858</v>
      </c>
      <c r="J9">
        <f t="shared" si="6"/>
        <v>1</v>
      </c>
      <c r="K9">
        <f t="shared" si="7"/>
        <v>1</v>
      </c>
      <c r="N9" s="5">
        <f t="shared" si="8"/>
        <v>106</v>
      </c>
      <c r="O9" s="5">
        <f t="shared" si="9"/>
        <v>87.2302325</v>
      </c>
      <c r="P9" s="5">
        <f t="shared" si="9"/>
        <v>53.574451540408532</v>
      </c>
      <c r="Q9" s="5">
        <f t="shared" si="9"/>
        <v>120.88601345959147</v>
      </c>
      <c r="R9" s="5">
        <f t="shared" si="9"/>
        <v>34.366030212251431</v>
      </c>
      <c r="S9" s="5">
        <f t="shared" si="9"/>
        <v>140.09443478774858</v>
      </c>
      <c r="T9">
        <f t="shared" si="11"/>
        <v>1</v>
      </c>
      <c r="U9">
        <f t="shared" si="10"/>
        <v>1</v>
      </c>
    </row>
    <row r="10" spans="1:21" ht="18" x14ac:dyDescent="0.2">
      <c r="A10" s="4">
        <v>43617</v>
      </c>
      <c r="B10" s="6">
        <v>39</v>
      </c>
      <c r="C10" s="6">
        <v>26.973846999999999</v>
      </c>
      <c r="D10" s="6">
        <v>30.280740000000002</v>
      </c>
      <c r="E10" s="6">
        <f t="shared" si="5"/>
        <v>28.6272935</v>
      </c>
      <c r="F10" s="6">
        <f t="shared" si="0"/>
        <v>17.408699846802843</v>
      </c>
      <c r="G10" s="6">
        <f t="shared" si="1"/>
        <v>39.845887153197154</v>
      </c>
      <c r="H10" s="6">
        <f t="shared" si="2"/>
        <v>11.005892737417145</v>
      </c>
      <c r="I10" s="6">
        <f t="shared" si="3"/>
        <v>46.248694262582859</v>
      </c>
      <c r="J10">
        <f t="shared" si="6"/>
        <v>1</v>
      </c>
      <c r="K10">
        <f t="shared" si="7"/>
        <v>1</v>
      </c>
      <c r="N10" s="5">
        <f t="shared" si="8"/>
        <v>125</v>
      </c>
      <c r="O10" s="5">
        <f t="shared" si="9"/>
        <v>104.297291</v>
      </c>
      <c r="P10" s="5">
        <f t="shared" si="9"/>
        <v>70.641510040408534</v>
      </c>
      <c r="Q10" s="5">
        <f t="shared" si="9"/>
        <v>137.95307195959145</v>
      </c>
      <c r="R10" s="5">
        <f t="shared" si="9"/>
        <v>51.433088712251433</v>
      </c>
      <c r="S10" s="5">
        <f t="shared" si="9"/>
        <v>157.16149328774856</v>
      </c>
      <c r="T10">
        <f t="shared" si="11"/>
        <v>1</v>
      </c>
      <c r="U10">
        <f t="shared" si="10"/>
        <v>1</v>
      </c>
    </row>
    <row r="11" spans="1:21" ht="18" x14ac:dyDescent="0.2">
      <c r="A11" s="4">
        <v>43647</v>
      </c>
      <c r="B11" s="6">
        <v>40</v>
      </c>
      <c r="C11" s="6">
        <v>38.471482000000002</v>
      </c>
      <c r="D11" s="6">
        <v>31.631509999999999</v>
      </c>
      <c r="E11" s="6">
        <f t="shared" si="5"/>
        <v>35.051496</v>
      </c>
      <c r="F11" s="6">
        <f t="shared" si="0"/>
        <v>23.832902346802843</v>
      </c>
      <c r="G11" s="6">
        <f t="shared" si="1"/>
        <v>46.270089653197161</v>
      </c>
      <c r="H11" s="6">
        <f t="shared" si="2"/>
        <v>17.430095237417145</v>
      </c>
      <c r="I11" s="6">
        <f t="shared" si="3"/>
        <v>52.672896762582852</v>
      </c>
      <c r="J11">
        <f t="shared" si="6"/>
        <v>1</v>
      </c>
      <c r="K11">
        <f t="shared" si="7"/>
        <v>1</v>
      </c>
      <c r="N11" s="5">
        <f t="shared" si="8"/>
        <v>131</v>
      </c>
      <c r="O11" s="5">
        <f t="shared" si="9"/>
        <v>115.72254099999999</v>
      </c>
      <c r="P11" s="5">
        <f t="shared" si="9"/>
        <v>82.066760040408525</v>
      </c>
      <c r="Q11" s="5">
        <f t="shared" si="9"/>
        <v>149.37832195959146</v>
      </c>
      <c r="R11" s="5">
        <f t="shared" si="9"/>
        <v>62.858338712251438</v>
      </c>
      <c r="S11" s="5">
        <f t="shared" si="9"/>
        <v>168.58674328774856</v>
      </c>
      <c r="T11">
        <f t="shared" si="11"/>
        <v>1</v>
      </c>
      <c r="U11">
        <f t="shared" si="10"/>
        <v>1</v>
      </c>
    </row>
    <row r="12" spans="1:21" ht="18" x14ac:dyDescent="0.2">
      <c r="A12" s="4">
        <v>43678</v>
      </c>
      <c r="B12" s="6">
        <v>46</v>
      </c>
      <c r="C12" s="6">
        <v>41.809060000000002</v>
      </c>
      <c r="D12" s="6">
        <v>39.427942999999999</v>
      </c>
      <c r="E12" s="6">
        <f t="shared" si="5"/>
        <v>40.618501500000001</v>
      </c>
      <c r="F12" s="6">
        <f t="shared" si="0"/>
        <v>29.399907846802844</v>
      </c>
      <c r="G12" s="6">
        <f t="shared" si="1"/>
        <v>51.837095153197154</v>
      </c>
      <c r="H12" s="6">
        <f t="shared" si="2"/>
        <v>22.997100737417146</v>
      </c>
      <c r="I12" s="6">
        <f t="shared" si="3"/>
        <v>58.239902262582859</v>
      </c>
      <c r="J12">
        <f t="shared" si="6"/>
        <v>1</v>
      </c>
      <c r="K12">
        <f t="shared" si="7"/>
        <v>1</v>
      </c>
      <c r="N12" s="5">
        <f t="shared" si="8"/>
        <v>128</v>
      </c>
      <c r="O12" s="5">
        <f t="shared" si="9"/>
        <v>120.75609849999999</v>
      </c>
      <c r="P12" s="5">
        <f t="shared" si="9"/>
        <v>87.100317540408525</v>
      </c>
      <c r="Q12" s="5">
        <f t="shared" si="9"/>
        <v>154.41187945959149</v>
      </c>
      <c r="R12" s="5">
        <f t="shared" si="9"/>
        <v>67.891896212251439</v>
      </c>
      <c r="S12" s="5">
        <f t="shared" si="9"/>
        <v>173.62030078774856</v>
      </c>
      <c r="T12">
        <f t="shared" si="11"/>
        <v>1</v>
      </c>
      <c r="U12">
        <f t="shared" si="10"/>
        <v>1</v>
      </c>
    </row>
    <row r="13" spans="1:21" ht="18" x14ac:dyDescent="0.2">
      <c r="A13" s="2" t="s">
        <v>5</v>
      </c>
      <c r="B13" s="6">
        <v>45</v>
      </c>
      <c r="C13" s="6">
        <v>47.196061</v>
      </c>
      <c r="D13" s="6">
        <v>32.909025999999997</v>
      </c>
      <c r="E13" s="6">
        <f t="shared" si="5"/>
        <v>40.052543499999999</v>
      </c>
      <c r="F13" s="6">
        <f t="shared" si="0"/>
        <v>28.833949846802842</v>
      </c>
      <c r="G13" s="6">
        <f t="shared" si="1"/>
        <v>51.271137153197159</v>
      </c>
      <c r="H13" s="6">
        <f t="shared" si="2"/>
        <v>22.431142737417144</v>
      </c>
      <c r="I13" s="6">
        <f t="shared" si="3"/>
        <v>57.67394426258285</v>
      </c>
      <c r="J13">
        <f t="shared" si="6"/>
        <v>1</v>
      </c>
      <c r="K13">
        <f t="shared" si="7"/>
        <v>1</v>
      </c>
      <c r="N13" s="5">
        <f t="shared" si="8"/>
        <v>110</v>
      </c>
      <c r="O13" s="5">
        <f t="shared" si="9"/>
        <v>116.32710850000001</v>
      </c>
      <c r="P13" s="5">
        <f t="shared" si="9"/>
        <v>82.671327540408527</v>
      </c>
      <c r="Q13" s="5">
        <f t="shared" si="9"/>
        <v>149.98288945959149</v>
      </c>
      <c r="R13" s="5">
        <f t="shared" si="9"/>
        <v>63.46290621225144</v>
      </c>
      <c r="S13" s="5">
        <f t="shared" si="9"/>
        <v>169.19131078774856</v>
      </c>
      <c r="T13">
        <f t="shared" si="11"/>
        <v>1</v>
      </c>
      <c r="U13">
        <f t="shared" si="10"/>
        <v>1</v>
      </c>
    </row>
    <row r="14" spans="1:21" ht="18" x14ac:dyDescent="0.2">
      <c r="A14" s="4">
        <v>43739</v>
      </c>
      <c r="B14" s="6">
        <v>37</v>
      </c>
      <c r="C14" s="6">
        <v>47.504615999999999</v>
      </c>
      <c r="D14" s="6">
        <v>32.665491000000003</v>
      </c>
      <c r="E14" s="6">
        <f t="shared" si="5"/>
        <v>40.085053500000001</v>
      </c>
      <c r="F14" s="6">
        <f t="shared" si="0"/>
        <v>28.866459846802844</v>
      </c>
      <c r="G14" s="6">
        <f t="shared" si="1"/>
        <v>51.303647153197161</v>
      </c>
      <c r="H14" s="6">
        <f t="shared" si="2"/>
        <v>22.463652737417146</v>
      </c>
      <c r="I14" s="6">
        <f t="shared" si="3"/>
        <v>57.706454262582852</v>
      </c>
      <c r="J14">
        <f t="shared" si="6"/>
        <v>1</v>
      </c>
      <c r="K14">
        <f t="shared" si="7"/>
        <v>1</v>
      </c>
      <c r="N14" s="5">
        <f t="shared" si="8"/>
        <v>100</v>
      </c>
      <c r="O14" s="5">
        <f t="shared" si="9"/>
        <v>107.58086499999999</v>
      </c>
      <c r="P14" s="5">
        <f t="shared" si="9"/>
        <v>73.925084040408535</v>
      </c>
      <c r="Q14" s="5">
        <f t="shared" si="9"/>
        <v>141.23664595959147</v>
      </c>
      <c r="R14" s="5">
        <f t="shared" si="9"/>
        <v>54.716662712251434</v>
      </c>
      <c r="S14" s="5">
        <f t="shared" si="9"/>
        <v>160.44506728774857</v>
      </c>
      <c r="T14">
        <f t="shared" si="11"/>
        <v>1</v>
      </c>
      <c r="U14">
        <f t="shared" si="10"/>
        <v>1</v>
      </c>
    </row>
    <row r="15" spans="1:21" ht="18" x14ac:dyDescent="0.2">
      <c r="A15" s="4">
        <v>43770</v>
      </c>
      <c r="B15" s="6">
        <v>28</v>
      </c>
      <c r="C15" s="6">
        <v>40.299280000000003</v>
      </c>
      <c r="D15" s="6">
        <v>32.079743000000001</v>
      </c>
      <c r="E15" s="6">
        <f t="shared" si="5"/>
        <v>36.189511500000002</v>
      </c>
      <c r="F15" s="6">
        <f t="shared" si="0"/>
        <v>24.970917846802845</v>
      </c>
      <c r="G15" s="6">
        <f t="shared" si="1"/>
        <v>47.408105153197155</v>
      </c>
      <c r="H15" s="6">
        <f t="shared" si="2"/>
        <v>18.568110737417147</v>
      </c>
      <c r="I15" s="6">
        <f t="shared" si="3"/>
        <v>53.81091226258286</v>
      </c>
      <c r="J15">
        <f t="shared" si="6"/>
        <v>1</v>
      </c>
      <c r="K15">
        <f t="shared" si="7"/>
        <v>1</v>
      </c>
      <c r="N15" s="5">
        <f t="shared" si="8"/>
        <v>96</v>
      </c>
      <c r="O15" s="5">
        <f t="shared" si="9"/>
        <v>103.8625265</v>
      </c>
      <c r="P15" s="5">
        <f t="shared" si="9"/>
        <v>70.206745540408534</v>
      </c>
      <c r="Q15" s="5">
        <f t="shared" si="9"/>
        <v>137.51830745959148</v>
      </c>
      <c r="R15" s="5">
        <f t="shared" si="9"/>
        <v>50.998324212251433</v>
      </c>
      <c r="S15" s="5">
        <f t="shared" si="9"/>
        <v>156.72672878774858</v>
      </c>
      <c r="T15">
        <f t="shared" si="11"/>
        <v>1</v>
      </c>
      <c r="U15">
        <f t="shared" si="10"/>
        <v>1</v>
      </c>
    </row>
    <row r="16" spans="1:21" ht="18" x14ac:dyDescent="0.2">
      <c r="A16" s="4">
        <v>43800</v>
      </c>
      <c r="B16" s="6">
        <v>35</v>
      </c>
      <c r="C16" s="6">
        <v>30.844079000000001</v>
      </c>
      <c r="D16" s="6">
        <v>31.768521</v>
      </c>
      <c r="E16" s="6">
        <f t="shared" si="5"/>
        <v>31.3063</v>
      </c>
      <c r="F16" s="6">
        <f t="shared" si="0"/>
        <v>20.087706346802843</v>
      </c>
      <c r="G16" s="6">
        <f t="shared" si="1"/>
        <v>42.524893653197154</v>
      </c>
      <c r="H16" s="6">
        <f t="shared" si="2"/>
        <v>13.684899237417145</v>
      </c>
      <c r="I16" s="6">
        <f t="shared" si="3"/>
        <v>48.927700762582859</v>
      </c>
      <c r="J16">
        <f t="shared" si="6"/>
        <v>1</v>
      </c>
      <c r="K16">
        <f t="shared" si="7"/>
        <v>1</v>
      </c>
      <c r="N16" s="5">
        <f t="shared" si="8"/>
        <v>113</v>
      </c>
      <c r="O16" s="5">
        <f t="shared" si="9"/>
        <v>100.55895899999999</v>
      </c>
      <c r="P16" s="5">
        <f t="shared" si="9"/>
        <v>66.903178040408534</v>
      </c>
      <c r="Q16" s="5">
        <f t="shared" si="9"/>
        <v>134.21473995959147</v>
      </c>
      <c r="R16" s="5">
        <f t="shared" si="9"/>
        <v>47.694756712251433</v>
      </c>
      <c r="S16" s="5">
        <f t="shared" si="9"/>
        <v>153.42316128774857</v>
      </c>
      <c r="T16">
        <f t="shared" si="11"/>
        <v>1</v>
      </c>
      <c r="U16">
        <f t="shared" si="10"/>
        <v>1</v>
      </c>
    </row>
    <row r="17" spans="1:21" ht="18" x14ac:dyDescent="0.2">
      <c r="A17" s="4">
        <v>43831</v>
      </c>
      <c r="B17" s="6">
        <v>33</v>
      </c>
      <c r="C17" s="6">
        <v>35.002324000000002</v>
      </c>
      <c r="D17" s="6">
        <v>37.731105999999997</v>
      </c>
      <c r="E17" s="6">
        <f t="shared" si="5"/>
        <v>36.366714999999999</v>
      </c>
      <c r="F17" s="6">
        <f t="shared" si="0"/>
        <v>25.148121346802842</v>
      </c>
      <c r="G17" s="6">
        <f t="shared" si="1"/>
        <v>47.58530865319716</v>
      </c>
      <c r="H17" s="6">
        <f t="shared" si="2"/>
        <v>18.745314237417144</v>
      </c>
      <c r="I17" s="6">
        <f t="shared" si="3"/>
        <v>53.988115762582851</v>
      </c>
      <c r="J17">
        <f t="shared" si="6"/>
        <v>1</v>
      </c>
      <c r="K17">
        <f t="shared" si="7"/>
        <v>1</v>
      </c>
      <c r="N17" s="5">
        <f t="shared" si="8"/>
        <v>94</v>
      </c>
      <c r="O17" s="5">
        <f t="shared" si="9"/>
        <v>107.25954999999999</v>
      </c>
      <c r="P17" s="5">
        <f t="shared" si="9"/>
        <v>73.603769040408537</v>
      </c>
      <c r="Q17" s="5">
        <f t="shared" si="9"/>
        <v>140.91533095959147</v>
      </c>
      <c r="R17" s="5">
        <f t="shared" si="9"/>
        <v>54.395347712251436</v>
      </c>
      <c r="S17" s="5">
        <f t="shared" si="9"/>
        <v>160.12375228774857</v>
      </c>
      <c r="T17">
        <f t="shared" si="11"/>
        <v>1</v>
      </c>
      <c r="U17">
        <f t="shared" si="10"/>
        <v>1</v>
      </c>
    </row>
    <row r="18" spans="1:21" ht="18" x14ac:dyDescent="0.2">
      <c r="A18" s="4">
        <v>43862</v>
      </c>
      <c r="B18" s="6">
        <v>45</v>
      </c>
      <c r="C18" s="6">
        <v>34.730283</v>
      </c>
      <c r="D18" s="6">
        <v>31.041605000000001</v>
      </c>
      <c r="E18" s="6">
        <f t="shared" si="5"/>
        <v>32.885944000000002</v>
      </c>
      <c r="F18" s="6">
        <f t="shared" si="0"/>
        <v>21.667350346802845</v>
      </c>
      <c r="G18" s="6">
        <f t="shared" si="1"/>
        <v>44.104537653197156</v>
      </c>
      <c r="H18" s="6">
        <f t="shared" si="2"/>
        <v>15.264543237417147</v>
      </c>
      <c r="I18" s="6">
        <f t="shared" si="3"/>
        <v>50.507344762582861</v>
      </c>
      <c r="J18">
        <f t="shared" si="6"/>
        <v>0</v>
      </c>
      <c r="K18">
        <f t="shared" si="7"/>
        <v>1</v>
      </c>
      <c r="N18" s="5">
        <f t="shared" si="8"/>
        <v>71</v>
      </c>
      <c r="O18" s="5">
        <f t="shared" si="9"/>
        <v>94.925184999999999</v>
      </c>
      <c r="P18" s="5">
        <f t="shared" si="9"/>
        <v>61.269404040408531</v>
      </c>
      <c r="Q18" s="5">
        <f t="shared" si="9"/>
        <v>128.58096595959148</v>
      </c>
      <c r="R18" s="5">
        <f t="shared" si="9"/>
        <v>42.060982712251445</v>
      </c>
      <c r="S18" s="5">
        <f t="shared" si="9"/>
        <v>147.78938728774858</v>
      </c>
      <c r="T18">
        <f t="shared" si="11"/>
        <v>1</v>
      </c>
      <c r="U18">
        <f t="shared" si="10"/>
        <v>1</v>
      </c>
    </row>
    <row r="19" spans="1:21" ht="18" x14ac:dyDescent="0.2">
      <c r="A19" s="4">
        <v>43891</v>
      </c>
      <c r="B19" s="6">
        <v>16</v>
      </c>
      <c r="C19" s="6">
        <v>44.555632000000003</v>
      </c>
      <c r="D19" s="6">
        <v>31.45815</v>
      </c>
      <c r="E19" s="6">
        <f t="shared" si="5"/>
        <v>38.006891000000003</v>
      </c>
      <c r="F19" s="6">
        <f t="shared" si="0"/>
        <v>26.788297346802846</v>
      </c>
      <c r="G19" s="6">
        <f t="shared" si="1"/>
        <v>49.225484653197157</v>
      </c>
      <c r="H19" s="6">
        <f t="shared" si="2"/>
        <v>20.385490237417148</v>
      </c>
      <c r="I19" s="6">
        <f t="shared" si="3"/>
        <v>55.628291762582862</v>
      </c>
      <c r="J19">
        <f t="shared" si="6"/>
        <v>0</v>
      </c>
      <c r="K19">
        <f t="shared" si="7"/>
        <v>0</v>
      </c>
      <c r="N19" s="5">
        <f t="shared" si="8"/>
        <v>48</v>
      </c>
      <c r="O19" s="5">
        <f t="shared" ref="O19:S34" si="12">+SUM(E19:E21)</f>
        <v>80.917929000000001</v>
      </c>
      <c r="P19" s="5">
        <f t="shared" si="12"/>
        <v>47.262148040408533</v>
      </c>
      <c r="Q19" s="5">
        <f t="shared" si="12"/>
        <v>114.57370995959147</v>
      </c>
      <c r="R19" s="5">
        <f t="shared" si="12"/>
        <v>28.053726712251439</v>
      </c>
      <c r="S19" s="5">
        <f t="shared" si="12"/>
        <v>133.78213128774857</v>
      </c>
      <c r="T19">
        <f t="shared" si="11"/>
        <v>1</v>
      </c>
      <c r="U19">
        <f t="shared" si="10"/>
        <v>1</v>
      </c>
    </row>
    <row r="20" spans="1:21" ht="18" x14ac:dyDescent="0.2">
      <c r="A20" s="4">
        <v>43922</v>
      </c>
      <c r="B20" s="6">
        <v>10</v>
      </c>
      <c r="C20" s="6">
        <v>22.316032</v>
      </c>
      <c r="D20" s="6">
        <v>25.748667999999999</v>
      </c>
      <c r="E20" s="6">
        <f t="shared" si="5"/>
        <v>24.032350000000001</v>
      </c>
      <c r="F20" s="6">
        <f t="shared" si="0"/>
        <v>12.813756346802844</v>
      </c>
      <c r="G20" s="6">
        <f t="shared" si="1"/>
        <v>35.250943653197155</v>
      </c>
      <c r="H20" s="6">
        <f t="shared" si="2"/>
        <v>6.410949237417146</v>
      </c>
      <c r="I20" s="6">
        <f t="shared" si="3"/>
        <v>41.65375076258286</v>
      </c>
      <c r="J20">
        <f t="shared" si="6"/>
        <v>0</v>
      </c>
      <c r="K20">
        <f t="shared" si="7"/>
        <v>1</v>
      </c>
      <c r="N20" s="5">
        <f t="shared" si="8"/>
        <v>65</v>
      </c>
      <c r="O20" s="5">
        <f t="shared" si="12"/>
        <v>68.213360000000009</v>
      </c>
      <c r="P20" s="5">
        <f t="shared" si="12"/>
        <v>34.557579040408527</v>
      </c>
      <c r="Q20" s="5">
        <f t="shared" si="12"/>
        <v>101.86914095959148</v>
      </c>
      <c r="R20" s="5">
        <f t="shared" si="12"/>
        <v>15.349157712251436</v>
      </c>
      <c r="S20" s="5">
        <f t="shared" si="12"/>
        <v>121.07756228774858</v>
      </c>
      <c r="T20">
        <f t="shared" si="11"/>
        <v>1</v>
      </c>
      <c r="U20">
        <f t="shared" si="10"/>
        <v>1</v>
      </c>
    </row>
    <row r="21" spans="1:21" ht="18" x14ac:dyDescent="0.2">
      <c r="A21" s="4">
        <v>43952</v>
      </c>
      <c r="B21" s="6">
        <v>22</v>
      </c>
      <c r="C21" s="6">
        <v>11.279631999999999</v>
      </c>
      <c r="D21" s="6">
        <v>26.477744000000001</v>
      </c>
      <c r="E21" s="6">
        <f t="shared" si="5"/>
        <v>18.878688</v>
      </c>
      <c r="F21" s="6">
        <f t="shared" si="0"/>
        <v>7.6600943468028433</v>
      </c>
      <c r="G21" s="6">
        <f t="shared" si="1"/>
        <v>30.097281653197157</v>
      </c>
      <c r="H21" s="6">
        <f t="shared" si="2"/>
        <v>1.2572872374171453</v>
      </c>
      <c r="I21" s="6">
        <f t="shared" si="3"/>
        <v>36.500088762582855</v>
      </c>
      <c r="J21">
        <f t="shared" si="6"/>
        <v>1</v>
      </c>
      <c r="K21">
        <f t="shared" si="7"/>
        <v>1</v>
      </c>
      <c r="N21" s="5">
        <f t="shared" si="8"/>
        <v>115</v>
      </c>
      <c r="O21" s="5">
        <f t="shared" si="12"/>
        <v>80.454430500000001</v>
      </c>
      <c r="P21" s="5">
        <f t="shared" si="12"/>
        <v>46.798649540408533</v>
      </c>
      <c r="Q21" s="5">
        <f t="shared" si="12"/>
        <v>114.11021145959147</v>
      </c>
      <c r="R21" s="5">
        <f t="shared" si="12"/>
        <v>27.590228212251436</v>
      </c>
      <c r="S21" s="5">
        <f t="shared" si="12"/>
        <v>133.31863278774858</v>
      </c>
      <c r="T21">
        <f t="shared" si="11"/>
        <v>1</v>
      </c>
      <c r="U21">
        <f t="shared" si="10"/>
        <v>1</v>
      </c>
    </row>
    <row r="22" spans="1:21" ht="18" x14ac:dyDescent="0.2">
      <c r="A22" s="4">
        <v>43983</v>
      </c>
      <c r="B22" s="6">
        <v>33</v>
      </c>
      <c r="C22" s="6">
        <v>20.250208000000001</v>
      </c>
      <c r="D22" s="6">
        <v>30.354436</v>
      </c>
      <c r="E22" s="6">
        <f t="shared" si="5"/>
        <v>25.302322</v>
      </c>
      <c r="F22" s="6">
        <f t="shared" si="0"/>
        <v>14.083728346802843</v>
      </c>
      <c r="G22" s="6">
        <f t="shared" si="1"/>
        <v>36.520915653197157</v>
      </c>
      <c r="H22" s="6">
        <f t="shared" si="2"/>
        <v>7.6809212374171452</v>
      </c>
      <c r="I22" s="6">
        <f t="shared" si="3"/>
        <v>42.923722762582855</v>
      </c>
      <c r="J22">
        <f t="shared" si="6"/>
        <v>1</v>
      </c>
      <c r="K22">
        <f t="shared" si="7"/>
        <v>1</v>
      </c>
      <c r="N22" s="5">
        <f t="shared" si="8"/>
        <v>143</v>
      </c>
      <c r="O22" s="5">
        <f t="shared" si="12"/>
        <v>112.9142585</v>
      </c>
      <c r="P22" s="5">
        <f t="shared" si="12"/>
        <v>79.258477540408521</v>
      </c>
      <c r="Q22" s="5">
        <f t="shared" si="12"/>
        <v>146.57003945959147</v>
      </c>
      <c r="R22" s="5">
        <f t="shared" si="12"/>
        <v>60.050056212251434</v>
      </c>
      <c r="S22" s="5">
        <f t="shared" si="12"/>
        <v>165.77846078774854</v>
      </c>
      <c r="T22">
        <f t="shared" si="11"/>
        <v>1</v>
      </c>
      <c r="U22">
        <f t="shared" si="10"/>
        <v>1</v>
      </c>
    </row>
    <row r="23" spans="1:21" ht="18" x14ac:dyDescent="0.2">
      <c r="A23" s="4">
        <v>44013</v>
      </c>
      <c r="B23" s="6">
        <v>60</v>
      </c>
      <c r="C23" s="6">
        <v>32.007835999999998</v>
      </c>
      <c r="D23" s="6">
        <v>40.539005000000003</v>
      </c>
      <c r="E23" s="6">
        <f t="shared" si="5"/>
        <v>36.2734205</v>
      </c>
      <c r="F23" s="6">
        <f t="shared" si="0"/>
        <v>25.054826846802843</v>
      </c>
      <c r="G23" s="6">
        <f t="shared" si="1"/>
        <v>47.492014153197161</v>
      </c>
      <c r="H23" s="6">
        <f t="shared" si="2"/>
        <v>18.652019737417145</v>
      </c>
      <c r="I23" s="6">
        <f t="shared" si="3"/>
        <v>53.894821262582852</v>
      </c>
      <c r="J23">
        <f t="shared" si="6"/>
        <v>0</v>
      </c>
      <c r="K23">
        <f t="shared" si="7"/>
        <v>0</v>
      </c>
      <c r="N23" s="5">
        <f t="shared" si="8"/>
        <v>155</v>
      </c>
      <c r="O23" s="5">
        <f t="shared" si="12"/>
        <v>142.3480715</v>
      </c>
      <c r="P23" s="5">
        <f t="shared" si="12"/>
        <v>108.69229054040852</v>
      </c>
      <c r="Q23" s="5">
        <f t="shared" si="12"/>
        <v>176.00385245959149</v>
      </c>
      <c r="R23" s="5">
        <f t="shared" si="12"/>
        <v>89.483869212251449</v>
      </c>
      <c r="S23" s="5">
        <f t="shared" si="12"/>
        <v>195.21227378774856</v>
      </c>
      <c r="T23">
        <f t="shared" si="11"/>
        <v>1</v>
      </c>
      <c r="U23">
        <f t="shared" si="10"/>
        <v>1</v>
      </c>
    </row>
    <row r="24" spans="1:21" ht="18" x14ac:dyDescent="0.2">
      <c r="A24" s="4">
        <v>44044</v>
      </c>
      <c r="B24" s="6">
        <v>50</v>
      </c>
      <c r="C24" s="6">
        <v>57.02346</v>
      </c>
      <c r="D24" s="6">
        <v>45.653571999999997</v>
      </c>
      <c r="E24" s="6">
        <f t="shared" si="5"/>
        <v>51.338515999999998</v>
      </c>
      <c r="F24" s="6">
        <f t="shared" si="0"/>
        <v>40.119922346802838</v>
      </c>
      <c r="G24" s="6">
        <f t="shared" si="1"/>
        <v>62.557109653197159</v>
      </c>
      <c r="H24" s="6">
        <f t="shared" si="2"/>
        <v>33.717115237417147</v>
      </c>
      <c r="I24" s="6">
        <f t="shared" si="3"/>
        <v>68.95991676258285</v>
      </c>
      <c r="J24">
        <f t="shared" si="6"/>
        <v>1</v>
      </c>
      <c r="K24">
        <f t="shared" si="7"/>
        <v>1</v>
      </c>
      <c r="N24" s="5">
        <f t="shared" si="8"/>
        <v>156</v>
      </c>
      <c r="O24" s="5">
        <f t="shared" si="12"/>
        <v>156.04233099999999</v>
      </c>
      <c r="P24" s="5">
        <f t="shared" si="12"/>
        <v>122.38655004040852</v>
      </c>
      <c r="Q24" s="5">
        <f t="shared" si="12"/>
        <v>189.6981119595915</v>
      </c>
      <c r="R24" s="5">
        <f t="shared" si="12"/>
        <v>103.17812871225145</v>
      </c>
      <c r="S24" s="5">
        <f t="shared" si="12"/>
        <v>208.90653328774857</v>
      </c>
      <c r="T24">
        <f t="shared" si="11"/>
        <v>1</v>
      </c>
      <c r="U24">
        <f t="shared" si="10"/>
        <v>1</v>
      </c>
    </row>
    <row r="25" spans="1:21" ht="18" x14ac:dyDescent="0.2">
      <c r="A25" s="2" t="s">
        <v>6</v>
      </c>
      <c r="B25" s="6">
        <v>45</v>
      </c>
      <c r="C25" s="6">
        <v>54.101415000000003</v>
      </c>
      <c r="D25" s="6">
        <v>55.370854999999999</v>
      </c>
      <c r="E25" s="6">
        <f t="shared" si="5"/>
        <v>54.736135000000004</v>
      </c>
      <c r="F25" s="6">
        <f t="shared" si="0"/>
        <v>43.517541346802844</v>
      </c>
      <c r="G25" s="6">
        <f t="shared" si="1"/>
        <v>65.954728653197165</v>
      </c>
      <c r="H25" s="6">
        <f t="shared" si="2"/>
        <v>37.114734237417153</v>
      </c>
      <c r="I25" s="6">
        <f t="shared" si="3"/>
        <v>72.357535762582856</v>
      </c>
      <c r="J25">
        <f t="shared" si="6"/>
        <v>1</v>
      </c>
      <c r="K25">
        <f t="shared" si="7"/>
        <v>1</v>
      </c>
      <c r="N25" s="5">
        <f t="shared" si="8"/>
        <v>160</v>
      </c>
      <c r="O25" s="5">
        <f t="shared" si="12"/>
        <v>165.37324899999999</v>
      </c>
      <c r="P25" s="5">
        <f t="shared" si="12"/>
        <v>131.71746804040851</v>
      </c>
      <c r="Q25" s="5">
        <f t="shared" si="12"/>
        <v>199.02902995959147</v>
      </c>
      <c r="R25" s="5">
        <f t="shared" si="12"/>
        <v>112.50904671225145</v>
      </c>
      <c r="S25" s="5">
        <f t="shared" si="12"/>
        <v>218.23745128774857</v>
      </c>
      <c r="T25">
        <f t="shared" si="11"/>
        <v>1</v>
      </c>
      <c r="U25">
        <f t="shared" si="10"/>
        <v>1</v>
      </c>
    </row>
    <row r="26" spans="1:21" ht="18" x14ac:dyDescent="0.2">
      <c r="A26" s="4">
        <v>44105</v>
      </c>
      <c r="B26" s="6">
        <v>61</v>
      </c>
      <c r="C26" s="6">
        <v>47.869770000000003</v>
      </c>
      <c r="D26" s="6">
        <v>52.06559</v>
      </c>
      <c r="E26" s="6">
        <f t="shared" si="5"/>
        <v>49.967680000000001</v>
      </c>
      <c r="F26" s="6">
        <f t="shared" si="0"/>
        <v>38.749086346802841</v>
      </c>
      <c r="G26" s="6">
        <f t="shared" si="1"/>
        <v>61.186273653197162</v>
      </c>
      <c r="H26" s="6">
        <f t="shared" si="2"/>
        <v>32.34627923741715</v>
      </c>
      <c r="I26" s="6">
        <f t="shared" si="3"/>
        <v>67.589080762582853</v>
      </c>
      <c r="J26">
        <f t="shared" si="6"/>
        <v>1</v>
      </c>
      <c r="K26">
        <f t="shared" si="7"/>
        <v>1</v>
      </c>
      <c r="N26" s="5">
        <f t="shared" si="8"/>
        <v>171</v>
      </c>
      <c r="O26" s="5">
        <f t="shared" si="12"/>
        <v>167.33541350000002</v>
      </c>
      <c r="P26" s="5">
        <f t="shared" si="12"/>
        <v>133.67963254040853</v>
      </c>
      <c r="Q26" s="5">
        <f t="shared" si="12"/>
        <v>200.9911944595915</v>
      </c>
      <c r="R26" s="5">
        <f t="shared" si="12"/>
        <v>114.47121121225145</v>
      </c>
      <c r="S26" s="5">
        <f t="shared" si="12"/>
        <v>220.19961578774854</v>
      </c>
      <c r="T26">
        <f t="shared" si="11"/>
        <v>1</v>
      </c>
      <c r="U26">
        <f t="shared" si="10"/>
        <v>1</v>
      </c>
    </row>
    <row r="27" spans="1:21" ht="18" x14ac:dyDescent="0.2">
      <c r="A27" s="4">
        <v>44136</v>
      </c>
      <c r="B27" s="6">
        <v>54</v>
      </c>
      <c r="C27" s="6">
        <v>60.316237000000001</v>
      </c>
      <c r="D27" s="6">
        <v>61.022630999999997</v>
      </c>
      <c r="E27" s="6">
        <f t="shared" si="5"/>
        <v>60.669433999999995</v>
      </c>
      <c r="F27" s="6">
        <f t="shared" si="0"/>
        <v>49.450840346802835</v>
      </c>
      <c r="G27" s="6">
        <f t="shared" si="1"/>
        <v>71.888027653197156</v>
      </c>
      <c r="H27" s="6">
        <f t="shared" si="2"/>
        <v>43.048033237417144</v>
      </c>
      <c r="I27" s="6">
        <f t="shared" si="3"/>
        <v>78.290834762582847</v>
      </c>
      <c r="J27">
        <f t="shared" si="6"/>
        <v>1</v>
      </c>
      <c r="K27">
        <f t="shared" si="7"/>
        <v>1</v>
      </c>
      <c r="N27" s="5">
        <f t="shared" si="8"/>
        <v>164</v>
      </c>
      <c r="O27" s="5">
        <f t="shared" si="12"/>
        <v>178.58535699999999</v>
      </c>
      <c r="P27" s="5">
        <f t="shared" si="12"/>
        <v>144.92957604040851</v>
      </c>
      <c r="Q27" s="5">
        <f t="shared" si="12"/>
        <v>212.24113795959147</v>
      </c>
      <c r="R27" s="5">
        <f t="shared" si="12"/>
        <v>125.72115471225145</v>
      </c>
      <c r="S27" s="5">
        <f t="shared" si="12"/>
        <v>231.44955928774854</v>
      </c>
      <c r="T27">
        <f t="shared" si="11"/>
        <v>1</v>
      </c>
      <c r="U27">
        <f t="shared" si="10"/>
        <v>1</v>
      </c>
    </row>
    <row r="28" spans="1:21" ht="18" x14ac:dyDescent="0.2">
      <c r="A28" s="4">
        <v>44166</v>
      </c>
      <c r="B28" s="6">
        <v>56</v>
      </c>
      <c r="C28" s="6">
        <v>57.732086000000002</v>
      </c>
      <c r="D28" s="6">
        <v>55.664512999999999</v>
      </c>
      <c r="E28" s="6">
        <f t="shared" si="5"/>
        <v>56.698299500000005</v>
      </c>
      <c r="F28" s="6">
        <f t="shared" si="0"/>
        <v>45.479705846802844</v>
      </c>
      <c r="G28" s="6">
        <f t="shared" si="1"/>
        <v>67.916893153197165</v>
      </c>
      <c r="H28" s="6">
        <f t="shared" si="2"/>
        <v>39.076898737417153</v>
      </c>
      <c r="I28" s="6">
        <f t="shared" si="3"/>
        <v>74.319700262582856</v>
      </c>
      <c r="J28">
        <f t="shared" si="6"/>
        <v>1</v>
      </c>
      <c r="K28">
        <f t="shared" si="7"/>
        <v>1</v>
      </c>
      <c r="N28" s="5">
        <f t="shared" si="8"/>
        <v>175</v>
      </c>
      <c r="O28" s="5">
        <f t="shared" si="12"/>
        <v>176.71097650000002</v>
      </c>
      <c r="P28" s="5">
        <f t="shared" si="12"/>
        <v>143.05519554040853</v>
      </c>
      <c r="Q28" s="5">
        <f t="shared" si="12"/>
        <v>210.3667574595915</v>
      </c>
      <c r="R28" s="5">
        <f t="shared" si="12"/>
        <v>123.84677421225145</v>
      </c>
      <c r="S28" s="5">
        <f t="shared" si="12"/>
        <v>229.57517878774857</v>
      </c>
      <c r="T28">
        <f t="shared" si="11"/>
        <v>1</v>
      </c>
      <c r="U28">
        <f t="shared" si="10"/>
        <v>1</v>
      </c>
    </row>
    <row r="29" spans="1:21" ht="18" x14ac:dyDescent="0.2">
      <c r="A29" s="4">
        <v>44197</v>
      </c>
      <c r="B29" s="6">
        <v>54</v>
      </c>
      <c r="C29" s="6">
        <v>58.013224999999998</v>
      </c>
      <c r="D29" s="6">
        <v>64.422021999999998</v>
      </c>
      <c r="E29" s="6">
        <f t="shared" si="5"/>
        <v>61.217623500000002</v>
      </c>
      <c r="F29" s="6">
        <f t="shared" si="0"/>
        <v>49.999029846802841</v>
      </c>
      <c r="G29" s="6">
        <f t="shared" si="1"/>
        <v>72.436217153197163</v>
      </c>
      <c r="H29" s="6">
        <f t="shared" si="2"/>
        <v>43.59622273741715</v>
      </c>
      <c r="I29" s="6">
        <f t="shared" si="3"/>
        <v>78.839024262582853</v>
      </c>
      <c r="J29">
        <f t="shared" si="6"/>
        <v>1</v>
      </c>
      <c r="K29">
        <f t="shared" si="7"/>
        <v>1</v>
      </c>
      <c r="N29" s="5">
        <f t="shared" si="8"/>
        <v>199</v>
      </c>
      <c r="O29" s="5">
        <f t="shared" si="12"/>
        <v>184.61287349999998</v>
      </c>
      <c r="P29" s="5">
        <f t="shared" si="12"/>
        <v>150.9570925404085</v>
      </c>
      <c r="Q29" s="5">
        <f t="shared" si="12"/>
        <v>218.26865445959146</v>
      </c>
      <c r="R29" s="5">
        <f t="shared" si="12"/>
        <v>131.74867121225145</v>
      </c>
      <c r="S29" s="5">
        <f t="shared" si="12"/>
        <v>237.47707578774856</v>
      </c>
      <c r="T29">
        <f t="shared" si="11"/>
        <v>1</v>
      </c>
      <c r="U29">
        <f t="shared" si="10"/>
        <v>1</v>
      </c>
    </row>
    <row r="30" spans="1:21" ht="18" x14ac:dyDescent="0.2">
      <c r="A30" s="4">
        <v>44228</v>
      </c>
      <c r="B30" s="6">
        <v>65</v>
      </c>
      <c r="C30" s="6">
        <v>56.789240999999997</v>
      </c>
      <c r="D30" s="6">
        <v>60.800865999999999</v>
      </c>
      <c r="E30" s="6">
        <f t="shared" si="5"/>
        <v>58.795053499999995</v>
      </c>
      <c r="F30" s="6">
        <f t="shared" si="0"/>
        <v>47.576459846802834</v>
      </c>
      <c r="G30" s="6">
        <f t="shared" si="1"/>
        <v>70.013647153197155</v>
      </c>
      <c r="H30" s="6">
        <f t="shared" si="2"/>
        <v>41.173652737417143</v>
      </c>
      <c r="I30" s="6">
        <f t="shared" si="3"/>
        <v>76.416454262582846</v>
      </c>
      <c r="J30">
        <f t="shared" si="6"/>
        <v>1</v>
      </c>
      <c r="K30">
        <f t="shared" si="7"/>
        <v>1</v>
      </c>
      <c r="N30" s="5">
        <f t="shared" si="8"/>
        <v>194</v>
      </c>
      <c r="O30" s="5">
        <f t="shared" si="12"/>
        <v>190.84612299999998</v>
      </c>
      <c r="P30" s="5">
        <f t="shared" si="12"/>
        <v>157.1903420404085</v>
      </c>
      <c r="Q30" s="5">
        <f t="shared" si="12"/>
        <v>224.50190395959146</v>
      </c>
      <c r="R30" s="5">
        <f t="shared" si="12"/>
        <v>137.98192071225145</v>
      </c>
      <c r="S30" s="5">
        <f t="shared" si="12"/>
        <v>243.71032528774853</v>
      </c>
      <c r="T30">
        <f t="shared" si="11"/>
        <v>1</v>
      </c>
      <c r="U30">
        <f t="shared" si="10"/>
        <v>1</v>
      </c>
    </row>
    <row r="31" spans="1:21" ht="18" x14ac:dyDescent="0.2">
      <c r="A31" s="4">
        <v>44256</v>
      </c>
      <c r="B31" s="6">
        <v>80</v>
      </c>
      <c r="C31" s="6">
        <v>65.605378999999999</v>
      </c>
      <c r="D31" s="6">
        <v>63.595013999999999</v>
      </c>
      <c r="E31" s="6">
        <f t="shared" si="5"/>
        <v>64.600196499999996</v>
      </c>
      <c r="F31" s="6">
        <f t="shared" si="0"/>
        <v>53.381602846802835</v>
      </c>
      <c r="G31" s="6">
        <f t="shared" si="1"/>
        <v>75.818790153197156</v>
      </c>
      <c r="H31" s="6">
        <f t="shared" si="2"/>
        <v>46.978795737417144</v>
      </c>
      <c r="I31" s="6">
        <f t="shared" si="3"/>
        <v>82.221597262582847</v>
      </c>
      <c r="J31">
        <f t="shared" si="6"/>
        <v>0</v>
      </c>
      <c r="K31">
        <f t="shared" si="7"/>
        <v>1</v>
      </c>
      <c r="N31" s="5">
        <f t="shared" si="8"/>
        <v>167</v>
      </c>
      <c r="O31" s="5">
        <f t="shared" si="12"/>
        <v>189.40989149999999</v>
      </c>
      <c r="P31" s="5">
        <f t="shared" si="12"/>
        <v>155.75411054040853</v>
      </c>
      <c r="Q31" s="5">
        <f t="shared" si="12"/>
        <v>223.06567245959147</v>
      </c>
      <c r="R31" s="5">
        <f t="shared" si="12"/>
        <v>136.54568921225143</v>
      </c>
      <c r="S31" s="5">
        <f t="shared" si="12"/>
        <v>242.27409378774854</v>
      </c>
      <c r="T31">
        <f t="shared" si="11"/>
        <v>1</v>
      </c>
      <c r="U31">
        <f t="shared" si="10"/>
        <v>1</v>
      </c>
    </row>
    <row r="32" spans="1:21" ht="18" x14ac:dyDescent="0.2">
      <c r="A32" s="4">
        <v>44287</v>
      </c>
      <c r="B32" s="6">
        <v>49</v>
      </c>
      <c r="C32" s="6">
        <v>80.381264000000002</v>
      </c>
      <c r="D32" s="6">
        <v>54.520482000000001</v>
      </c>
      <c r="E32" s="6">
        <f t="shared" si="5"/>
        <v>67.450873000000001</v>
      </c>
      <c r="F32" s="6">
        <f t="shared" si="0"/>
        <v>56.232279346802841</v>
      </c>
      <c r="G32" s="6">
        <f t="shared" si="1"/>
        <v>78.669466653197162</v>
      </c>
      <c r="H32" s="6">
        <f t="shared" si="2"/>
        <v>49.82947223741715</v>
      </c>
      <c r="I32" s="6">
        <f t="shared" si="3"/>
        <v>85.072273762582853</v>
      </c>
      <c r="J32">
        <f t="shared" si="6"/>
        <v>0</v>
      </c>
      <c r="K32">
        <f t="shared" si="7"/>
        <v>0</v>
      </c>
      <c r="N32" s="5">
        <f t="shared" si="8"/>
        <v>114</v>
      </c>
      <c r="O32" s="5">
        <f t="shared" si="12"/>
        <v>173.392787</v>
      </c>
      <c r="P32" s="5">
        <f t="shared" si="12"/>
        <v>139.73700604040852</v>
      </c>
      <c r="Q32" s="5">
        <f t="shared" si="12"/>
        <v>207.04856795959148</v>
      </c>
      <c r="R32" s="5">
        <f t="shared" si="12"/>
        <v>120.52858471225144</v>
      </c>
      <c r="S32" s="5">
        <f t="shared" si="12"/>
        <v>226.25698928774858</v>
      </c>
      <c r="T32">
        <f t="shared" si="11"/>
        <v>0</v>
      </c>
      <c r="U32">
        <f t="shared" si="10"/>
        <v>0</v>
      </c>
    </row>
    <row r="33" spans="1:21" ht="18" x14ac:dyDescent="0.2">
      <c r="A33" s="4">
        <v>44317</v>
      </c>
      <c r="B33" s="6">
        <v>38</v>
      </c>
      <c r="C33" s="6">
        <v>57.645705</v>
      </c>
      <c r="D33" s="6">
        <v>57.071939</v>
      </c>
      <c r="E33" s="6">
        <f t="shared" si="5"/>
        <v>57.358822000000004</v>
      </c>
      <c r="F33" s="6">
        <f t="shared" si="0"/>
        <v>46.140228346802843</v>
      </c>
      <c r="G33" s="6">
        <f t="shared" si="1"/>
        <v>68.577415653197164</v>
      </c>
      <c r="H33" s="6">
        <f t="shared" si="2"/>
        <v>39.737421237417152</v>
      </c>
      <c r="I33" s="6">
        <f t="shared" si="3"/>
        <v>74.980222762582855</v>
      </c>
      <c r="J33">
        <f t="shared" si="6"/>
        <v>0</v>
      </c>
      <c r="K33">
        <f t="shared" si="7"/>
        <v>0</v>
      </c>
      <c r="N33" s="5">
        <f t="shared" si="8"/>
        <v>108</v>
      </c>
      <c r="O33" s="5">
        <f t="shared" si="12"/>
        <v>149.49175700000001</v>
      </c>
      <c r="P33" s="5">
        <f t="shared" si="12"/>
        <v>115.83597604040853</v>
      </c>
      <c r="Q33" s="5">
        <f t="shared" si="12"/>
        <v>183.14753795959149</v>
      </c>
      <c r="R33" s="5">
        <f t="shared" si="12"/>
        <v>96.627554712251438</v>
      </c>
      <c r="S33" s="5">
        <f t="shared" si="12"/>
        <v>202.35595928774853</v>
      </c>
      <c r="T33">
        <f t="shared" si="11"/>
        <v>0</v>
      </c>
      <c r="U33">
        <f t="shared" si="10"/>
        <v>1</v>
      </c>
    </row>
    <row r="34" spans="1:21" ht="18" x14ac:dyDescent="0.2">
      <c r="A34" s="4">
        <v>44348</v>
      </c>
      <c r="B34" s="6">
        <v>27</v>
      </c>
      <c r="C34" s="6">
        <v>42.282519000000001</v>
      </c>
      <c r="D34" s="6">
        <v>54.883665000000001</v>
      </c>
      <c r="E34" s="6">
        <f t="shared" si="5"/>
        <v>48.583092000000001</v>
      </c>
      <c r="F34" s="6">
        <f t="shared" ref="F34:F50" si="13">E34-1.64*$L$2/SQRT(12)</f>
        <v>37.364498346802847</v>
      </c>
      <c r="G34" s="6">
        <f t="shared" ref="G34:G50" si="14">E34+1.64*$L$2/SQRT(12)</f>
        <v>59.801685653197154</v>
      </c>
      <c r="H34" s="6">
        <f t="shared" ref="H34:H50" si="15">+E34-2.576*$L$2/SQRT(12)</f>
        <v>30.961691237417146</v>
      </c>
      <c r="I34" s="6">
        <f t="shared" ref="I34:I50" si="16">E34+2.576*$L$2/SQRT(12)</f>
        <v>66.204492762582859</v>
      </c>
      <c r="J34">
        <f t="shared" si="6"/>
        <v>0</v>
      </c>
      <c r="K34">
        <f t="shared" si="7"/>
        <v>0</v>
      </c>
      <c r="N34" s="5">
        <f t="shared" si="8"/>
        <v>122</v>
      </c>
      <c r="O34" s="5">
        <f t="shared" si="12"/>
        <v>138.95052050000001</v>
      </c>
      <c r="P34" s="5">
        <f t="shared" si="12"/>
        <v>105.29473954040853</v>
      </c>
      <c r="Q34" s="5">
        <f t="shared" si="12"/>
        <v>172.60630145959146</v>
      </c>
      <c r="R34" s="5">
        <f t="shared" si="12"/>
        <v>86.086318212251427</v>
      </c>
      <c r="S34" s="5">
        <f t="shared" si="12"/>
        <v>191.81472278774856</v>
      </c>
      <c r="T34">
        <f t="shared" si="11"/>
        <v>1</v>
      </c>
      <c r="U34">
        <f t="shared" si="10"/>
        <v>1</v>
      </c>
    </row>
    <row r="35" spans="1:21" ht="18" x14ac:dyDescent="0.2">
      <c r="A35" s="4">
        <v>44378</v>
      </c>
      <c r="B35" s="6">
        <v>43</v>
      </c>
      <c r="C35" s="6">
        <v>30.975375</v>
      </c>
      <c r="D35" s="6">
        <v>56.124310999999999</v>
      </c>
      <c r="E35" s="6">
        <f t="shared" si="5"/>
        <v>43.549842999999996</v>
      </c>
      <c r="F35" s="6">
        <f t="shared" si="13"/>
        <v>32.331249346802835</v>
      </c>
      <c r="G35" s="6">
        <f t="shared" si="14"/>
        <v>54.768436653197156</v>
      </c>
      <c r="H35" s="6">
        <f t="shared" si="15"/>
        <v>25.928442237417141</v>
      </c>
      <c r="I35" s="6">
        <f t="shared" si="16"/>
        <v>61.171243762582847</v>
      </c>
      <c r="J35">
        <f t="shared" si="6"/>
        <v>1</v>
      </c>
      <c r="K35">
        <f t="shared" si="7"/>
        <v>1</v>
      </c>
      <c r="N35" s="5">
        <f t="shared" si="8"/>
        <v>166</v>
      </c>
      <c r="O35" s="5">
        <f t="shared" ref="O35:S50" si="17">+SUM(E35:E37)</f>
        <v>146.23565449999998</v>
      </c>
      <c r="P35" s="5">
        <f t="shared" si="17"/>
        <v>112.57987354040853</v>
      </c>
      <c r="Q35" s="5">
        <f t="shared" si="17"/>
        <v>179.89143545959146</v>
      </c>
      <c r="R35" s="5">
        <f t="shared" si="17"/>
        <v>93.371452212251427</v>
      </c>
      <c r="S35" s="5">
        <f t="shared" si="17"/>
        <v>199.09985678774856</v>
      </c>
      <c r="T35">
        <f t="shared" si="11"/>
        <v>1</v>
      </c>
      <c r="U35">
        <f t="shared" si="10"/>
        <v>1</v>
      </c>
    </row>
    <row r="36" spans="1:21" ht="18" x14ac:dyDescent="0.2">
      <c r="A36" s="4">
        <v>44409</v>
      </c>
      <c r="B36" s="6">
        <v>52</v>
      </c>
      <c r="C36" s="6">
        <v>42.068959999999997</v>
      </c>
      <c r="D36" s="6">
        <v>51.566211000000003</v>
      </c>
      <c r="E36" s="6">
        <f t="shared" si="5"/>
        <v>46.8175855</v>
      </c>
      <c r="F36" s="6">
        <f t="shared" si="13"/>
        <v>35.598991846802846</v>
      </c>
      <c r="G36" s="6">
        <f t="shared" si="14"/>
        <v>58.036179153197153</v>
      </c>
      <c r="H36" s="6">
        <f t="shared" si="15"/>
        <v>29.196184737417145</v>
      </c>
      <c r="I36" s="6">
        <f t="shared" si="16"/>
        <v>64.438986262582858</v>
      </c>
      <c r="J36">
        <f t="shared" si="6"/>
        <v>1</v>
      </c>
      <c r="K36">
        <f t="shared" si="7"/>
        <v>1</v>
      </c>
      <c r="N36" s="5">
        <f t="shared" si="8"/>
        <v>197</v>
      </c>
      <c r="O36" s="5">
        <f t="shared" si="17"/>
        <v>169.53829300000001</v>
      </c>
      <c r="P36" s="5">
        <f t="shared" si="17"/>
        <v>135.88251204040853</v>
      </c>
      <c r="Q36" s="5">
        <f t="shared" si="17"/>
        <v>203.19407395959149</v>
      </c>
      <c r="R36" s="5">
        <f t="shared" si="17"/>
        <v>116.67409071225144</v>
      </c>
      <c r="S36" s="5">
        <f t="shared" si="17"/>
        <v>222.40249528774856</v>
      </c>
      <c r="T36">
        <f t="shared" si="11"/>
        <v>1</v>
      </c>
      <c r="U36">
        <f t="shared" si="10"/>
        <v>1</v>
      </c>
    </row>
    <row r="37" spans="1:21" ht="18" x14ac:dyDescent="0.2">
      <c r="A37" s="2" t="s">
        <v>7</v>
      </c>
      <c r="B37" s="6">
        <v>71</v>
      </c>
      <c r="C37" s="6">
        <v>52.780149000000002</v>
      </c>
      <c r="D37" s="6">
        <v>58.956302999999998</v>
      </c>
      <c r="E37" s="6">
        <f t="shared" si="5"/>
        <v>55.868226</v>
      </c>
      <c r="F37" s="6">
        <f t="shared" si="13"/>
        <v>44.649632346802846</v>
      </c>
      <c r="G37" s="6">
        <f t="shared" si="14"/>
        <v>67.086819653197153</v>
      </c>
      <c r="H37" s="6">
        <f t="shared" si="15"/>
        <v>38.246825237417141</v>
      </c>
      <c r="I37" s="6">
        <f t="shared" si="16"/>
        <v>73.489626762582859</v>
      </c>
      <c r="J37">
        <f t="shared" si="6"/>
        <v>0</v>
      </c>
      <c r="K37">
        <f t="shared" si="7"/>
        <v>1</v>
      </c>
      <c r="N37" s="5">
        <f t="shared" si="8"/>
        <v>219</v>
      </c>
      <c r="O37" s="5">
        <f t="shared" si="17"/>
        <v>199.05323899999999</v>
      </c>
      <c r="P37" s="5">
        <f t="shared" si="17"/>
        <v>165.39745804040854</v>
      </c>
      <c r="Q37" s="5">
        <f t="shared" si="17"/>
        <v>232.70901995959147</v>
      </c>
      <c r="R37" s="5">
        <f t="shared" si="17"/>
        <v>146.18903671225144</v>
      </c>
      <c r="S37" s="5">
        <f t="shared" si="17"/>
        <v>251.91744128774855</v>
      </c>
      <c r="T37">
        <f t="shared" si="11"/>
        <v>1</v>
      </c>
      <c r="U37">
        <f t="shared" si="10"/>
        <v>1</v>
      </c>
    </row>
    <row r="38" spans="1:21" ht="18" x14ac:dyDescent="0.2">
      <c r="A38" s="4">
        <v>44470</v>
      </c>
      <c r="B38" s="6">
        <v>74</v>
      </c>
      <c r="C38" s="6">
        <v>70.361106000000007</v>
      </c>
      <c r="D38" s="6">
        <v>63.343857</v>
      </c>
      <c r="E38" s="6">
        <f t="shared" si="5"/>
        <v>66.85248150000001</v>
      </c>
      <c r="F38" s="6">
        <f t="shared" si="13"/>
        <v>55.63388784680285</v>
      </c>
      <c r="G38" s="6">
        <f t="shared" si="14"/>
        <v>78.071075153197171</v>
      </c>
      <c r="H38" s="6">
        <f t="shared" si="15"/>
        <v>49.231080737417159</v>
      </c>
      <c r="I38" s="6">
        <f t="shared" si="16"/>
        <v>84.473882262582862</v>
      </c>
      <c r="J38">
        <f t="shared" si="6"/>
        <v>1</v>
      </c>
      <c r="K38">
        <f t="shared" si="7"/>
        <v>1</v>
      </c>
      <c r="N38" s="5">
        <f t="shared" si="8"/>
        <v>241</v>
      </c>
      <c r="O38" s="5">
        <f t="shared" si="17"/>
        <v>219.28700850000001</v>
      </c>
      <c r="P38" s="5">
        <f t="shared" si="17"/>
        <v>185.63122754040853</v>
      </c>
      <c r="Q38" s="5">
        <f t="shared" si="17"/>
        <v>252.94278945959149</v>
      </c>
      <c r="R38" s="5">
        <f t="shared" si="17"/>
        <v>166.42280621225143</v>
      </c>
      <c r="S38" s="5">
        <f t="shared" si="17"/>
        <v>272.15121078774854</v>
      </c>
      <c r="T38">
        <f t="shared" si="11"/>
        <v>1</v>
      </c>
      <c r="U38">
        <f t="shared" si="10"/>
        <v>1</v>
      </c>
    </row>
    <row r="39" spans="1:21" ht="18" x14ac:dyDescent="0.2">
      <c r="A39" s="4">
        <v>44501</v>
      </c>
      <c r="B39" s="6">
        <v>74</v>
      </c>
      <c r="C39" s="6">
        <v>76.713382999999993</v>
      </c>
      <c r="D39" s="6">
        <v>75.951679999999996</v>
      </c>
      <c r="E39" s="6">
        <f t="shared" si="5"/>
        <v>76.332531499999988</v>
      </c>
      <c r="F39" s="6">
        <f t="shared" si="13"/>
        <v>65.113937846802827</v>
      </c>
      <c r="G39" s="6">
        <f t="shared" si="14"/>
        <v>87.551125153197148</v>
      </c>
      <c r="H39" s="6">
        <f t="shared" si="15"/>
        <v>58.711130737417136</v>
      </c>
      <c r="I39" s="6">
        <f t="shared" si="16"/>
        <v>93.953932262582839</v>
      </c>
      <c r="J39">
        <f t="shared" si="6"/>
        <v>1</v>
      </c>
      <c r="K39">
        <f t="shared" si="7"/>
        <v>1</v>
      </c>
      <c r="N39" s="5">
        <f t="shared" si="8"/>
        <v>235</v>
      </c>
      <c r="O39" s="5">
        <f t="shared" si="17"/>
        <v>238.19798700000001</v>
      </c>
      <c r="P39" s="5">
        <f t="shared" si="17"/>
        <v>204.54220604040853</v>
      </c>
      <c r="Q39" s="5">
        <f t="shared" si="17"/>
        <v>271.85376795959149</v>
      </c>
      <c r="R39" s="5">
        <f t="shared" si="17"/>
        <v>185.33378471225143</v>
      </c>
      <c r="S39" s="5">
        <f t="shared" si="17"/>
        <v>291.06218928774854</v>
      </c>
      <c r="T39">
        <f t="shared" si="11"/>
        <v>1</v>
      </c>
      <c r="U39">
        <f t="shared" si="10"/>
        <v>1</v>
      </c>
    </row>
    <row r="40" spans="1:21" ht="18" x14ac:dyDescent="0.2">
      <c r="A40" s="4">
        <v>44531</v>
      </c>
      <c r="B40" s="6">
        <v>93</v>
      </c>
      <c r="C40" s="6">
        <v>77.375487000000007</v>
      </c>
      <c r="D40" s="6">
        <v>74.828503999999995</v>
      </c>
      <c r="E40" s="6">
        <f t="shared" si="5"/>
        <v>76.101995500000001</v>
      </c>
      <c r="F40" s="6">
        <f t="shared" si="13"/>
        <v>64.88340184680284</v>
      </c>
      <c r="G40" s="6">
        <f t="shared" si="14"/>
        <v>87.320589153197162</v>
      </c>
      <c r="H40" s="6">
        <f t="shared" si="15"/>
        <v>58.48059473741715</v>
      </c>
      <c r="I40" s="6">
        <f t="shared" si="16"/>
        <v>93.723396262582853</v>
      </c>
      <c r="J40">
        <f t="shared" si="6"/>
        <v>0</v>
      </c>
      <c r="K40">
        <f t="shared" si="7"/>
        <v>1</v>
      </c>
      <c r="N40" s="5">
        <f t="shared" si="8"/>
        <v>247</v>
      </c>
      <c r="O40" s="5">
        <f t="shared" si="17"/>
        <v>240.5593145</v>
      </c>
      <c r="P40" s="5">
        <f t="shared" si="17"/>
        <v>206.90353354040852</v>
      </c>
      <c r="Q40" s="5">
        <f t="shared" si="17"/>
        <v>274.21509545959145</v>
      </c>
      <c r="R40" s="5">
        <f t="shared" si="17"/>
        <v>187.69511221225144</v>
      </c>
      <c r="S40" s="5">
        <f t="shared" si="17"/>
        <v>293.42351678774855</v>
      </c>
      <c r="T40">
        <f t="shared" si="11"/>
        <v>1</v>
      </c>
      <c r="U40">
        <f t="shared" si="10"/>
        <v>1</v>
      </c>
    </row>
    <row r="41" spans="1:21" ht="18" x14ac:dyDescent="0.2">
      <c r="A41" s="4">
        <v>44562</v>
      </c>
      <c r="B41" s="6">
        <v>68</v>
      </c>
      <c r="C41" s="6">
        <v>93.167777000000001</v>
      </c>
      <c r="D41" s="6">
        <v>78.359143000000003</v>
      </c>
      <c r="E41" s="6">
        <f t="shared" si="5"/>
        <v>85.763460000000009</v>
      </c>
      <c r="F41" s="6">
        <f t="shared" si="13"/>
        <v>74.544866346802849</v>
      </c>
      <c r="G41" s="6">
        <f t="shared" si="14"/>
        <v>96.98205365319717</v>
      </c>
      <c r="H41" s="6">
        <f t="shared" si="15"/>
        <v>68.142059237417158</v>
      </c>
      <c r="I41" s="6">
        <f t="shared" si="16"/>
        <v>103.38486076258286</v>
      </c>
      <c r="J41">
        <f t="shared" si="6"/>
        <v>0</v>
      </c>
      <c r="K41">
        <f t="shared" si="7"/>
        <v>0</v>
      </c>
      <c r="N41" s="5">
        <f t="shared" si="8"/>
        <v>274</v>
      </c>
      <c r="O41" s="5">
        <f t="shared" si="17"/>
        <v>249.71685500000001</v>
      </c>
      <c r="P41" s="5">
        <f t="shared" si="17"/>
        <v>216.06107404040853</v>
      </c>
      <c r="Q41" s="5">
        <f t="shared" si="17"/>
        <v>283.37263595959149</v>
      </c>
      <c r="R41" s="5">
        <f t="shared" si="17"/>
        <v>196.85265271225146</v>
      </c>
      <c r="S41" s="5">
        <f t="shared" si="17"/>
        <v>302.58105728774854</v>
      </c>
      <c r="T41">
        <f t="shared" si="11"/>
        <v>1</v>
      </c>
      <c r="U41">
        <f t="shared" si="10"/>
        <v>1</v>
      </c>
    </row>
    <row r="42" spans="1:21" ht="18" x14ac:dyDescent="0.2">
      <c r="A42" s="4">
        <v>44593</v>
      </c>
      <c r="B42" s="6">
        <v>86</v>
      </c>
      <c r="C42" s="6">
        <v>76.415754000000007</v>
      </c>
      <c r="D42" s="6">
        <v>80.971964</v>
      </c>
      <c r="E42" s="6">
        <f t="shared" si="5"/>
        <v>78.693859000000003</v>
      </c>
      <c r="F42" s="6">
        <f t="shared" si="13"/>
        <v>67.475265346802843</v>
      </c>
      <c r="G42" s="6">
        <f t="shared" si="14"/>
        <v>89.912452653197164</v>
      </c>
      <c r="H42" s="6">
        <f t="shared" si="15"/>
        <v>61.072458237417152</v>
      </c>
      <c r="I42" s="6">
        <f t="shared" si="16"/>
        <v>96.315259762582855</v>
      </c>
      <c r="J42">
        <f t="shared" si="6"/>
        <v>1</v>
      </c>
      <c r="K42">
        <f t="shared" si="7"/>
        <v>1</v>
      </c>
      <c r="N42" s="5">
        <f t="shared" si="8"/>
        <v>274</v>
      </c>
      <c r="O42" s="5">
        <f t="shared" si="17"/>
        <v>252.52771799999999</v>
      </c>
      <c r="P42" s="5">
        <f t="shared" si="17"/>
        <v>218.87193704040851</v>
      </c>
      <c r="Q42" s="5">
        <f t="shared" si="17"/>
        <v>286.18349895959147</v>
      </c>
      <c r="R42" s="5">
        <f t="shared" si="17"/>
        <v>199.66351571225144</v>
      </c>
      <c r="S42" s="5">
        <f t="shared" si="17"/>
        <v>305.39192028774858</v>
      </c>
      <c r="T42">
        <f t="shared" si="11"/>
        <v>1</v>
      </c>
      <c r="U42">
        <f t="shared" si="10"/>
        <v>1</v>
      </c>
    </row>
    <row r="43" spans="1:21" ht="18" x14ac:dyDescent="0.2">
      <c r="A43" s="4">
        <v>44621</v>
      </c>
      <c r="B43" s="6">
        <v>120</v>
      </c>
      <c r="C43" s="6">
        <v>86.125513999999995</v>
      </c>
      <c r="D43" s="6">
        <v>84.393557999999999</v>
      </c>
      <c r="E43" s="6">
        <f t="shared" si="5"/>
        <v>85.259535999999997</v>
      </c>
      <c r="F43" s="6">
        <f t="shared" si="13"/>
        <v>74.040942346802836</v>
      </c>
      <c r="G43" s="6">
        <f t="shared" si="14"/>
        <v>96.478129653197158</v>
      </c>
      <c r="H43" s="6">
        <f t="shared" si="15"/>
        <v>67.638135237417146</v>
      </c>
      <c r="I43" s="6">
        <f t="shared" si="16"/>
        <v>102.88093676258285</v>
      </c>
      <c r="J43">
        <f t="shared" si="6"/>
        <v>0</v>
      </c>
      <c r="K43">
        <f t="shared" si="7"/>
        <v>0</v>
      </c>
      <c r="N43" s="5">
        <f t="shared" si="8"/>
        <v>188</v>
      </c>
      <c r="O43" s="5">
        <f t="shared" si="17"/>
        <v>260.49871548499999</v>
      </c>
      <c r="P43" s="5">
        <f t="shared" si="17"/>
        <v>226.84293452540851</v>
      </c>
      <c r="Q43" s="5">
        <f t="shared" si="17"/>
        <v>294.15449644459147</v>
      </c>
      <c r="R43" s="5">
        <f t="shared" si="17"/>
        <v>207.63451319725144</v>
      </c>
      <c r="S43" s="5">
        <f t="shared" si="17"/>
        <v>313.36291777274857</v>
      </c>
      <c r="T43">
        <f t="shared" si="11"/>
        <v>0</v>
      </c>
      <c r="U43">
        <f t="shared" si="10"/>
        <v>0</v>
      </c>
    </row>
    <row r="44" spans="1:21" ht="18" x14ac:dyDescent="0.2">
      <c r="A44" s="4">
        <v>44652</v>
      </c>
      <c r="B44" s="6">
        <v>68</v>
      </c>
      <c r="C44" s="6">
        <v>89.952063999999993</v>
      </c>
      <c r="D44" s="6">
        <v>87.196582000000006</v>
      </c>
      <c r="E44" s="6">
        <f t="shared" si="5"/>
        <v>88.574322999999993</v>
      </c>
      <c r="F44" s="6">
        <f t="shared" si="13"/>
        <v>77.355729346802832</v>
      </c>
      <c r="G44" s="6">
        <f t="shared" si="14"/>
        <v>99.792916653197153</v>
      </c>
      <c r="H44" s="6">
        <f t="shared" si="15"/>
        <v>70.952922237417141</v>
      </c>
      <c r="I44" s="6">
        <f t="shared" si="16"/>
        <v>106.19572376258284</v>
      </c>
      <c r="J44">
        <f t="shared" si="6"/>
        <v>0</v>
      </c>
      <c r="K44">
        <f t="shared" si="7"/>
        <v>0</v>
      </c>
      <c r="N44" s="5">
        <f t="shared" si="8"/>
        <v>68</v>
      </c>
      <c r="O44" s="5">
        <f t="shared" si="17"/>
        <v>263.82077244499999</v>
      </c>
      <c r="P44" s="5">
        <f t="shared" si="17"/>
        <v>230.16499148540851</v>
      </c>
      <c r="Q44" s="5">
        <f t="shared" si="17"/>
        <v>297.47655340459147</v>
      </c>
      <c r="R44" s="5">
        <f t="shared" si="17"/>
        <v>210.95657015725143</v>
      </c>
      <c r="S44" s="5">
        <f t="shared" si="17"/>
        <v>316.68497473274851</v>
      </c>
      <c r="T44">
        <f t="shared" si="11"/>
        <v>0</v>
      </c>
      <c r="U44">
        <f t="shared" si="10"/>
        <v>0</v>
      </c>
    </row>
    <row r="45" spans="1:21" ht="18" x14ac:dyDescent="0.2">
      <c r="A45" s="4">
        <v>44682</v>
      </c>
      <c r="C45" s="6">
        <v>86.133128970000001</v>
      </c>
      <c r="D45" s="6">
        <v>87.196584000000001</v>
      </c>
      <c r="E45" s="6">
        <f t="shared" ref="E45:E50" si="18">+AVERAGE(C45:D45)</f>
        <v>86.664856485000001</v>
      </c>
      <c r="F45" s="6">
        <f t="shared" si="13"/>
        <v>75.446262831802841</v>
      </c>
      <c r="G45" s="6">
        <f t="shared" si="14"/>
        <v>97.883450138197162</v>
      </c>
      <c r="H45" s="6">
        <f t="shared" si="15"/>
        <v>69.04345572241715</v>
      </c>
      <c r="I45" s="6">
        <f t="shared" si="16"/>
        <v>104.28625724758285</v>
      </c>
      <c r="J45">
        <f t="shared" si="6"/>
        <v>0</v>
      </c>
      <c r="K45">
        <f t="shared" si="7"/>
        <v>0</v>
      </c>
      <c r="N45" s="5">
        <f t="shared" si="8"/>
        <v>0</v>
      </c>
      <c r="O45" s="5">
        <f t="shared" si="17"/>
        <v>265.47208340999998</v>
      </c>
      <c r="P45" s="5">
        <f t="shared" si="17"/>
        <v>231.8163024504085</v>
      </c>
      <c r="Q45" s="5">
        <f t="shared" si="17"/>
        <v>299.12786436959146</v>
      </c>
      <c r="R45" s="5">
        <f t="shared" si="17"/>
        <v>212.60788112225146</v>
      </c>
      <c r="S45" s="5">
        <f t="shared" si="17"/>
        <v>318.33628569774856</v>
      </c>
      <c r="T45">
        <f t="shared" si="11"/>
        <v>0</v>
      </c>
      <c r="U45">
        <f t="shared" si="10"/>
        <v>0</v>
      </c>
    </row>
    <row r="46" spans="1:21" ht="18" x14ac:dyDescent="0.2">
      <c r="A46" s="4">
        <v>44713</v>
      </c>
      <c r="C46" s="6">
        <v>89.966601920000002</v>
      </c>
      <c r="D46" s="6">
        <v>87.196584000000001</v>
      </c>
      <c r="E46" s="6">
        <f t="shared" si="18"/>
        <v>88.581592959999995</v>
      </c>
      <c r="F46" s="6">
        <f t="shared" si="13"/>
        <v>77.362999306802834</v>
      </c>
      <c r="G46" s="6">
        <f t="shared" si="14"/>
        <v>99.800186613197155</v>
      </c>
      <c r="H46" s="6">
        <f t="shared" si="15"/>
        <v>70.960192197417143</v>
      </c>
      <c r="I46" s="6">
        <f t="shared" si="16"/>
        <v>106.20299372258285</v>
      </c>
      <c r="N46" s="5"/>
      <c r="O46" s="5">
        <f>+SUM(E46:E48)</f>
        <v>270.82211538000001</v>
      </c>
      <c r="P46" s="5">
        <f t="shared" si="17"/>
        <v>237.16633442040853</v>
      </c>
      <c r="Q46" s="5">
        <f t="shared" si="17"/>
        <v>304.4778963395915</v>
      </c>
      <c r="R46" s="5">
        <f t="shared" si="17"/>
        <v>217.95791309225146</v>
      </c>
      <c r="S46" s="5">
        <f t="shared" si="17"/>
        <v>323.68631766774854</v>
      </c>
    </row>
    <row r="47" spans="1:21" ht="18" x14ac:dyDescent="0.2">
      <c r="A47" s="4">
        <v>44743</v>
      </c>
      <c r="C47" s="6">
        <v>93.254683929999999</v>
      </c>
      <c r="D47" s="6">
        <v>87.196584000000001</v>
      </c>
      <c r="E47" s="6">
        <f t="shared" si="18"/>
        <v>90.225633965</v>
      </c>
      <c r="F47" s="6">
        <f t="shared" si="13"/>
        <v>79.007040311802839</v>
      </c>
      <c r="G47" s="6">
        <f t="shared" si="14"/>
        <v>101.44422761819716</v>
      </c>
      <c r="H47" s="6">
        <f t="shared" si="15"/>
        <v>72.604233202417149</v>
      </c>
      <c r="I47" s="6">
        <f t="shared" si="16"/>
        <v>107.84703472758285</v>
      </c>
      <c r="N47" s="5"/>
      <c r="O47" s="5">
        <f t="shared" ref="O47:S51" si="19">+SUM(E47:E49)</f>
        <v>276.10760905000001</v>
      </c>
      <c r="P47" s="5">
        <f t="shared" si="17"/>
        <v>242.45182809040853</v>
      </c>
      <c r="Q47" s="5">
        <f t="shared" si="17"/>
        <v>309.76339000959149</v>
      </c>
      <c r="R47" s="5">
        <f t="shared" si="17"/>
        <v>223.24340676225142</v>
      </c>
      <c r="S47" s="5">
        <f t="shared" si="17"/>
        <v>328.97181133774853</v>
      </c>
    </row>
    <row r="48" spans="1:21" ht="18" x14ac:dyDescent="0.2">
      <c r="A48" s="4">
        <v>44774</v>
      </c>
      <c r="C48" s="6">
        <v>96.833192909999994</v>
      </c>
      <c r="D48" s="6">
        <v>87.196584000000001</v>
      </c>
      <c r="E48" s="6">
        <f t="shared" si="18"/>
        <v>92.014888455000005</v>
      </c>
      <c r="F48" s="6">
        <f t="shared" si="13"/>
        <v>80.796294801802844</v>
      </c>
      <c r="G48" s="6">
        <f t="shared" si="14"/>
        <v>103.23348210819717</v>
      </c>
      <c r="H48" s="6">
        <f t="shared" si="15"/>
        <v>74.393487692417153</v>
      </c>
      <c r="I48" s="6">
        <f t="shared" si="16"/>
        <v>109.63628921758286</v>
      </c>
      <c r="N48" s="5"/>
      <c r="O48" s="5">
        <f t="shared" si="19"/>
        <v>281.68039926000006</v>
      </c>
      <c r="P48" s="5">
        <f t="shared" si="17"/>
        <v>248.02461830040855</v>
      </c>
      <c r="Q48" s="5">
        <f t="shared" si="17"/>
        <v>315.33618021959148</v>
      </c>
      <c r="R48" s="5">
        <f t="shared" si="17"/>
        <v>228.81619697225148</v>
      </c>
      <c r="S48" s="5">
        <f t="shared" si="17"/>
        <v>334.54460154774858</v>
      </c>
    </row>
    <row r="49" spans="1:21" ht="18" x14ac:dyDescent="0.2">
      <c r="A49" s="4">
        <v>44805</v>
      </c>
      <c r="C49" s="6">
        <v>100.53758926</v>
      </c>
      <c r="D49" s="6">
        <v>87.196584000000001</v>
      </c>
      <c r="E49" s="6">
        <f t="shared" si="18"/>
        <v>93.867086630000003</v>
      </c>
      <c r="F49" s="6">
        <f t="shared" si="13"/>
        <v>82.648492976802842</v>
      </c>
      <c r="G49" s="6">
        <f t="shared" si="14"/>
        <v>105.08568028319716</v>
      </c>
      <c r="H49" s="6">
        <f t="shared" si="15"/>
        <v>76.245685867417151</v>
      </c>
      <c r="I49" s="6">
        <f t="shared" si="16"/>
        <v>111.48848739258285</v>
      </c>
      <c r="N49" s="5"/>
      <c r="O49" s="5">
        <f t="shared" si="19"/>
        <v>189.665510805</v>
      </c>
      <c r="P49" s="5">
        <f t="shared" si="17"/>
        <v>167.22832349860568</v>
      </c>
      <c r="Q49" s="5">
        <f t="shared" si="17"/>
        <v>212.10269811139432</v>
      </c>
      <c r="R49" s="5">
        <f t="shared" si="17"/>
        <v>154.42270927983429</v>
      </c>
      <c r="S49" s="5">
        <f t="shared" si="17"/>
        <v>224.9083123301657</v>
      </c>
    </row>
    <row r="50" spans="1:21" ht="18" x14ac:dyDescent="0.2">
      <c r="A50" s="4">
        <v>44835</v>
      </c>
      <c r="C50" s="6">
        <v>104.40026435</v>
      </c>
      <c r="D50" s="6">
        <v>87.196584000000001</v>
      </c>
      <c r="E50" s="6">
        <f t="shared" si="18"/>
        <v>95.798424175000008</v>
      </c>
      <c r="F50" s="6">
        <f t="shared" si="13"/>
        <v>84.579830521802847</v>
      </c>
      <c r="G50" s="6">
        <f t="shared" si="14"/>
        <v>107.01701782819717</v>
      </c>
      <c r="H50" s="6">
        <f t="shared" si="15"/>
        <v>78.177023412417157</v>
      </c>
      <c r="I50" s="6">
        <f t="shared" si="16"/>
        <v>113.41982493758286</v>
      </c>
      <c r="N50" s="5"/>
      <c r="O50" s="5">
        <f t="shared" si="19"/>
        <v>95.798424175000008</v>
      </c>
      <c r="P50" s="5">
        <f t="shared" si="17"/>
        <v>84.579830521802847</v>
      </c>
      <c r="Q50" s="5">
        <f t="shared" si="17"/>
        <v>107.01701782819717</v>
      </c>
      <c r="R50" s="5">
        <f t="shared" si="17"/>
        <v>78.177023412417157</v>
      </c>
      <c r="S50" s="5">
        <f t="shared" si="17"/>
        <v>113.41982493758286</v>
      </c>
    </row>
    <row r="51" spans="1:21" ht="18" x14ac:dyDescent="0.2">
      <c r="A51" s="4"/>
      <c r="N51" s="5"/>
      <c r="O51" s="5">
        <f t="shared" si="19"/>
        <v>0</v>
      </c>
      <c r="P51" s="5">
        <f t="shared" si="19"/>
        <v>0</v>
      </c>
      <c r="Q51" s="5">
        <f t="shared" si="19"/>
        <v>0</v>
      </c>
      <c r="R51" s="5">
        <f t="shared" si="19"/>
        <v>0</v>
      </c>
      <c r="S51" s="5">
        <f t="shared" si="19"/>
        <v>0</v>
      </c>
    </row>
    <row r="52" spans="1:21" x14ac:dyDescent="0.2">
      <c r="N52" s="5"/>
      <c r="O52" s="5"/>
      <c r="P52" s="5"/>
      <c r="Q52" s="5"/>
      <c r="R52" s="5"/>
      <c r="S52" s="5"/>
    </row>
    <row r="53" spans="1:21" x14ac:dyDescent="0.2">
      <c r="N53" s="5"/>
      <c r="O53" s="5"/>
      <c r="P53" s="5"/>
      <c r="Q53" s="5"/>
      <c r="R53" s="5"/>
      <c r="S53" s="5"/>
    </row>
    <row r="54" spans="1:21" x14ac:dyDescent="0.2">
      <c r="E54" s="9">
        <f>+POWER(CORREL(B2:B45,E2:E45),2)</f>
        <v>0.71579006687709579</v>
      </c>
      <c r="F54" s="11">
        <f>+SUM(K2:K45)/COUNT(K2:K45)</f>
        <v>0.79545454545454541</v>
      </c>
      <c r="N54" s="5"/>
      <c r="O54" s="9">
        <f>+POWER(CORREL(N2:N42,O2:O42),2)</f>
        <v>0.89591363941489011</v>
      </c>
      <c r="P54" s="11">
        <f>+SUM(U2:U42)/COUNT(U2:U42)</f>
        <v>0.97560975609756095</v>
      </c>
      <c r="Q54" s="5"/>
      <c r="R54" s="5"/>
      <c r="S54" s="5"/>
    </row>
    <row r="55" spans="1:21" x14ac:dyDescent="0.2">
      <c r="N55" s="5"/>
      <c r="O55" s="5"/>
      <c r="P55" s="5"/>
      <c r="Q55" s="5"/>
      <c r="R55" s="5"/>
      <c r="S55" s="5"/>
    </row>
    <row r="56" spans="1:21" x14ac:dyDescent="0.2">
      <c r="J56" s="6"/>
      <c r="K56" s="6"/>
      <c r="N56" s="5"/>
      <c r="O56" s="5"/>
      <c r="P56" s="5"/>
      <c r="Q56" s="5"/>
      <c r="R56" s="5"/>
      <c r="S56" s="5"/>
    </row>
    <row r="57" spans="1:21" x14ac:dyDescent="0.2">
      <c r="J57" s="7">
        <f>+SUM(J2:J45)/COUNT(J2:J45)</f>
        <v>0.68181818181818177</v>
      </c>
      <c r="N57" s="5"/>
      <c r="O57" s="5"/>
      <c r="P57" s="5"/>
      <c r="Q57" s="5"/>
      <c r="R57" s="5"/>
      <c r="S57" s="5"/>
      <c r="T57" s="7">
        <f>+SUM(T2:T45)/COUNT(T2:T45)</f>
        <v>0.88636363636363635</v>
      </c>
    </row>
    <row r="58" spans="1:21" x14ac:dyDescent="0.2">
      <c r="J58" s="7">
        <f>+SUM(J31:J45)/COUNT(J31:J45)</f>
        <v>0.33333333333333331</v>
      </c>
      <c r="K58" s="7">
        <f>+SUM(K31:K45)/COUNT(K31:K45)</f>
        <v>0.53333333333333333</v>
      </c>
      <c r="N58" s="5"/>
      <c r="O58" s="5"/>
      <c r="P58" s="5"/>
      <c r="Q58" s="5"/>
      <c r="R58" s="5"/>
      <c r="S58" s="5"/>
      <c r="T58" s="7">
        <f>+SUM(T31:T45)/COUNT(T31:T45)</f>
        <v>0.66666666666666663</v>
      </c>
      <c r="U58" s="7">
        <f>+SUM(U31:U45)/COUNT(U31:U45)</f>
        <v>0.73333333333333328</v>
      </c>
    </row>
    <row r="59" spans="1:21" x14ac:dyDescent="0.2">
      <c r="N59" s="5"/>
      <c r="O59" s="5"/>
      <c r="P59" s="5"/>
      <c r="Q59" s="5"/>
      <c r="R59" s="5"/>
      <c r="S59" s="5"/>
    </row>
    <row r="60" spans="1:21" x14ac:dyDescent="0.2">
      <c r="N60" s="5"/>
      <c r="O60" s="5"/>
      <c r="P60" s="5"/>
      <c r="Q60" s="5"/>
      <c r="R60" s="5"/>
      <c r="S60" s="5"/>
    </row>
    <row r="61" spans="1:21" x14ac:dyDescent="0.2">
      <c r="N61" s="5"/>
      <c r="O61" s="5"/>
      <c r="P61" s="5"/>
      <c r="Q61" s="5"/>
      <c r="R61" s="5"/>
      <c r="S61" s="5"/>
    </row>
    <row r="62" spans="1:21" ht="18" x14ac:dyDescent="0.2">
      <c r="B62" s="2"/>
      <c r="C62" s="2"/>
      <c r="D62" s="2"/>
      <c r="E62" s="2"/>
      <c r="N62" s="5"/>
      <c r="O62" s="5"/>
      <c r="P62" s="5"/>
      <c r="Q62" s="5"/>
      <c r="R62" s="5"/>
      <c r="S62" s="5"/>
    </row>
    <row r="63" spans="1:21" ht="18" x14ac:dyDescent="0.2">
      <c r="B63" s="2"/>
      <c r="C63" s="2"/>
      <c r="D63" s="2"/>
      <c r="E63" s="2"/>
      <c r="N63" s="5"/>
      <c r="O63" s="5"/>
      <c r="P63" s="5"/>
      <c r="Q63" s="5"/>
      <c r="R63" s="5"/>
      <c r="S63" s="5"/>
    </row>
    <row r="64" spans="1:21" ht="18" x14ac:dyDescent="0.2">
      <c r="B64" s="3"/>
      <c r="C64" s="3"/>
      <c r="D64" s="3"/>
      <c r="E64" s="3"/>
      <c r="N64" s="5"/>
      <c r="O64" s="5"/>
      <c r="P64" s="5"/>
      <c r="Q64" s="5"/>
      <c r="R64" s="5"/>
      <c r="S64" s="5"/>
    </row>
    <row r="65" spans="2:19" ht="18" x14ac:dyDescent="0.2">
      <c r="B65" s="3"/>
      <c r="C65" s="3"/>
      <c r="D65" s="3"/>
      <c r="E65" s="3"/>
      <c r="N65" s="5"/>
      <c r="O65" s="5"/>
      <c r="P65" s="5"/>
      <c r="Q65" s="5"/>
      <c r="R65" s="5"/>
      <c r="S65" s="5"/>
    </row>
    <row r="66" spans="2:19" ht="18" x14ac:dyDescent="0.2">
      <c r="B66" s="3"/>
      <c r="C66" s="3"/>
      <c r="D66" s="3"/>
      <c r="E66" s="3"/>
      <c r="N66" s="5"/>
      <c r="O66" s="5"/>
      <c r="P66" s="5"/>
      <c r="Q66" s="5"/>
      <c r="R66" s="5"/>
      <c r="S66" s="5"/>
    </row>
    <row r="67" spans="2:19" ht="18" x14ac:dyDescent="0.2">
      <c r="B67" s="3"/>
      <c r="C67" s="3"/>
      <c r="D67" s="3"/>
      <c r="E67" s="3"/>
      <c r="N67" s="5"/>
      <c r="O67" s="5"/>
      <c r="P67" s="5"/>
      <c r="Q67" s="5"/>
      <c r="R67" s="5"/>
      <c r="S67" s="5"/>
    </row>
    <row r="68" spans="2:19" ht="18" x14ac:dyDescent="0.2">
      <c r="B68" s="3"/>
      <c r="C68" s="3"/>
      <c r="D68" s="3"/>
      <c r="E68" s="3"/>
      <c r="N68" s="5"/>
      <c r="O68" s="5"/>
      <c r="P68" s="5"/>
      <c r="Q68" s="5"/>
      <c r="R68" s="5"/>
      <c r="S68" s="5"/>
    </row>
    <row r="69" spans="2:19" ht="18" x14ac:dyDescent="0.2">
      <c r="B69" s="3"/>
      <c r="C69" s="3"/>
      <c r="D69" s="3"/>
      <c r="E69" s="3"/>
      <c r="N69" s="5"/>
      <c r="O69" s="5"/>
      <c r="P69" s="5"/>
      <c r="Q69" s="5"/>
      <c r="R69" s="5"/>
      <c r="S69" s="5"/>
    </row>
    <row r="70" spans="2:19" ht="18" x14ac:dyDescent="0.2">
      <c r="B70" s="3"/>
      <c r="C70" s="3"/>
      <c r="D70" s="3"/>
      <c r="E70" s="3"/>
      <c r="N70" s="5"/>
      <c r="O70" s="5"/>
      <c r="P70" s="5"/>
      <c r="Q70" s="5"/>
      <c r="R70" s="5"/>
      <c r="S70" s="5"/>
    </row>
    <row r="71" spans="2:19" ht="18" x14ac:dyDescent="0.2">
      <c r="B71" s="3"/>
      <c r="C71" s="3"/>
      <c r="D71" s="3"/>
      <c r="E71" s="3"/>
    </row>
    <row r="72" spans="2:19" ht="18" x14ac:dyDescent="0.2">
      <c r="B72" s="3"/>
      <c r="C72" s="3"/>
      <c r="D72" s="3"/>
      <c r="E72" s="3"/>
    </row>
    <row r="73" spans="2:19" ht="18" x14ac:dyDescent="0.2">
      <c r="B73" s="3"/>
      <c r="C73" s="3"/>
      <c r="D73" s="3"/>
      <c r="E73" s="3"/>
    </row>
    <row r="74" spans="2:19" ht="18" x14ac:dyDescent="0.2">
      <c r="B74" s="3"/>
      <c r="C74" s="3"/>
      <c r="D74" s="3"/>
      <c r="E74" s="3"/>
    </row>
    <row r="75" spans="2:19" ht="18" x14ac:dyDescent="0.2">
      <c r="B75" s="3"/>
      <c r="C75" s="3"/>
      <c r="D75" s="3"/>
      <c r="E75" s="3"/>
    </row>
    <row r="76" spans="2:19" ht="18" x14ac:dyDescent="0.2">
      <c r="B76" s="3"/>
      <c r="C76" s="3"/>
      <c r="D76" s="3"/>
      <c r="E76" s="3"/>
    </row>
    <row r="77" spans="2:19" ht="18" x14ac:dyDescent="0.2">
      <c r="B77" s="3"/>
      <c r="C77" s="3"/>
      <c r="D77" s="3"/>
      <c r="E77" s="3"/>
    </row>
    <row r="78" spans="2:19" ht="18" x14ac:dyDescent="0.2">
      <c r="B78" s="3"/>
      <c r="C78" s="3"/>
      <c r="D78" s="3"/>
      <c r="E78" s="3"/>
    </row>
    <row r="79" spans="2:19" ht="18" x14ac:dyDescent="0.2">
      <c r="B79" s="3"/>
      <c r="C79" s="3"/>
      <c r="D79" s="3"/>
      <c r="E79" s="3"/>
    </row>
    <row r="80" spans="2:19" ht="18" x14ac:dyDescent="0.2">
      <c r="B80" s="3"/>
      <c r="C80" s="3"/>
      <c r="D80" s="3"/>
      <c r="E80" s="3"/>
    </row>
    <row r="81" spans="1:5" ht="18" x14ac:dyDescent="0.2">
      <c r="B81" s="3"/>
      <c r="C81" s="3"/>
      <c r="D81" s="3"/>
      <c r="E81" s="3"/>
    </row>
    <row r="82" spans="1:5" ht="18" x14ac:dyDescent="0.2">
      <c r="B82" s="3"/>
      <c r="C82" s="3"/>
      <c r="D82" s="3"/>
      <c r="E82" s="3"/>
    </row>
    <row r="83" spans="1:5" ht="18" x14ac:dyDescent="0.2">
      <c r="B83" s="3"/>
      <c r="C83" s="3"/>
      <c r="D83" s="3"/>
      <c r="E83" s="3"/>
    </row>
    <row r="84" spans="1:5" ht="18" x14ac:dyDescent="0.2">
      <c r="B84" s="3"/>
      <c r="C84" s="3"/>
      <c r="D84" s="3"/>
      <c r="E84" s="3"/>
    </row>
    <row r="85" spans="1:5" ht="18" x14ac:dyDescent="0.2">
      <c r="B85" s="3"/>
      <c r="C85" s="3"/>
      <c r="D85" s="3"/>
      <c r="E85" s="3"/>
    </row>
    <row r="86" spans="1:5" ht="18" x14ac:dyDescent="0.2">
      <c r="B86" s="3"/>
      <c r="C86" s="3"/>
      <c r="D86" s="3"/>
      <c r="E86" s="3"/>
    </row>
    <row r="87" spans="1:5" ht="18" x14ac:dyDescent="0.2">
      <c r="B87" s="3"/>
      <c r="C87" s="3"/>
      <c r="D87" s="3"/>
      <c r="E87" s="3"/>
    </row>
    <row r="88" spans="1:5" ht="18" x14ac:dyDescent="0.2">
      <c r="B88" s="3"/>
      <c r="C88" s="3"/>
      <c r="D88" s="3"/>
      <c r="E88" s="3"/>
    </row>
    <row r="89" spans="1:5" ht="18" x14ac:dyDescent="0.2">
      <c r="B89" s="3"/>
      <c r="C89" s="3"/>
      <c r="D89" s="3"/>
      <c r="E89" s="3"/>
    </row>
    <row r="90" spans="1:5" ht="18" x14ac:dyDescent="0.2">
      <c r="B90" s="3"/>
      <c r="C90" s="3"/>
      <c r="D90" s="3"/>
      <c r="E90" s="3"/>
    </row>
    <row r="91" spans="1:5" ht="18" x14ac:dyDescent="0.2">
      <c r="A91" s="4"/>
      <c r="B91" s="3"/>
      <c r="C91" s="3"/>
      <c r="D91" s="3"/>
      <c r="E91" s="3"/>
    </row>
    <row r="92" spans="1:5" ht="18" x14ac:dyDescent="0.2">
      <c r="A92" s="4"/>
      <c r="B92" s="3"/>
      <c r="C92" s="3"/>
      <c r="D92" s="3"/>
      <c r="E92" s="3"/>
    </row>
    <row r="93" spans="1:5" ht="18" x14ac:dyDescent="0.2">
      <c r="A93" s="4"/>
      <c r="B93" s="3"/>
      <c r="C93" s="3"/>
      <c r="D93" s="3"/>
      <c r="E93" s="3"/>
    </row>
    <row r="94" spans="1:5" ht="18" x14ac:dyDescent="0.2">
      <c r="A94" s="4"/>
      <c r="B94" s="3"/>
      <c r="C94" s="3"/>
      <c r="D94" s="3"/>
      <c r="E94" s="3"/>
    </row>
    <row r="95" spans="1:5" ht="18" x14ac:dyDescent="0.2">
      <c r="A95" s="4"/>
      <c r="B95" s="3"/>
      <c r="C95" s="3"/>
      <c r="D95" s="3"/>
      <c r="E95" s="3"/>
    </row>
    <row r="96" spans="1:5" ht="18" x14ac:dyDescent="0.2">
      <c r="A96" s="4"/>
      <c r="B96" s="3"/>
      <c r="C96" s="3"/>
      <c r="D96" s="3"/>
      <c r="E96" s="3"/>
    </row>
    <row r="97" spans="1:5" ht="18" x14ac:dyDescent="0.2">
      <c r="A97" s="4"/>
      <c r="B97" s="3"/>
      <c r="C97" s="3"/>
      <c r="D97" s="3"/>
      <c r="E97" s="3"/>
    </row>
    <row r="98" spans="1:5" ht="18" x14ac:dyDescent="0.2">
      <c r="A98" s="4"/>
      <c r="B98" s="3"/>
      <c r="C98" s="3"/>
      <c r="D98" s="3"/>
      <c r="E98" s="3"/>
    </row>
    <row r="99" spans="1:5" ht="18" x14ac:dyDescent="0.2">
      <c r="A99" s="4"/>
      <c r="B99" s="3"/>
      <c r="C99" s="3"/>
      <c r="D99" s="3"/>
      <c r="E99" s="3"/>
    </row>
    <row r="100" spans="1:5" ht="18" x14ac:dyDescent="0.2">
      <c r="A100" s="4"/>
      <c r="B100" s="3"/>
      <c r="C100" s="3"/>
      <c r="D100" s="3"/>
      <c r="E100" s="3"/>
    </row>
    <row r="101" spans="1:5" ht="18" x14ac:dyDescent="0.2">
      <c r="A101" s="2"/>
      <c r="B101" s="3"/>
      <c r="C101" s="3"/>
      <c r="D101" s="3"/>
      <c r="E101" s="3"/>
    </row>
    <row r="102" spans="1:5" ht="18" x14ac:dyDescent="0.2">
      <c r="A102" s="4"/>
      <c r="B102" s="3"/>
      <c r="C102" s="3"/>
      <c r="D102" s="3"/>
      <c r="E102" s="3"/>
    </row>
    <row r="103" spans="1:5" ht="18" x14ac:dyDescent="0.2">
      <c r="A103" s="4"/>
      <c r="B103" s="3"/>
      <c r="C103" s="3"/>
      <c r="D103" s="3"/>
      <c r="E103" s="3"/>
    </row>
    <row r="104" spans="1:5" ht="18" x14ac:dyDescent="0.2">
      <c r="A104" s="4"/>
      <c r="B104" s="3"/>
      <c r="C104" s="3"/>
      <c r="D104" s="3"/>
      <c r="E104" s="3"/>
    </row>
    <row r="105" spans="1:5" ht="18" x14ac:dyDescent="0.2">
      <c r="A105" s="4"/>
      <c r="B105" s="3"/>
      <c r="C105" s="3"/>
      <c r="D105" s="3"/>
      <c r="E105" s="3"/>
    </row>
    <row r="106" spans="1:5" ht="18" x14ac:dyDescent="0.2">
      <c r="A106" s="4"/>
      <c r="B106" s="3"/>
      <c r="C106" s="3"/>
      <c r="D106" s="3"/>
      <c r="E106" s="3"/>
    </row>
    <row r="107" spans="1:5" ht="18" x14ac:dyDescent="0.2">
      <c r="A107" s="4"/>
      <c r="B107" s="3"/>
      <c r="C107" s="3"/>
      <c r="D107" s="3"/>
      <c r="E107" s="3"/>
    </row>
    <row r="108" spans="1:5" ht="18" x14ac:dyDescent="0.2">
      <c r="A108" s="4"/>
      <c r="B108" s="3"/>
      <c r="C108" s="3"/>
      <c r="D108" s="3"/>
      <c r="E108" s="3"/>
    </row>
    <row r="109" spans="1:5" ht="18" x14ac:dyDescent="0.2">
      <c r="A109" s="4"/>
      <c r="B109" s="3"/>
      <c r="C109" s="3"/>
      <c r="D109" s="3"/>
      <c r="E109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AD28-6710-0745-B8C2-5EB5EC186CDE}">
  <dimension ref="A1:P111"/>
  <sheetViews>
    <sheetView showGridLines="0" tabSelected="1" workbookViewId="0">
      <selection activeCell="D6" sqref="D6"/>
    </sheetView>
  </sheetViews>
  <sheetFormatPr baseColWidth="10" defaultRowHeight="16" x14ac:dyDescent="0.2"/>
  <cols>
    <col min="1" max="1" width="12.33203125" style="6" customWidth="1"/>
    <col min="2" max="2" width="12.83203125" style="6" bestFit="1" customWidth="1"/>
    <col min="3" max="3" width="19.33203125" style="6" bestFit="1" customWidth="1"/>
    <col min="4" max="6" width="3.1640625" style="6" bestFit="1" customWidth="1"/>
    <col min="7" max="7" width="3.5" style="6" bestFit="1" customWidth="1"/>
    <col min="8" max="8" width="12.83203125" bestFit="1" customWidth="1"/>
    <col min="9" max="9" width="19.33203125" bestFit="1" customWidth="1"/>
    <col min="10" max="10" width="3.1640625" bestFit="1" customWidth="1"/>
    <col min="11" max="11" width="4.1640625" bestFit="1" customWidth="1"/>
    <col min="12" max="12" width="3.1640625" bestFit="1" customWidth="1"/>
    <col min="13" max="13" width="4.1640625" bestFit="1" customWidth="1"/>
  </cols>
  <sheetData>
    <row r="1" spans="1:16" ht="27" customHeight="1" x14ac:dyDescent="0.2">
      <c r="B1" s="16" t="s">
        <v>18</v>
      </c>
      <c r="C1" s="16"/>
      <c r="D1" s="16"/>
      <c r="E1" s="16"/>
      <c r="F1" s="16"/>
      <c r="G1" s="16"/>
      <c r="H1" s="16" t="s">
        <v>19</v>
      </c>
      <c r="I1" s="16"/>
      <c r="J1" s="16"/>
      <c r="K1" s="16"/>
      <c r="L1" s="16"/>
      <c r="M1" s="16"/>
    </row>
    <row r="2" spans="1:16" s="13" customFormat="1" ht="25" customHeight="1" x14ac:dyDescent="0.2">
      <c r="A2" s="14" t="s">
        <v>2</v>
      </c>
      <c r="B2" s="14" t="s">
        <v>1</v>
      </c>
      <c r="C2" s="14" t="s">
        <v>8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1</v>
      </c>
      <c r="I2" s="14" t="s">
        <v>8</v>
      </c>
      <c r="J2" s="14" t="s">
        <v>10</v>
      </c>
      <c r="K2" s="14" t="s">
        <v>11</v>
      </c>
      <c r="L2" s="14" t="s">
        <v>12</v>
      </c>
      <c r="M2" s="14" t="s">
        <v>13</v>
      </c>
      <c r="O2" s="15" t="s">
        <v>20</v>
      </c>
      <c r="P2" s="13">
        <f>+STDEV(B21:B46)</f>
        <v>9.5353727422336956</v>
      </c>
    </row>
    <row r="3" spans="1:16" ht="18" x14ac:dyDescent="0.2">
      <c r="A3" s="17">
        <v>43374</v>
      </c>
      <c r="B3" s="6">
        <v>22</v>
      </c>
      <c r="C3" s="6">
        <v>29.294908499999998</v>
      </c>
      <c r="D3" s="6">
        <f>C3-1.64*$P$2/SQRT(12)</f>
        <v>24.780603483967322</v>
      </c>
      <c r="E3" s="6">
        <f>C3+1.64*$P$2/SQRT(12)</f>
        <v>33.809213516032671</v>
      </c>
      <c r="F3" s="6">
        <f>+C3-2.576*$P$2/SQRT(12)</f>
        <v>22.204146474816966</v>
      </c>
      <c r="G3" s="6">
        <f>C3+2.576*$P$2/SQRT(12)</f>
        <v>36.385670525183031</v>
      </c>
      <c r="H3" s="5">
        <f>+SUM(B3:B5)</f>
        <v>50</v>
      </c>
      <c r="I3" s="5">
        <f>+SUM(C3:C5)</f>
        <v>67.231287499999993</v>
      </c>
      <c r="J3" s="5">
        <f>+SUM(D3:D5)</f>
        <v>53.688372451901969</v>
      </c>
      <c r="K3" s="5">
        <f>+SUM(E3:E5)</f>
        <v>80.774202548098032</v>
      </c>
      <c r="L3" s="5">
        <f>+SUM(F3:F5)</f>
        <v>45.959001424450896</v>
      </c>
      <c r="M3" s="5">
        <f>+SUM(G3:G5)</f>
        <v>88.503573575549098</v>
      </c>
    </row>
    <row r="4" spans="1:16" ht="18" x14ac:dyDescent="0.2">
      <c r="A4" s="17">
        <v>43405</v>
      </c>
      <c r="B4" s="6">
        <v>15</v>
      </c>
      <c r="C4" s="6">
        <v>23.556123499999998</v>
      </c>
      <c r="D4" s="6">
        <f>C4-1.64*$P$2/SQRT(12)</f>
        <v>19.041818483967322</v>
      </c>
      <c r="E4" s="6">
        <f>C4+1.64*$P$2/SQRT(12)</f>
        <v>28.070428516032674</v>
      </c>
      <c r="F4" s="6">
        <f>+C4-2.576*$P$2/SQRT(12)</f>
        <v>16.465361474816966</v>
      </c>
      <c r="G4" s="6">
        <f>C4+2.576*$P$2/SQRT(12)</f>
        <v>30.646885525183031</v>
      </c>
      <c r="H4" s="5">
        <f>+SUM(B4:B6)</f>
        <v>39</v>
      </c>
      <c r="I4" s="5">
        <f>+SUM(C4:C6)</f>
        <v>48.734829000000005</v>
      </c>
      <c r="J4" s="5">
        <f>+SUM(D4:D6)</f>
        <v>35.191913951901967</v>
      </c>
      <c r="K4" s="5">
        <f>+SUM(E4:E6)</f>
        <v>62.277744048098022</v>
      </c>
      <c r="L4" s="5">
        <f>+SUM(F4:F6)</f>
        <v>27.462542924450894</v>
      </c>
      <c r="M4" s="5">
        <f>+SUM(G4:G6)</f>
        <v>70.007115075549109</v>
      </c>
    </row>
    <row r="5" spans="1:16" ht="18" x14ac:dyDescent="0.2">
      <c r="A5" s="17">
        <v>43435</v>
      </c>
      <c r="B5" s="6">
        <v>13</v>
      </c>
      <c r="C5" s="6">
        <v>14.380255500000001</v>
      </c>
      <c r="D5" s="6">
        <f>C5-1.64*$P$2/SQRT(12)</f>
        <v>9.8659504839673247</v>
      </c>
      <c r="E5" s="6">
        <f>C5+1.64*$P$2/SQRT(12)</f>
        <v>18.894560516032676</v>
      </c>
      <c r="F5" s="6">
        <f>+C5-2.576*$P$2/SQRT(12)</f>
        <v>7.2894934748169664</v>
      </c>
      <c r="G5" s="6">
        <f>C5+2.576*$P$2/SQRT(12)</f>
        <v>21.471017525183036</v>
      </c>
      <c r="H5" s="5">
        <f>+SUM(B5:B7)</f>
        <v>38</v>
      </c>
      <c r="I5" s="5">
        <f>+SUM(C5:C7)</f>
        <v>35.383844499999995</v>
      </c>
      <c r="J5" s="5">
        <f>+SUM(D5:D7)</f>
        <v>21.840929451901971</v>
      </c>
      <c r="K5" s="5">
        <f>+SUM(E5:E7)</f>
        <v>48.926759548098026</v>
      </c>
      <c r="L5" s="5">
        <f>+SUM(F5:F7)</f>
        <v>14.111558424450896</v>
      </c>
      <c r="M5" s="5">
        <f>+SUM(G5:G7)</f>
        <v>56.656130575549106</v>
      </c>
    </row>
    <row r="6" spans="1:16" ht="18" x14ac:dyDescent="0.2">
      <c r="A6" s="17">
        <v>43466</v>
      </c>
      <c r="B6" s="6">
        <v>11</v>
      </c>
      <c r="C6" s="6">
        <v>10.798449999999999</v>
      </c>
      <c r="D6" s="6">
        <f>C6-1.64*$P$2/SQRT(12)</f>
        <v>6.2841449839673231</v>
      </c>
      <c r="E6" s="6">
        <f>C6+1.64*$P$2/SQRT(12)</f>
        <v>15.312755016032675</v>
      </c>
      <c r="F6" s="6">
        <f>+C6-2.576*$P$2/SQRT(12)</f>
        <v>3.7076879748169649</v>
      </c>
      <c r="G6" s="6">
        <f>C6+2.576*$P$2/SQRT(12)</f>
        <v>17.889212025183035</v>
      </c>
      <c r="H6" s="5">
        <f>+SUM(B6:B8)</f>
        <v>39</v>
      </c>
      <c r="I6" s="5">
        <f>+SUM(C6:C8)</f>
        <v>32.764182499999997</v>
      </c>
      <c r="J6" s="5">
        <f>+SUM(D6:D8)</f>
        <v>19.221267451901973</v>
      </c>
      <c r="K6" s="5">
        <f>+SUM(E6:E8)</f>
        <v>46.307097548098028</v>
      </c>
      <c r="L6" s="5">
        <f>+SUM(F6:F8)</f>
        <v>11.491896424450896</v>
      </c>
      <c r="M6" s="5">
        <f>+SUM(G6:G8)</f>
        <v>54.036468575549108</v>
      </c>
    </row>
    <row r="7" spans="1:16" ht="18" x14ac:dyDescent="0.2">
      <c r="A7" s="17">
        <v>43497</v>
      </c>
      <c r="B7" s="6">
        <v>14</v>
      </c>
      <c r="C7" s="6">
        <v>10.205138999999999</v>
      </c>
      <c r="D7" s="6">
        <f>C7-1.64*$P$2/SQRT(12)</f>
        <v>5.6908339839673232</v>
      </c>
      <c r="E7" s="6">
        <f>C7+1.64*$P$2/SQRT(12)</f>
        <v>14.719444016032675</v>
      </c>
      <c r="F7" s="6">
        <f>+C7-2.576*$P$2/SQRT(12)</f>
        <v>3.114376974816965</v>
      </c>
      <c r="G7" s="6">
        <f>C7+2.576*$P$2/SQRT(12)</f>
        <v>17.295901025183035</v>
      </c>
      <c r="H7" s="5">
        <f>+SUM(B7:B9)</f>
        <v>52</v>
      </c>
      <c r="I7" s="5">
        <f>+SUM(C7:C9)</f>
        <v>34.503463500000002</v>
      </c>
      <c r="J7" s="5">
        <f>+SUM(D7:D9)</f>
        <v>20.960548451901971</v>
      </c>
      <c r="K7" s="5">
        <f>+SUM(E7:E9)</f>
        <v>48.046378548098033</v>
      </c>
      <c r="L7" s="5">
        <f>+SUM(F7:F9)</f>
        <v>13.231177424450898</v>
      </c>
      <c r="M7" s="5">
        <f>+SUM(G7:G9)</f>
        <v>55.775749575549099</v>
      </c>
    </row>
    <row r="8" spans="1:16" ht="18" x14ac:dyDescent="0.2">
      <c r="A8" s="17">
        <v>43525</v>
      </c>
      <c r="B8" s="6">
        <v>14</v>
      </c>
      <c r="C8" s="6">
        <v>11.760593500000001</v>
      </c>
      <c r="D8" s="6">
        <f>C8-1.64*$P$2/SQRT(12)</f>
        <v>7.2462884839673247</v>
      </c>
      <c r="E8" s="6">
        <f>C8+1.64*$P$2/SQRT(12)</f>
        <v>16.274898516032678</v>
      </c>
      <c r="F8" s="6">
        <f>+C8-2.576*$P$2/SQRT(12)</f>
        <v>4.6698314748169665</v>
      </c>
      <c r="G8" s="6">
        <f>C8+2.576*$P$2/SQRT(12)</f>
        <v>18.851355525183035</v>
      </c>
      <c r="H8" s="5">
        <f>+SUM(B8:B10)</f>
        <v>51</v>
      </c>
      <c r="I8" s="5">
        <f>+SUM(C8:C10)</f>
        <v>41.514975</v>
      </c>
      <c r="J8" s="5">
        <f>+SUM(D8:D10)</f>
        <v>27.972059951901976</v>
      </c>
      <c r="K8" s="5">
        <f>+SUM(E8:E10)</f>
        <v>55.057890048098031</v>
      </c>
      <c r="L8" s="5">
        <f>+SUM(F8:F10)</f>
        <v>20.242688924450899</v>
      </c>
      <c r="M8" s="5">
        <f>+SUM(G8:G10)</f>
        <v>62.787261075549104</v>
      </c>
    </row>
    <row r="9" spans="1:16" ht="18" x14ac:dyDescent="0.2">
      <c r="A9" s="17">
        <v>43556</v>
      </c>
      <c r="B9" s="6">
        <v>24</v>
      </c>
      <c r="C9" s="6">
        <v>12.537731000000001</v>
      </c>
      <c r="D9" s="6">
        <f>C9-1.64*$P$2/SQRT(12)</f>
        <v>8.023425983967325</v>
      </c>
      <c r="E9" s="6">
        <f>C9+1.64*$P$2/SQRT(12)</f>
        <v>17.052036016032677</v>
      </c>
      <c r="F9" s="6">
        <f>+C9-2.576*$P$2/SQRT(12)</f>
        <v>5.4469689748169667</v>
      </c>
      <c r="G9" s="6">
        <f>C9+2.576*$P$2/SQRT(12)</f>
        <v>19.628493025183033</v>
      </c>
      <c r="H9" s="5">
        <f>+SUM(B9:B11)</f>
        <v>55</v>
      </c>
      <c r="I9" s="5">
        <f>+SUM(C9:C11)</f>
        <v>45.296844</v>
      </c>
      <c r="J9" s="5">
        <f>+SUM(D9:D11)</f>
        <v>31.753928951901973</v>
      </c>
      <c r="K9" s="5">
        <f>+SUM(E9:E11)</f>
        <v>58.839759048098031</v>
      </c>
      <c r="L9" s="5">
        <f>+SUM(F9:F11)</f>
        <v>24.024557924450896</v>
      </c>
      <c r="M9" s="5">
        <f>+SUM(G9:G11)</f>
        <v>66.569130075549097</v>
      </c>
    </row>
    <row r="10" spans="1:16" ht="18" x14ac:dyDescent="0.2">
      <c r="A10" s="17">
        <v>43586</v>
      </c>
      <c r="B10" s="6">
        <v>13</v>
      </c>
      <c r="C10" s="6">
        <v>17.2166505</v>
      </c>
      <c r="D10" s="6">
        <f>C10-1.64*$P$2/SQRT(12)</f>
        <v>12.702345483967324</v>
      </c>
      <c r="E10" s="6">
        <f>C10+1.64*$P$2/SQRT(12)</f>
        <v>21.730955516032676</v>
      </c>
      <c r="F10" s="6">
        <f>+C10-2.576*$P$2/SQRT(12)</f>
        <v>10.125888474816966</v>
      </c>
      <c r="G10" s="6">
        <f>C10+2.576*$P$2/SQRT(12)</f>
        <v>24.307412525183032</v>
      </c>
      <c r="H10" s="5">
        <f>+SUM(B10:B12)</f>
        <v>45</v>
      </c>
      <c r="I10" s="5">
        <f>+SUM(C10:C12)</f>
        <v>47.682865</v>
      </c>
      <c r="J10" s="5">
        <f>+SUM(D10:D12)</f>
        <v>34.139949951901968</v>
      </c>
      <c r="K10" s="5">
        <f>+SUM(E10:E12)</f>
        <v>61.225780048098031</v>
      </c>
      <c r="L10" s="5">
        <f>+SUM(F10:F12)</f>
        <v>26.410578924450895</v>
      </c>
      <c r="M10" s="5">
        <f>+SUM(G10:G12)</f>
        <v>68.955151075549097</v>
      </c>
    </row>
    <row r="11" spans="1:16" ht="18" x14ac:dyDescent="0.2">
      <c r="A11" s="17">
        <v>43617</v>
      </c>
      <c r="B11" s="6">
        <v>18</v>
      </c>
      <c r="C11" s="6">
        <v>15.542462499999999</v>
      </c>
      <c r="D11" s="6">
        <f>C11-1.64*$P$2/SQRT(12)</f>
        <v>11.028157483967323</v>
      </c>
      <c r="E11" s="6">
        <f>C11+1.64*$P$2/SQRT(12)</f>
        <v>20.056767516032675</v>
      </c>
      <c r="F11" s="6">
        <f>+C11-2.576*$P$2/SQRT(12)</f>
        <v>8.4517004748169651</v>
      </c>
      <c r="G11" s="6">
        <f>C11+2.576*$P$2/SQRT(12)</f>
        <v>22.633224525183032</v>
      </c>
      <c r="H11" s="5">
        <f>+SUM(B11:B13)</f>
        <v>44</v>
      </c>
      <c r="I11" s="5">
        <f>+SUM(C11:C13)</f>
        <v>43.6627735</v>
      </c>
      <c r="J11" s="5">
        <f>+SUM(D11:D13)</f>
        <v>30.119858451901973</v>
      </c>
      <c r="K11" s="5">
        <f>+SUM(E11:E13)</f>
        <v>57.205688548098024</v>
      </c>
      <c r="L11" s="5">
        <f>+SUM(F11:F13)</f>
        <v>22.390487424450896</v>
      </c>
      <c r="M11" s="5">
        <f>+SUM(G11:G13)</f>
        <v>64.935059575549104</v>
      </c>
    </row>
    <row r="12" spans="1:16" ht="18" x14ac:dyDescent="0.2">
      <c r="A12" s="17">
        <v>43647</v>
      </c>
      <c r="B12" s="6">
        <v>14</v>
      </c>
      <c r="C12" s="6">
        <v>14.923752</v>
      </c>
      <c r="D12" s="6">
        <f>C12-1.64*$P$2/SQRT(12)</f>
        <v>10.409446983967324</v>
      </c>
      <c r="E12" s="6">
        <f>C12+1.64*$P$2/SQRT(12)</f>
        <v>19.438057016032676</v>
      </c>
      <c r="F12" s="6">
        <f>+C12-2.576*$P$2/SQRT(12)</f>
        <v>7.8329899748169662</v>
      </c>
      <c r="G12" s="6">
        <f>C12+2.576*$P$2/SQRT(12)</f>
        <v>22.014514025183033</v>
      </c>
      <c r="H12" s="5">
        <f>+SUM(B12:B14)</f>
        <v>45</v>
      </c>
      <c r="I12" s="5">
        <f>+SUM(C12:C14)</f>
        <v>38.399529000000001</v>
      </c>
      <c r="J12" s="5">
        <f>+SUM(D12:D14)</f>
        <v>24.856613951901974</v>
      </c>
      <c r="K12" s="5">
        <f>+SUM(E12:E14)</f>
        <v>51.942444048098025</v>
      </c>
      <c r="L12" s="5">
        <f>+SUM(F12:F14)</f>
        <v>17.127242924450897</v>
      </c>
      <c r="M12" s="5">
        <f>+SUM(G12:G14)</f>
        <v>59.671815075549098</v>
      </c>
    </row>
    <row r="13" spans="1:16" ht="18" x14ac:dyDescent="0.2">
      <c r="A13" s="17">
        <v>43678</v>
      </c>
      <c r="B13" s="6">
        <v>12</v>
      </c>
      <c r="C13" s="6">
        <v>13.196559000000001</v>
      </c>
      <c r="D13" s="6">
        <f>C13-1.64*$P$2/SQRT(12)</f>
        <v>8.6822539839673247</v>
      </c>
      <c r="E13" s="6">
        <f>C13+1.64*$P$2/SQRT(12)</f>
        <v>17.710864016032676</v>
      </c>
      <c r="F13" s="6">
        <f>+C13-2.576*$P$2/SQRT(12)</f>
        <v>6.1057969748169665</v>
      </c>
      <c r="G13" s="6">
        <f>C13+2.576*$P$2/SQRT(12)</f>
        <v>20.287321025183033</v>
      </c>
      <c r="H13" s="5">
        <f>+SUM(B13:B15)</f>
        <v>37</v>
      </c>
      <c r="I13" s="5">
        <f>+SUM(C13:C15)</f>
        <v>37.36392</v>
      </c>
      <c r="J13" s="5">
        <f>+SUM(D13:D15)</f>
        <v>23.821004951901973</v>
      </c>
      <c r="K13" s="5">
        <f>+SUM(E13:E15)</f>
        <v>50.906835048098031</v>
      </c>
      <c r="L13" s="5">
        <f>+SUM(F13:F15)</f>
        <v>16.091633924450896</v>
      </c>
      <c r="M13" s="5">
        <f>+SUM(G13:G15)</f>
        <v>58.636206075549097</v>
      </c>
    </row>
    <row r="14" spans="1:16" ht="18" x14ac:dyDescent="0.2">
      <c r="A14" s="18" t="s">
        <v>5</v>
      </c>
      <c r="B14" s="6">
        <v>19</v>
      </c>
      <c r="C14" s="6">
        <v>10.279218</v>
      </c>
      <c r="D14" s="6">
        <f>C14-1.64*$P$2/SQRT(12)</f>
        <v>5.7649129839673243</v>
      </c>
      <c r="E14" s="6">
        <f>C14+1.64*$P$2/SQRT(12)</f>
        <v>14.793523016032676</v>
      </c>
      <c r="F14" s="6">
        <f>+C14-2.576*$P$2/SQRT(12)</f>
        <v>3.1884559748169661</v>
      </c>
      <c r="G14" s="6">
        <f>C14+2.576*$P$2/SQRT(12)</f>
        <v>17.369980025183033</v>
      </c>
      <c r="H14" s="5">
        <f>+SUM(B14:B16)</f>
        <v>32</v>
      </c>
      <c r="I14" s="5">
        <f>+SUM(C14:C16)</f>
        <v>35.533456999999999</v>
      </c>
      <c r="J14" s="5">
        <f>+SUM(D14:D16)</f>
        <v>21.990541951901971</v>
      </c>
      <c r="K14" s="5">
        <f>+SUM(E14:E16)</f>
        <v>49.076372048098023</v>
      </c>
      <c r="L14" s="5">
        <f>+SUM(F14:F16)</f>
        <v>14.261170924450896</v>
      </c>
      <c r="M14" s="5">
        <f>+SUM(G14:G16)</f>
        <v>56.805743075549096</v>
      </c>
    </row>
    <row r="15" spans="1:16" ht="18" x14ac:dyDescent="0.2">
      <c r="A15" s="17">
        <v>43739</v>
      </c>
      <c r="B15" s="6">
        <v>6</v>
      </c>
      <c r="C15" s="6">
        <v>13.888142999999999</v>
      </c>
      <c r="D15" s="6">
        <f>C15-1.64*$P$2/SQRT(12)</f>
        <v>9.3738379839673236</v>
      </c>
      <c r="E15" s="6">
        <f>C15+1.64*$P$2/SQRT(12)</f>
        <v>18.402448016032675</v>
      </c>
      <c r="F15" s="6">
        <f>+C15-2.576*$P$2/SQRT(12)</f>
        <v>6.7973809748169653</v>
      </c>
      <c r="G15" s="6">
        <f>C15+2.576*$P$2/SQRT(12)</f>
        <v>20.978905025183032</v>
      </c>
      <c r="H15" s="5">
        <f>+SUM(B15:B17)</f>
        <v>26</v>
      </c>
      <c r="I15" s="5">
        <f>+SUM(C15:C17)</f>
        <v>35.006587499999995</v>
      </c>
      <c r="J15" s="5">
        <f>+SUM(D15:D17)</f>
        <v>21.463672451901971</v>
      </c>
      <c r="K15" s="5">
        <f>+SUM(E15:E17)</f>
        <v>48.549502548098026</v>
      </c>
      <c r="L15" s="5">
        <f>+SUM(F15:F17)</f>
        <v>13.734301424450896</v>
      </c>
      <c r="M15" s="5">
        <f>+SUM(G15:G17)</f>
        <v>56.278873575549099</v>
      </c>
    </row>
    <row r="16" spans="1:16" ht="18" x14ac:dyDescent="0.2">
      <c r="A16" s="17">
        <v>43770</v>
      </c>
      <c r="B16" s="6">
        <v>7</v>
      </c>
      <c r="C16" s="6">
        <v>11.366095999999999</v>
      </c>
      <c r="D16" s="6">
        <f>C16-1.64*$P$2/SQRT(12)</f>
        <v>6.851790983967323</v>
      </c>
      <c r="E16" s="6">
        <f>C16+1.64*$P$2/SQRT(12)</f>
        <v>15.880401016032675</v>
      </c>
      <c r="F16" s="6">
        <f>+C16-2.576*$P$2/SQRT(12)</f>
        <v>4.2753339748169648</v>
      </c>
      <c r="G16" s="6">
        <f>C16+2.576*$P$2/SQRT(12)</f>
        <v>18.456858025183031</v>
      </c>
      <c r="H16" s="5">
        <f>+SUM(B16:B18)</f>
        <v>27</v>
      </c>
      <c r="I16" s="5">
        <f>+SUM(C16:C18)</f>
        <v>32.419426999999999</v>
      </c>
      <c r="J16" s="5">
        <f>+SUM(D16:D18)</f>
        <v>18.876511951901971</v>
      </c>
      <c r="K16" s="5">
        <f>+SUM(E16:E18)</f>
        <v>45.962342048098023</v>
      </c>
      <c r="L16" s="5">
        <f>+SUM(F16:F18)</f>
        <v>11.147140924450897</v>
      </c>
      <c r="M16" s="5">
        <f>+SUM(G16:G18)</f>
        <v>53.691713075549103</v>
      </c>
    </row>
    <row r="17" spans="1:13" ht="18" x14ac:dyDescent="0.2">
      <c r="A17" s="17">
        <v>43800</v>
      </c>
      <c r="B17" s="6">
        <v>13</v>
      </c>
      <c r="C17" s="6">
        <v>9.7523485000000001</v>
      </c>
      <c r="D17" s="6">
        <f>C17-1.64*$P$2/SQRT(12)</f>
        <v>5.2380434839673242</v>
      </c>
      <c r="E17" s="6">
        <f>C17+1.64*$P$2/SQRT(12)</f>
        <v>14.266653516032676</v>
      </c>
      <c r="F17" s="6">
        <f>+C17-2.576*$P$2/SQRT(12)</f>
        <v>2.661586474816966</v>
      </c>
      <c r="G17" s="6">
        <f>C17+2.576*$P$2/SQRT(12)</f>
        <v>16.843110525183036</v>
      </c>
      <c r="H17" s="5">
        <f>+SUM(B17:B19)</f>
        <v>28</v>
      </c>
      <c r="I17" s="5">
        <f>+SUM(C17:C19)</f>
        <v>30.0602585</v>
      </c>
      <c r="J17" s="5">
        <f>+SUM(D17:D19)</f>
        <v>16.517343451901972</v>
      </c>
      <c r="K17" s="5">
        <f>+SUM(E17:E19)</f>
        <v>43.603173548098027</v>
      </c>
      <c r="L17" s="5">
        <f>+SUM(F17:F19)</f>
        <v>8.7879724244508974</v>
      </c>
      <c r="M17" s="5">
        <f>+SUM(G17:G19)</f>
        <v>51.332544575549107</v>
      </c>
    </row>
    <row r="18" spans="1:13" ht="18" x14ac:dyDescent="0.2">
      <c r="A18" s="17">
        <v>43831</v>
      </c>
      <c r="B18" s="6">
        <v>7</v>
      </c>
      <c r="C18" s="6">
        <v>11.3009825</v>
      </c>
      <c r="D18" s="6">
        <f>C18-1.64*$P$2/SQRT(12)</f>
        <v>6.7866774839673241</v>
      </c>
      <c r="E18" s="6">
        <f>C18+1.64*$P$2/SQRT(12)</f>
        <v>15.815287516032676</v>
      </c>
      <c r="F18" s="6">
        <f>+C18-2.576*$P$2/SQRT(12)</f>
        <v>4.2102204748169658</v>
      </c>
      <c r="G18" s="6">
        <f>C18+2.576*$P$2/SQRT(12)</f>
        <v>18.391744525183036</v>
      </c>
      <c r="H18" s="5">
        <f>+SUM(B18:B20)</f>
        <v>17</v>
      </c>
      <c r="I18" s="5">
        <f>+SUM(C18:C20)</f>
        <v>27.6567875</v>
      </c>
      <c r="J18" s="5">
        <f>+SUM(D18:D20)</f>
        <v>14.113872451901972</v>
      </c>
      <c r="K18" s="5">
        <f>+SUM(E18:E20)</f>
        <v>41.199702548098031</v>
      </c>
      <c r="L18" s="5">
        <f>+SUM(F18:F20)</f>
        <v>6.3845014244508977</v>
      </c>
      <c r="M18" s="5">
        <f>+SUM(G18:G20)</f>
        <v>48.929073575549104</v>
      </c>
    </row>
    <row r="19" spans="1:13" ht="18" x14ac:dyDescent="0.2">
      <c r="A19" s="17">
        <v>43862</v>
      </c>
      <c r="B19" s="6">
        <v>8</v>
      </c>
      <c r="C19" s="6">
        <v>9.0069274999999998</v>
      </c>
      <c r="D19" s="6">
        <f>C19-1.64*$P$2/SQRT(12)</f>
        <v>4.4926224839673239</v>
      </c>
      <c r="E19" s="6">
        <f>C19+1.64*$P$2/SQRT(12)</f>
        <v>13.521232516032676</v>
      </c>
      <c r="F19" s="6">
        <f>+C19-2.576*$P$2/SQRT(12)</f>
        <v>1.9161654748169656</v>
      </c>
      <c r="G19" s="6">
        <f>C19+2.576*$P$2/SQRT(12)</f>
        <v>16.097689525183036</v>
      </c>
      <c r="H19" s="5">
        <f>+SUM(B19:B21)</f>
        <v>11</v>
      </c>
      <c r="I19" s="5">
        <f>+SUM(C19:C21)</f>
        <v>21.942921999999999</v>
      </c>
      <c r="J19" s="5">
        <f>+SUM(D19:D21)</f>
        <v>8.4000069519019718</v>
      </c>
      <c r="K19" s="5">
        <f>+SUM(E19:E21)</f>
        <v>35.485837048098027</v>
      </c>
      <c r="L19" s="5">
        <f>+SUM(F19:F21)</f>
        <v>0.67063592445089792</v>
      </c>
      <c r="M19" s="5">
        <f>+SUM(G19:G21)</f>
        <v>43.2152080755491</v>
      </c>
    </row>
    <row r="20" spans="1:13" ht="18" x14ac:dyDescent="0.2">
      <c r="A20" s="17">
        <v>43891</v>
      </c>
      <c r="B20" s="6">
        <v>2</v>
      </c>
      <c r="C20" s="6">
        <v>7.3488775000000004</v>
      </c>
      <c r="D20" s="6">
        <f>C20-1.64*$P$2/SQRT(12)</f>
        <v>2.8345724839673245</v>
      </c>
      <c r="E20" s="6">
        <f>C20+1.64*$P$2/SQRT(12)</f>
        <v>11.863182516032676</v>
      </c>
      <c r="F20" s="6">
        <f>+C20-2.576*$P$2/SQRT(12)</f>
        <v>0.25811547481696628</v>
      </c>
      <c r="G20" s="6">
        <f>C20+2.576*$P$2/SQRT(12)</f>
        <v>14.439639525183035</v>
      </c>
      <c r="H20" s="5">
        <f>+SUM(B20:B22)</f>
        <v>4</v>
      </c>
      <c r="I20" s="5">
        <f t="shared" ref="I20:M35" si="0">+SUM(C20:C22)</f>
        <v>18.192176</v>
      </c>
      <c r="J20" s="5">
        <f t="shared" si="0"/>
        <v>4.6492609519019732</v>
      </c>
      <c r="K20" s="5">
        <f t="shared" si="0"/>
        <v>31.735091048098027</v>
      </c>
      <c r="L20" s="5">
        <f t="shared" si="0"/>
        <v>-3.0801100755491015</v>
      </c>
      <c r="M20" s="5">
        <f t="shared" si="0"/>
        <v>39.464462075549108</v>
      </c>
    </row>
    <row r="21" spans="1:13" ht="18" x14ac:dyDescent="0.2">
      <c r="A21" s="17">
        <v>43922</v>
      </c>
      <c r="B21" s="6">
        <v>1</v>
      </c>
      <c r="C21" s="6">
        <v>5.5871170000000001</v>
      </c>
      <c r="D21" s="6">
        <f>C21-1.64*$P$2/SQRT(12)</f>
        <v>1.0728119839673242</v>
      </c>
      <c r="E21" s="6">
        <f>C21+1.64*$P$2/SQRT(12)</f>
        <v>10.101422016032675</v>
      </c>
      <c r="F21" s="6">
        <f>+C21-2.576*$P$2/SQRT(12)</f>
        <v>-1.503645025183034</v>
      </c>
      <c r="G21" s="6">
        <f>C21+2.576*$P$2/SQRT(12)</f>
        <v>12.677879025183035</v>
      </c>
      <c r="H21" s="5">
        <f>+SUM(B21:B23)</f>
        <v>10</v>
      </c>
      <c r="I21" s="5">
        <f t="shared" si="0"/>
        <v>18.419384999999998</v>
      </c>
      <c r="J21" s="5">
        <f t="shared" si="0"/>
        <v>4.8764699519019734</v>
      </c>
      <c r="K21" s="5">
        <f t="shared" si="0"/>
        <v>31.962300048098029</v>
      </c>
      <c r="L21" s="5">
        <f t="shared" si="0"/>
        <v>-2.8529010755491013</v>
      </c>
      <c r="M21" s="5">
        <f t="shared" si="0"/>
        <v>39.691671075549102</v>
      </c>
    </row>
    <row r="22" spans="1:13" ht="18" x14ac:dyDescent="0.2">
      <c r="A22" s="17">
        <v>43952</v>
      </c>
      <c r="B22" s="6">
        <v>1</v>
      </c>
      <c r="C22" s="6">
        <v>5.2561815000000003</v>
      </c>
      <c r="D22" s="6">
        <f>C22-1.64*$P$2/SQRT(12)</f>
        <v>0.74187648396732442</v>
      </c>
      <c r="E22" s="6">
        <f>C22+1.64*$P$2/SQRT(12)</f>
        <v>9.7704865160326761</v>
      </c>
      <c r="F22" s="6">
        <f>+C22-2.576*$P$2/SQRT(12)</f>
        <v>-1.8345805251830338</v>
      </c>
      <c r="G22" s="6">
        <f>C22+2.576*$P$2/SQRT(12)</f>
        <v>12.346943525183034</v>
      </c>
      <c r="H22" s="5">
        <f>+SUM(B22:B24)</f>
        <v>11</v>
      </c>
      <c r="I22" s="5">
        <f t="shared" si="0"/>
        <v>24.7683775</v>
      </c>
      <c r="J22" s="5">
        <f t="shared" si="0"/>
        <v>11.225462451901972</v>
      </c>
      <c r="K22" s="5">
        <f t="shared" si="0"/>
        <v>38.311292548098024</v>
      </c>
      <c r="L22" s="5">
        <f t="shared" si="0"/>
        <v>3.4960914244508974</v>
      </c>
      <c r="M22" s="5">
        <f t="shared" si="0"/>
        <v>46.040663575549104</v>
      </c>
    </row>
    <row r="23" spans="1:13" ht="18" x14ac:dyDescent="0.2">
      <c r="A23" s="17">
        <v>43983</v>
      </c>
      <c r="B23" s="6">
        <v>8</v>
      </c>
      <c r="C23" s="6">
        <v>7.5760865000000006</v>
      </c>
      <c r="D23" s="6">
        <f>C23-1.64*$P$2/SQRT(12)</f>
        <v>3.0617814839673247</v>
      </c>
      <c r="E23" s="6">
        <f>C23+1.64*$P$2/SQRT(12)</f>
        <v>12.090391516032676</v>
      </c>
      <c r="F23" s="6">
        <f>+C23-2.576*$P$2/SQRT(12)</f>
        <v>0.4853244748169665</v>
      </c>
      <c r="G23" s="6">
        <f>C23+2.576*$P$2/SQRT(12)</f>
        <v>14.666848525183035</v>
      </c>
      <c r="H23" s="5">
        <f>+SUM(B23:B25)</f>
        <v>29</v>
      </c>
      <c r="I23" s="5">
        <f t="shared" si="0"/>
        <v>32.138646000000001</v>
      </c>
      <c r="J23" s="5">
        <f t="shared" si="0"/>
        <v>18.59573095190197</v>
      </c>
      <c r="K23" s="5">
        <f t="shared" si="0"/>
        <v>45.681561048098025</v>
      </c>
      <c r="L23" s="5">
        <f t="shared" si="0"/>
        <v>10.866359924450897</v>
      </c>
      <c r="M23" s="5">
        <f t="shared" si="0"/>
        <v>53.410932075549098</v>
      </c>
    </row>
    <row r="24" spans="1:13" ht="18" x14ac:dyDescent="0.2">
      <c r="A24" s="17">
        <v>44013</v>
      </c>
      <c r="B24" s="6">
        <v>2</v>
      </c>
      <c r="C24" s="6">
        <v>11.936109499999999</v>
      </c>
      <c r="D24" s="6">
        <f>C24-1.64*$P$2/SQRT(12)</f>
        <v>7.421804483967323</v>
      </c>
      <c r="E24" s="6">
        <f>C24+1.64*$P$2/SQRT(12)</f>
        <v>16.450414516032673</v>
      </c>
      <c r="F24" s="6">
        <f>+C24-2.576*$P$2/SQRT(12)</f>
        <v>4.8453474748169647</v>
      </c>
      <c r="G24" s="6">
        <f>C24+2.576*$P$2/SQRT(12)</f>
        <v>19.026871525183033</v>
      </c>
      <c r="H24" s="5">
        <f>+SUM(B24:B26)</f>
        <v>45</v>
      </c>
      <c r="I24" s="5">
        <f t="shared" si="0"/>
        <v>42.216458500000002</v>
      </c>
      <c r="J24" s="5">
        <f t="shared" si="0"/>
        <v>28.673543451901971</v>
      </c>
      <c r="K24" s="5">
        <f t="shared" si="0"/>
        <v>55.759373548098026</v>
      </c>
      <c r="L24" s="5">
        <f t="shared" si="0"/>
        <v>20.944172424450898</v>
      </c>
      <c r="M24" s="5">
        <f t="shared" si="0"/>
        <v>63.488744575549106</v>
      </c>
    </row>
    <row r="25" spans="1:13" ht="18" x14ac:dyDescent="0.2">
      <c r="A25" s="17">
        <v>44044</v>
      </c>
      <c r="B25" s="6">
        <v>19</v>
      </c>
      <c r="C25" s="6">
        <v>12.62645</v>
      </c>
      <c r="D25" s="6">
        <f>C25-1.64*$P$2/SQRT(12)</f>
        <v>8.1121449839673243</v>
      </c>
      <c r="E25" s="6">
        <f>C25+1.64*$P$2/SQRT(12)</f>
        <v>17.140755016032678</v>
      </c>
      <c r="F25" s="6">
        <f>+C25-2.576*$P$2/SQRT(12)</f>
        <v>5.5356879748169661</v>
      </c>
      <c r="G25" s="6">
        <f>C25+2.576*$P$2/SQRT(12)</f>
        <v>19.717212025183034</v>
      </c>
      <c r="H25" s="5">
        <f>+SUM(B25:B27)</f>
        <v>58</v>
      </c>
      <c r="I25" s="5">
        <f t="shared" si="0"/>
        <v>50.656544500000003</v>
      </c>
      <c r="J25" s="5">
        <f t="shared" si="0"/>
        <v>37.113629451901971</v>
      </c>
      <c r="K25" s="5">
        <f t="shared" si="0"/>
        <v>64.199459548098034</v>
      </c>
      <c r="L25" s="5">
        <f t="shared" si="0"/>
        <v>29.384258424450898</v>
      </c>
      <c r="M25" s="5">
        <f t="shared" si="0"/>
        <v>71.9288305755491</v>
      </c>
    </row>
    <row r="26" spans="1:13" ht="18" x14ac:dyDescent="0.2">
      <c r="A26" s="18" t="s">
        <v>6</v>
      </c>
      <c r="B26" s="6">
        <v>24</v>
      </c>
      <c r="C26" s="6">
        <v>17.653898999999999</v>
      </c>
      <c r="D26" s="6">
        <f>C26-1.64*$P$2/SQRT(12)</f>
        <v>13.139593983967323</v>
      </c>
      <c r="E26" s="6">
        <f>C26+1.64*$P$2/SQRT(12)</f>
        <v>22.168204016032675</v>
      </c>
      <c r="F26" s="6">
        <f>+C26-2.576*$P$2/SQRT(12)</f>
        <v>10.563136974816965</v>
      </c>
      <c r="G26" s="6">
        <f>C26+2.576*$P$2/SQRT(12)</f>
        <v>24.744661025183035</v>
      </c>
      <c r="H26" s="5">
        <f>+SUM(B26:B28)</f>
        <v>52</v>
      </c>
      <c r="I26" s="5">
        <f t="shared" si="0"/>
        <v>55.627158000000001</v>
      </c>
      <c r="J26" s="5">
        <f t="shared" si="0"/>
        <v>42.08424295190197</v>
      </c>
      <c r="K26" s="5">
        <f t="shared" si="0"/>
        <v>69.170073048098018</v>
      </c>
      <c r="L26" s="5">
        <f t="shared" si="0"/>
        <v>34.354871924450897</v>
      </c>
      <c r="M26" s="5">
        <f t="shared" si="0"/>
        <v>76.899444075549098</v>
      </c>
    </row>
    <row r="27" spans="1:13" ht="18" x14ac:dyDescent="0.2">
      <c r="A27" s="17">
        <v>44105</v>
      </c>
      <c r="B27" s="6">
        <v>15</v>
      </c>
      <c r="C27" s="6">
        <v>20.376195500000001</v>
      </c>
      <c r="D27" s="6">
        <f>C27-1.64*$P$2/SQRT(12)</f>
        <v>15.861890483967326</v>
      </c>
      <c r="E27" s="6">
        <f>C27+1.64*$P$2/SQRT(12)</f>
        <v>24.890500516032677</v>
      </c>
      <c r="F27" s="6">
        <f>+C27-2.576*$P$2/SQRT(12)</f>
        <v>13.285433474816967</v>
      </c>
      <c r="G27" s="6">
        <f>C27+2.576*$P$2/SQRT(12)</f>
        <v>27.466957525183034</v>
      </c>
      <c r="H27" s="5">
        <f>+SUM(B27:B29)</f>
        <v>45</v>
      </c>
      <c r="I27" s="5">
        <f t="shared" si="0"/>
        <v>51.170108499999998</v>
      </c>
      <c r="J27" s="5">
        <f t="shared" si="0"/>
        <v>37.627193451901974</v>
      </c>
      <c r="K27" s="5">
        <f t="shared" si="0"/>
        <v>64.713023548098022</v>
      </c>
      <c r="L27" s="5">
        <f t="shared" si="0"/>
        <v>29.897822424450897</v>
      </c>
      <c r="M27" s="5">
        <f t="shared" si="0"/>
        <v>72.442394575549102</v>
      </c>
    </row>
    <row r="28" spans="1:13" ht="18" x14ac:dyDescent="0.2">
      <c r="A28" s="17">
        <v>44136</v>
      </c>
      <c r="B28" s="6">
        <v>13</v>
      </c>
      <c r="C28" s="6">
        <v>17.597063499999997</v>
      </c>
      <c r="D28" s="6">
        <f>C28-1.64*$P$2/SQRT(12)</f>
        <v>13.082758483967321</v>
      </c>
      <c r="E28" s="6">
        <f>C28+1.64*$P$2/SQRT(12)</f>
        <v>22.111368516032673</v>
      </c>
      <c r="F28" s="6">
        <f>+C28-2.576*$P$2/SQRT(12)</f>
        <v>10.506301474816963</v>
      </c>
      <c r="G28" s="6">
        <f>C28+2.576*$P$2/SQRT(12)</f>
        <v>24.68782552518303</v>
      </c>
      <c r="H28" s="5">
        <f>+SUM(B28:B30)</f>
        <v>41</v>
      </c>
      <c r="I28" s="5">
        <f t="shared" si="0"/>
        <v>46.154128499999999</v>
      </c>
      <c r="J28" s="5">
        <f t="shared" si="0"/>
        <v>32.611213451901968</v>
      </c>
      <c r="K28" s="5">
        <f t="shared" si="0"/>
        <v>59.697043548098023</v>
      </c>
      <c r="L28" s="5">
        <f t="shared" si="0"/>
        <v>24.881842424450898</v>
      </c>
      <c r="M28" s="5">
        <f t="shared" si="0"/>
        <v>67.426414575549103</v>
      </c>
    </row>
    <row r="29" spans="1:13" ht="18" x14ac:dyDescent="0.2">
      <c r="A29" s="17">
        <v>44166</v>
      </c>
      <c r="B29" s="6">
        <v>17</v>
      </c>
      <c r="C29" s="6">
        <v>13.196849500000001</v>
      </c>
      <c r="D29" s="6">
        <f>C29-1.64*$P$2/SQRT(12)</f>
        <v>8.6825444839673249</v>
      </c>
      <c r="E29" s="6">
        <f>C29+1.64*$P$2/SQRT(12)</f>
        <v>17.711154516032678</v>
      </c>
      <c r="F29" s="6">
        <f>+C29-2.576*$P$2/SQRT(12)</f>
        <v>6.1060874748169667</v>
      </c>
      <c r="G29" s="6">
        <f>C29+2.576*$P$2/SQRT(12)</f>
        <v>20.287611525183035</v>
      </c>
      <c r="H29" s="5">
        <f>+SUM(B29:B31)</f>
        <v>41</v>
      </c>
      <c r="I29" s="5">
        <f t="shared" si="0"/>
        <v>41.812533999999999</v>
      </c>
      <c r="J29" s="5">
        <f t="shared" si="0"/>
        <v>28.269618951901975</v>
      </c>
      <c r="K29" s="5">
        <f t="shared" si="0"/>
        <v>55.355449048098031</v>
      </c>
      <c r="L29" s="5">
        <f t="shared" si="0"/>
        <v>20.540247924450899</v>
      </c>
      <c r="M29" s="5">
        <f t="shared" si="0"/>
        <v>63.084820075549104</v>
      </c>
    </row>
    <row r="30" spans="1:13" ht="18" x14ac:dyDescent="0.2">
      <c r="A30" s="17">
        <v>44197</v>
      </c>
      <c r="B30" s="6">
        <v>11</v>
      </c>
      <c r="C30" s="6">
        <v>15.360215500000001</v>
      </c>
      <c r="D30" s="6">
        <f>C30-1.64*$P$2/SQRT(12)</f>
        <v>10.845910483967325</v>
      </c>
      <c r="E30" s="6">
        <f>C30+1.64*$P$2/SQRT(12)</f>
        <v>19.874520516032675</v>
      </c>
      <c r="F30" s="6">
        <f>+C30-2.576*$P$2/SQRT(12)</f>
        <v>8.2694534748169666</v>
      </c>
      <c r="G30" s="6">
        <f>C30+2.576*$P$2/SQRT(12)</f>
        <v>22.450977525183035</v>
      </c>
      <c r="H30" s="5">
        <f>+SUM(B30:B32)</f>
        <v>41</v>
      </c>
      <c r="I30" s="5">
        <f t="shared" si="0"/>
        <v>42.183751000000001</v>
      </c>
      <c r="J30" s="5">
        <f t="shared" si="0"/>
        <v>28.640835951901973</v>
      </c>
      <c r="K30" s="5">
        <f t="shared" si="0"/>
        <v>55.726666048098025</v>
      </c>
      <c r="L30" s="5">
        <f t="shared" si="0"/>
        <v>20.911464924450897</v>
      </c>
      <c r="M30" s="5">
        <f t="shared" si="0"/>
        <v>63.456037075549098</v>
      </c>
    </row>
    <row r="31" spans="1:13" ht="18" x14ac:dyDescent="0.2">
      <c r="A31" s="17">
        <v>44228</v>
      </c>
      <c r="B31" s="6">
        <v>13</v>
      </c>
      <c r="C31" s="6">
        <v>13.255469</v>
      </c>
      <c r="D31" s="6">
        <f>C31-1.64*$P$2/SQRT(12)</f>
        <v>8.7411639839673239</v>
      </c>
      <c r="E31" s="6">
        <f>C31+1.64*$P$2/SQRT(12)</f>
        <v>17.769774016032677</v>
      </c>
      <c r="F31" s="6">
        <f>+C31-2.576*$P$2/SQRT(12)</f>
        <v>6.1647069748169656</v>
      </c>
      <c r="G31" s="6">
        <f>C31+2.576*$P$2/SQRT(12)</f>
        <v>20.346231025183034</v>
      </c>
      <c r="H31" s="5">
        <f>+SUM(B31:B33)</f>
        <v>41</v>
      </c>
      <c r="I31" s="5">
        <f t="shared" si="0"/>
        <v>41.862450499999994</v>
      </c>
      <c r="J31" s="5">
        <f t="shared" si="0"/>
        <v>28.31953545190197</v>
      </c>
      <c r="K31" s="5">
        <f t="shared" si="0"/>
        <v>55.405365548098025</v>
      </c>
      <c r="L31" s="5">
        <f t="shared" si="0"/>
        <v>20.590164424450897</v>
      </c>
      <c r="M31" s="5">
        <f t="shared" si="0"/>
        <v>63.134736575549105</v>
      </c>
    </row>
    <row r="32" spans="1:13" ht="18" x14ac:dyDescent="0.2">
      <c r="A32" s="17">
        <v>44256</v>
      </c>
      <c r="B32" s="6">
        <v>17</v>
      </c>
      <c r="C32" s="6">
        <v>13.5680665</v>
      </c>
      <c r="D32" s="6">
        <f>C32-1.64*$P$2/SQRT(12)</f>
        <v>9.0537614839673246</v>
      </c>
      <c r="E32" s="6">
        <f>C32+1.64*$P$2/SQRT(12)</f>
        <v>18.082371516032676</v>
      </c>
      <c r="F32" s="6">
        <f>+C32-2.576*$P$2/SQRT(12)</f>
        <v>6.4773044748169664</v>
      </c>
      <c r="G32" s="6">
        <f>C32+2.576*$P$2/SQRT(12)</f>
        <v>20.658828525183033</v>
      </c>
      <c r="H32" s="5">
        <f>+SUM(B32:B34)</f>
        <v>49</v>
      </c>
      <c r="I32" s="5">
        <f t="shared" si="0"/>
        <v>41.486908499999998</v>
      </c>
      <c r="J32" s="5">
        <f t="shared" si="0"/>
        <v>27.943993451901971</v>
      </c>
      <c r="K32" s="5">
        <f t="shared" si="0"/>
        <v>55.029823548098022</v>
      </c>
      <c r="L32" s="5">
        <f t="shared" si="0"/>
        <v>20.214622424450894</v>
      </c>
      <c r="M32" s="5">
        <f t="shared" si="0"/>
        <v>62.759194575549103</v>
      </c>
    </row>
    <row r="33" spans="1:13" ht="18" x14ac:dyDescent="0.2">
      <c r="A33" s="17">
        <v>44287</v>
      </c>
      <c r="B33" s="6">
        <v>11</v>
      </c>
      <c r="C33" s="6">
        <v>15.038914999999999</v>
      </c>
      <c r="D33" s="6">
        <f>C33-1.64*$P$2/SQRT(12)</f>
        <v>10.524609983967324</v>
      </c>
      <c r="E33" s="6">
        <f>C33+1.64*$P$2/SQRT(12)</f>
        <v>19.553220016032675</v>
      </c>
      <c r="F33" s="6">
        <f>+C33-2.576*$P$2/SQRT(12)</f>
        <v>7.9481529748169653</v>
      </c>
      <c r="G33" s="6">
        <f>C33+2.576*$P$2/SQRT(12)</f>
        <v>22.129677025183035</v>
      </c>
      <c r="H33" s="5">
        <f>+SUM(B33:B35)</f>
        <v>47</v>
      </c>
      <c r="I33" s="5">
        <f t="shared" si="0"/>
        <v>43.938136</v>
      </c>
      <c r="J33" s="5">
        <f t="shared" si="0"/>
        <v>30.395220951901972</v>
      </c>
      <c r="K33" s="5">
        <f t="shared" si="0"/>
        <v>57.481051048098024</v>
      </c>
      <c r="L33" s="5">
        <f t="shared" si="0"/>
        <v>22.665849924450896</v>
      </c>
      <c r="M33" s="5">
        <f t="shared" si="0"/>
        <v>65.210422075549104</v>
      </c>
    </row>
    <row r="34" spans="1:13" ht="18" x14ac:dyDescent="0.2">
      <c r="A34" s="17">
        <v>44317</v>
      </c>
      <c r="B34" s="6">
        <v>21</v>
      </c>
      <c r="C34" s="6">
        <v>12.879926999999999</v>
      </c>
      <c r="D34" s="6">
        <f>C34-1.64*$P$2/SQRT(12)</f>
        <v>8.3656219839673227</v>
      </c>
      <c r="E34" s="6">
        <f>C34+1.64*$P$2/SQRT(12)</f>
        <v>17.394232016032674</v>
      </c>
      <c r="F34" s="6">
        <f>+C34-2.576*$P$2/SQRT(12)</f>
        <v>5.7891649748169645</v>
      </c>
      <c r="G34" s="6">
        <f>C34+2.576*$P$2/SQRT(12)</f>
        <v>19.970689025183034</v>
      </c>
      <c r="H34" s="5">
        <f>+SUM(B34:B36)</f>
        <v>54</v>
      </c>
      <c r="I34" s="5">
        <f t="shared" si="0"/>
        <v>44.702317000000001</v>
      </c>
      <c r="J34" s="5">
        <f t="shared" si="0"/>
        <v>31.159401951901973</v>
      </c>
      <c r="K34" s="5">
        <f t="shared" si="0"/>
        <v>58.245232048098032</v>
      </c>
      <c r="L34" s="5">
        <f t="shared" si="0"/>
        <v>23.430030924450897</v>
      </c>
      <c r="M34" s="5">
        <f t="shared" si="0"/>
        <v>65.974603075549112</v>
      </c>
    </row>
    <row r="35" spans="1:13" ht="18" x14ac:dyDescent="0.2">
      <c r="A35" s="17">
        <v>44348</v>
      </c>
      <c r="B35" s="6">
        <v>15</v>
      </c>
      <c r="C35" s="6">
        <v>16.019294000000002</v>
      </c>
      <c r="D35" s="6">
        <f>C35-1.64*$P$2/SQRT(12)</f>
        <v>11.504988983967326</v>
      </c>
      <c r="E35" s="6">
        <f>C35+1.64*$P$2/SQRT(12)</f>
        <v>20.533599016032678</v>
      </c>
      <c r="F35" s="6">
        <f>+C35-2.576*$P$2/SQRT(12)</f>
        <v>8.928531974816968</v>
      </c>
      <c r="G35" s="6">
        <f>C35+2.576*$P$2/SQRT(12)</f>
        <v>23.110056025183034</v>
      </c>
      <c r="H35" s="5">
        <f>+SUM(B35:B37)</f>
        <v>47</v>
      </c>
      <c r="I35" s="5">
        <f t="shared" si="0"/>
        <v>48.949525500000007</v>
      </c>
      <c r="J35" s="5">
        <f t="shared" si="0"/>
        <v>35.406610451901976</v>
      </c>
      <c r="K35" s="5">
        <f t="shared" si="0"/>
        <v>62.492440548098031</v>
      </c>
      <c r="L35" s="5">
        <f t="shared" si="0"/>
        <v>27.677239424450903</v>
      </c>
      <c r="M35" s="5">
        <f t="shared" si="0"/>
        <v>70.221811575549111</v>
      </c>
    </row>
    <row r="36" spans="1:13" ht="18" x14ac:dyDescent="0.2">
      <c r="A36" s="17">
        <v>44378</v>
      </c>
      <c r="B36" s="6">
        <v>18</v>
      </c>
      <c r="C36" s="6">
        <v>15.803096</v>
      </c>
      <c r="D36" s="6">
        <f>C36-1.64*$P$2/SQRT(12)</f>
        <v>11.288790983967324</v>
      </c>
      <c r="E36" s="6">
        <f>C36+1.64*$P$2/SQRT(12)</f>
        <v>20.317401016032676</v>
      </c>
      <c r="F36" s="6">
        <f>+C36-2.576*$P$2/SQRT(12)</f>
        <v>8.7123339748169659</v>
      </c>
      <c r="G36" s="6">
        <f>C36+2.576*$P$2/SQRT(12)</f>
        <v>22.893858025183036</v>
      </c>
      <c r="H36" s="5">
        <f>+SUM(B36:B38)</f>
        <v>51</v>
      </c>
      <c r="I36" s="5">
        <f t="shared" ref="I36:M51" si="1">+SUM(C36:C38)</f>
        <v>51.330719000000002</v>
      </c>
      <c r="J36" s="5">
        <f t="shared" si="1"/>
        <v>37.787803951901971</v>
      </c>
      <c r="K36" s="5">
        <f t="shared" si="1"/>
        <v>64.873634048098026</v>
      </c>
      <c r="L36" s="5">
        <f t="shared" si="1"/>
        <v>30.058432924450898</v>
      </c>
      <c r="M36" s="5">
        <f t="shared" si="1"/>
        <v>72.603005075549106</v>
      </c>
    </row>
    <row r="37" spans="1:13" ht="18" x14ac:dyDescent="0.2">
      <c r="A37" s="17">
        <v>44409</v>
      </c>
      <c r="B37" s="6">
        <v>14</v>
      </c>
      <c r="C37" s="6">
        <v>17.127135500000001</v>
      </c>
      <c r="D37" s="6">
        <f>C37-1.64*$P$2/SQRT(12)</f>
        <v>12.612830483967326</v>
      </c>
      <c r="E37" s="6">
        <f>C37+1.64*$P$2/SQRT(12)</f>
        <v>21.641440516032677</v>
      </c>
      <c r="F37" s="6">
        <f>+C37-2.576*$P$2/SQRT(12)</f>
        <v>10.036373474816967</v>
      </c>
      <c r="G37" s="6">
        <f>C37+2.576*$P$2/SQRT(12)</f>
        <v>24.217897525183034</v>
      </c>
      <c r="H37" s="5">
        <f>+SUM(B37:B39)</f>
        <v>50</v>
      </c>
      <c r="I37" s="5">
        <f t="shared" si="1"/>
        <v>56.214888500000001</v>
      </c>
      <c r="J37" s="5">
        <f t="shared" si="1"/>
        <v>42.671973451901977</v>
      </c>
      <c r="K37" s="5">
        <f t="shared" si="1"/>
        <v>69.757803548098025</v>
      </c>
      <c r="L37" s="5">
        <f t="shared" si="1"/>
        <v>34.942602424450897</v>
      </c>
      <c r="M37" s="5">
        <f t="shared" si="1"/>
        <v>77.487174575549091</v>
      </c>
    </row>
    <row r="38" spans="1:13" ht="18" x14ac:dyDescent="0.2">
      <c r="A38" s="18" t="s">
        <v>7</v>
      </c>
      <c r="B38" s="6">
        <v>19</v>
      </c>
      <c r="C38" s="6">
        <v>18.400487499999997</v>
      </c>
      <c r="D38" s="6">
        <f>C38-1.64*$P$2/SQRT(12)</f>
        <v>13.886182483967321</v>
      </c>
      <c r="E38" s="6">
        <f>C38+1.64*$P$2/SQRT(12)</f>
        <v>22.914792516032673</v>
      </c>
      <c r="F38" s="6">
        <f>+C38-2.576*$P$2/SQRT(12)</f>
        <v>11.309725474816963</v>
      </c>
      <c r="G38" s="6">
        <f>C38+2.576*$P$2/SQRT(12)</f>
        <v>25.491249525183029</v>
      </c>
      <c r="H38" s="5">
        <f>+SUM(B38:B40)</f>
        <v>71</v>
      </c>
      <c r="I38" s="5">
        <f t="shared" si="1"/>
        <v>61.982146</v>
      </c>
      <c r="J38" s="5">
        <f t="shared" si="1"/>
        <v>48.439230951901976</v>
      </c>
      <c r="K38" s="5">
        <f t="shared" si="1"/>
        <v>75.525061048098024</v>
      </c>
      <c r="L38" s="5">
        <f t="shared" si="1"/>
        <v>40.709859924450896</v>
      </c>
      <c r="M38" s="5">
        <f t="shared" si="1"/>
        <v>83.25443207554909</v>
      </c>
    </row>
    <row r="39" spans="1:13" ht="18" x14ac:dyDescent="0.2">
      <c r="A39" s="17">
        <v>44470</v>
      </c>
      <c r="B39" s="6">
        <v>17</v>
      </c>
      <c r="C39" s="6">
        <v>20.687265500000002</v>
      </c>
      <c r="D39" s="6">
        <f>C39-1.64*$P$2/SQRT(12)</f>
        <v>16.172960483967326</v>
      </c>
      <c r="E39" s="6">
        <f>C39+1.64*$P$2/SQRT(12)</f>
        <v>25.201570516032678</v>
      </c>
      <c r="F39" s="6">
        <f>+C39-2.576*$P$2/SQRT(12)</f>
        <v>13.596503474816968</v>
      </c>
      <c r="G39" s="6">
        <f>C39+2.576*$P$2/SQRT(12)</f>
        <v>27.778027525183035</v>
      </c>
      <c r="H39" s="5">
        <f>+SUM(B39:B41)</f>
        <v>87</v>
      </c>
      <c r="I39" s="5">
        <f t="shared" si="1"/>
        <v>72.151911000000013</v>
      </c>
      <c r="J39" s="5">
        <f t="shared" si="1"/>
        <v>58.608995951901974</v>
      </c>
      <c r="K39" s="5">
        <f t="shared" si="1"/>
        <v>85.694826048098037</v>
      </c>
      <c r="L39" s="5">
        <f t="shared" si="1"/>
        <v>50.879624924450908</v>
      </c>
      <c r="M39" s="5">
        <f t="shared" si="1"/>
        <v>93.424197075549102</v>
      </c>
    </row>
    <row r="40" spans="1:13" ht="18" x14ac:dyDescent="0.2">
      <c r="A40" s="17">
        <v>44501</v>
      </c>
      <c r="B40" s="6">
        <v>35</v>
      </c>
      <c r="C40" s="6">
        <v>22.894393000000001</v>
      </c>
      <c r="D40" s="6">
        <f>C40-1.64*$P$2/SQRT(12)</f>
        <v>18.380087983967325</v>
      </c>
      <c r="E40" s="6">
        <f>C40+1.64*$P$2/SQRT(12)</f>
        <v>27.408698016032677</v>
      </c>
      <c r="F40" s="6">
        <f>+C40-2.576*$P$2/SQRT(12)</f>
        <v>15.803630974816967</v>
      </c>
      <c r="G40" s="6">
        <f>C40+2.576*$P$2/SQRT(12)</f>
        <v>29.985155025183033</v>
      </c>
      <c r="H40" s="5">
        <f>+SUM(B40:B42)</f>
        <v>92</v>
      </c>
      <c r="I40" s="5">
        <f t="shared" si="1"/>
        <v>83.994985</v>
      </c>
      <c r="J40" s="5">
        <f t="shared" si="1"/>
        <v>70.452069951901976</v>
      </c>
      <c r="K40" s="5">
        <f t="shared" si="1"/>
        <v>97.537900048098024</v>
      </c>
      <c r="L40" s="5">
        <f t="shared" si="1"/>
        <v>62.722698924450903</v>
      </c>
      <c r="M40" s="5">
        <f t="shared" si="1"/>
        <v>105.2672710755491</v>
      </c>
    </row>
    <row r="41" spans="1:13" ht="18" x14ac:dyDescent="0.2">
      <c r="A41" s="17">
        <v>44531</v>
      </c>
      <c r="B41" s="6">
        <v>35</v>
      </c>
      <c r="C41" s="6">
        <v>28.570252500000002</v>
      </c>
      <c r="D41" s="6">
        <f>C41-1.64*$P$2/SQRT(12)</f>
        <v>24.055947483967326</v>
      </c>
      <c r="E41" s="6">
        <f>C41+1.64*$P$2/SQRT(12)</f>
        <v>33.084557516032675</v>
      </c>
      <c r="F41" s="6">
        <f>+C41-2.576*$P$2/SQRT(12)</f>
        <v>21.47949047481697</v>
      </c>
      <c r="G41" s="6">
        <f>C41+2.576*$P$2/SQRT(12)</f>
        <v>35.661014525183035</v>
      </c>
      <c r="H41" s="5">
        <f>+SUM(B41:B43)</f>
        <v>81</v>
      </c>
      <c r="I41" s="5">
        <f t="shared" si="1"/>
        <v>87.6359645</v>
      </c>
      <c r="J41" s="5">
        <f t="shared" si="1"/>
        <v>74.093049451901976</v>
      </c>
      <c r="K41" s="5">
        <f t="shared" si="1"/>
        <v>101.17887954809802</v>
      </c>
      <c r="L41" s="5">
        <f t="shared" si="1"/>
        <v>66.36367842445091</v>
      </c>
      <c r="M41" s="5">
        <f t="shared" si="1"/>
        <v>108.90825057554909</v>
      </c>
    </row>
    <row r="42" spans="1:13" ht="18" x14ac:dyDescent="0.2">
      <c r="A42" s="17">
        <v>44562</v>
      </c>
      <c r="B42" s="6">
        <v>22</v>
      </c>
      <c r="C42" s="6">
        <v>32.530339499999997</v>
      </c>
      <c r="D42" s="6">
        <f>C42-1.64*$P$2/SQRT(12)</f>
        <v>28.016034483967321</v>
      </c>
      <c r="E42" s="6">
        <f>C42+1.64*$P$2/SQRT(12)</f>
        <v>37.044644516032676</v>
      </c>
      <c r="F42" s="6">
        <f>+C42-2.576*$P$2/SQRT(12)</f>
        <v>25.439577474816964</v>
      </c>
      <c r="G42" s="6">
        <f>C42+2.576*$P$2/SQRT(12)</f>
        <v>39.621101525183029</v>
      </c>
      <c r="H42" s="5">
        <f>+SUM(B42:B44)</f>
        <v>77</v>
      </c>
      <c r="I42" s="5">
        <f t="shared" si="1"/>
        <v>84.420385999999993</v>
      </c>
      <c r="J42" s="5">
        <f t="shared" si="1"/>
        <v>70.877470951901969</v>
      </c>
      <c r="K42" s="5">
        <f t="shared" si="1"/>
        <v>97.963301048098032</v>
      </c>
      <c r="L42" s="5">
        <f t="shared" si="1"/>
        <v>63.148099924450896</v>
      </c>
      <c r="M42" s="5">
        <f t="shared" si="1"/>
        <v>105.6926720755491</v>
      </c>
    </row>
    <row r="43" spans="1:13" ht="18" x14ac:dyDescent="0.2">
      <c r="A43" s="17">
        <v>44593</v>
      </c>
      <c r="B43" s="6">
        <v>24</v>
      </c>
      <c r="C43" s="6">
        <v>26.535372500000001</v>
      </c>
      <c r="D43" s="6">
        <f>C43-1.64*$P$2/SQRT(12)</f>
        <v>22.021067483967325</v>
      </c>
      <c r="E43" s="6">
        <f>C43+1.64*$P$2/SQRT(12)</f>
        <v>31.049677516032677</v>
      </c>
      <c r="F43" s="6">
        <f>+C43-2.576*$P$2/SQRT(12)</f>
        <v>19.444610474816969</v>
      </c>
      <c r="G43" s="6">
        <f>C43+2.576*$P$2/SQRT(12)</f>
        <v>33.626134525183033</v>
      </c>
      <c r="H43" s="5">
        <f>+SUM(B43:B45)</f>
        <v>88</v>
      </c>
      <c r="I43" s="5">
        <f t="shared" si="1"/>
        <v>74.913213999999996</v>
      </c>
      <c r="J43" s="5">
        <f t="shared" si="1"/>
        <v>61.370298951901972</v>
      </c>
      <c r="K43" s="5">
        <f t="shared" si="1"/>
        <v>88.456129048098035</v>
      </c>
      <c r="L43" s="5">
        <f t="shared" si="1"/>
        <v>53.640927924450899</v>
      </c>
      <c r="M43" s="5">
        <f t="shared" si="1"/>
        <v>96.185500075549101</v>
      </c>
    </row>
    <row r="44" spans="1:13" ht="18" x14ac:dyDescent="0.2">
      <c r="A44" s="17">
        <v>44621</v>
      </c>
      <c r="B44" s="6">
        <v>31</v>
      </c>
      <c r="C44" s="6">
        <v>25.354673999999999</v>
      </c>
      <c r="D44" s="6">
        <f>C44-1.64*$P$2/SQRT(12)</f>
        <v>20.840368983967323</v>
      </c>
      <c r="E44" s="6">
        <f>C44+1.64*$P$2/SQRT(12)</f>
        <v>29.868979016032675</v>
      </c>
      <c r="F44" s="6">
        <f>+C44-2.576*$P$2/SQRT(12)</f>
        <v>18.263911974816963</v>
      </c>
      <c r="G44" s="6">
        <f>C44+2.576*$P$2/SQRT(12)</f>
        <v>32.445436025183035</v>
      </c>
      <c r="H44" s="5">
        <f>+SUM(B44:B46)</f>
        <v>64</v>
      </c>
      <c r="I44" s="5">
        <f t="shared" si="1"/>
        <v>74.695152125000007</v>
      </c>
      <c r="J44" s="5">
        <f t="shared" si="1"/>
        <v>61.152237076901969</v>
      </c>
      <c r="K44" s="5">
        <f t="shared" si="1"/>
        <v>88.238067173098017</v>
      </c>
      <c r="L44" s="5">
        <f t="shared" si="1"/>
        <v>53.422866049450896</v>
      </c>
      <c r="M44" s="5">
        <f t="shared" si="1"/>
        <v>95.967438200549111</v>
      </c>
    </row>
    <row r="45" spans="1:13" ht="18" x14ac:dyDescent="0.2">
      <c r="A45" s="19">
        <v>44652</v>
      </c>
      <c r="B45" s="12">
        <v>33</v>
      </c>
      <c r="C45" s="12">
        <v>23.0231675</v>
      </c>
      <c r="D45" s="12">
        <f>C45-1.64*$P$2/SQRT(12)</f>
        <v>18.508862483967324</v>
      </c>
      <c r="E45" s="12">
        <f>C45+1.64*$P$2/SQRT(12)</f>
        <v>27.537472516032675</v>
      </c>
      <c r="F45" s="12">
        <f>+C45-2.576*$P$2/SQRT(12)</f>
        <v>15.932405474816965</v>
      </c>
      <c r="G45" s="12">
        <f>C45+2.576*$P$2/SQRT(12)</f>
        <v>30.113929525183032</v>
      </c>
      <c r="H45" s="10">
        <f>+SUM(B45:B47)</f>
        <v>33</v>
      </c>
      <c r="I45" s="10">
        <f t="shared" si="1"/>
        <v>75.639956175000009</v>
      </c>
      <c r="J45" s="10">
        <f t="shared" si="1"/>
        <v>62.097041126901971</v>
      </c>
      <c r="K45" s="10">
        <f t="shared" si="1"/>
        <v>89.182871223098033</v>
      </c>
      <c r="L45" s="10">
        <f t="shared" si="1"/>
        <v>54.367670099450898</v>
      </c>
      <c r="M45" s="10">
        <f t="shared" si="1"/>
        <v>96.912242250549099</v>
      </c>
    </row>
    <row r="46" spans="1:13" ht="18" x14ac:dyDescent="0.2">
      <c r="A46" s="17">
        <v>44682</v>
      </c>
      <c r="C46" s="6">
        <v>26.317310625000001</v>
      </c>
      <c r="D46" s="6">
        <f>C46-1.64*$P$2/SQRT(12)</f>
        <v>21.803005608967325</v>
      </c>
      <c r="E46" s="6">
        <f>C46+1.64*$P$2/SQRT(12)</f>
        <v>30.831615641032677</v>
      </c>
      <c r="F46" s="6">
        <f>+C46-2.576*$P$2/SQRT(12)</f>
        <v>19.226548599816965</v>
      </c>
      <c r="G46" s="6">
        <f>C46+2.576*$P$2/SQRT(12)</f>
        <v>33.408072650183037</v>
      </c>
      <c r="H46" s="5"/>
      <c r="I46" s="5">
        <f t="shared" si="1"/>
        <v>79.016722920000007</v>
      </c>
      <c r="J46" s="5">
        <f t="shared" si="1"/>
        <v>65.473807871901982</v>
      </c>
      <c r="K46" s="5">
        <f t="shared" si="1"/>
        <v>92.559637968098031</v>
      </c>
      <c r="L46" s="5">
        <f t="shared" si="1"/>
        <v>57.744436844450895</v>
      </c>
      <c r="M46" s="5">
        <f t="shared" si="1"/>
        <v>100.28900899554911</v>
      </c>
    </row>
    <row r="47" spans="1:13" ht="18" x14ac:dyDescent="0.2">
      <c r="A47" s="17">
        <v>44713</v>
      </c>
      <c r="C47" s="6">
        <v>26.299478050000001</v>
      </c>
      <c r="D47" s="6">
        <f>C47-1.64*$P$2/SQRT(12)</f>
        <v>21.785173033967325</v>
      </c>
      <c r="E47" s="6">
        <f>C47+1.64*$P$2/SQRT(12)</f>
        <v>30.813783066032677</v>
      </c>
      <c r="F47" s="6">
        <f>+C47-2.576*$P$2/SQRT(12)</f>
        <v>19.208716024816965</v>
      </c>
      <c r="G47" s="6">
        <f>C47+2.576*$P$2/SQRT(12)</f>
        <v>33.390240075183037</v>
      </c>
      <c r="H47" s="5"/>
      <c r="I47" s="5">
        <f>+SUM(C47:C49)</f>
        <v>79.487309504999999</v>
      </c>
      <c r="J47" s="5">
        <f t="shared" si="1"/>
        <v>65.944394456901975</v>
      </c>
      <c r="K47" s="5">
        <f t="shared" si="1"/>
        <v>93.030224553098037</v>
      </c>
      <c r="L47" s="5">
        <f t="shared" si="1"/>
        <v>58.215023429450895</v>
      </c>
      <c r="M47" s="5">
        <f t="shared" si="1"/>
        <v>100.75959558054912</v>
      </c>
    </row>
    <row r="48" spans="1:13" ht="18" x14ac:dyDescent="0.2">
      <c r="A48" s="17">
        <v>44743</v>
      </c>
      <c r="C48" s="6">
        <v>26.399934245000001</v>
      </c>
      <c r="D48" s="6">
        <f>C48-1.64*$P$2/SQRT(12)</f>
        <v>21.885629228967325</v>
      </c>
      <c r="E48" s="6">
        <f>C48+1.64*$P$2/SQRT(12)</f>
        <v>30.914239261032677</v>
      </c>
      <c r="F48" s="6">
        <f>+C48-2.576*$P$2/SQRT(12)</f>
        <v>19.309172219816965</v>
      </c>
      <c r="G48" s="6">
        <f>C48+2.576*$P$2/SQRT(12)</f>
        <v>33.490696270183037</v>
      </c>
      <c r="H48" s="5"/>
      <c r="I48" s="5">
        <f t="shared" ref="I48:M52" si="2">+SUM(C48:C50)</f>
        <v>80.215653360000005</v>
      </c>
      <c r="J48" s="5">
        <f t="shared" si="1"/>
        <v>66.672738311901981</v>
      </c>
      <c r="K48" s="5">
        <f t="shared" si="1"/>
        <v>93.758568408098029</v>
      </c>
      <c r="L48" s="5">
        <f t="shared" si="1"/>
        <v>58.943367284450893</v>
      </c>
      <c r="M48" s="5">
        <f t="shared" si="1"/>
        <v>101.48793943554911</v>
      </c>
    </row>
    <row r="49" spans="1:13" ht="18" x14ac:dyDescent="0.2">
      <c r="A49" s="17">
        <v>44774</v>
      </c>
      <c r="C49" s="6">
        <v>26.787897210000001</v>
      </c>
      <c r="D49" s="6">
        <f>C49-1.64*$P$2/SQRT(12)</f>
        <v>22.273592193967325</v>
      </c>
      <c r="E49" s="6">
        <f>C49+1.64*$P$2/SQRT(12)</f>
        <v>31.302202226032676</v>
      </c>
      <c r="F49" s="6">
        <f>+C49-2.576*$P$2/SQRT(12)</f>
        <v>19.697135184816965</v>
      </c>
      <c r="G49" s="6">
        <f>C49+2.576*$P$2/SQRT(12)</f>
        <v>33.878659235183036</v>
      </c>
      <c r="H49" s="5"/>
      <c r="I49" s="5">
        <f t="shared" si="2"/>
        <v>80.961644070000006</v>
      </c>
      <c r="J49" s="5">
        <f t="shared" si="1"/>
        <v>67.418729021901967</v>
      </c>
      <c r="K49" s="5">
        <f t="shared" si="1"/>
        <v>94.50455911809803</v>
      </c>
      <c r="L49" s="5">
        <f t="shared" si="1"/>
        <v>59.689357994450894</v>
      </c>
      <c r="M49" s="5">
        <f t="shared" si="1"/>
        <v>102.2339301455491</v>
      </c>
    </row>
    <row r="50" spans="1:13" ht="18" x14ac:dyDescent="0.2">
      <c r="A50" s="17">
        <v>44805</v>
      </c>
      <c r="C50" s="6">
        <v>27.027821905</v>
      </c>
      <c r="D50" s="6">
        <f>C50-1.64*$P$2/SQRT(12)</f>
        <v>22.513516888967324</v>
      </c>
      <c r="E50" s="6">
        <f>C50+1.64*$P$2/SQRT(12)</f>
        <v>31.542126921032676</v>
      </c>
      <c r="F50" s="6">
        <f>+C50-2.576*$P$2/SQRT(12)</f>
        <v>19.937059879816964</v>
      </c>
      <c r="G50" s="6">
        <f>C50+2.576*$P$2/SQRT(12)</f>
        <v>34.118583930183036</v>
      </c>
      <c r="H50" s="5"/>
      <c r="I50" s="5">
        <f t="shared" si="2"/>
        <v>54.173746859999994</v>
      </c>
      <c r="J50" s="5">
        <f t="shared" si="1"/>
        <v>45.14513682793465</v>
      </c>
      <c r="K50" s="5">
        <f t="shared" si="1"/>
        <v>63.202356892065353</v>
      </c>
      <c r="L50" s="5">
        <f t="shared" si="1"/>
        <v>39.99222280963393</v>
      </c>
      <c r="M50" s="5">
        <f t="shared" si="1"/>
        <v>68.355270910366073</v>
      </c>
    </row>
    <row r="51" spans="1:13" ht="18" x14ac:dyDescent="0.2">
      <c r="A51" s="17">
        <v>44835</v>
      </c>
      <c r="C51" s="6">
        <v>27.145924954999998</v>
      </c>
      <c r="D51" s="6">
        <f>C51-1.64*$P$2/SQRT(12)</f>
        <v>22.631619938967322</v>
      </c>
      <c r="E51" s="6">
        <f>C51+1.64*$P$2/SQRT(12)</f>
        <v>31.660229971032674</v>
      </c>
      <c r="F51" s="6">
        <f>+C51-2.576*$P$2/SQRT(12)</f>
        <v>20.055162929816966</v>
      </c>
      <c r="G51" s="6">
        <f>C51+2.576*$P$2/SQRT(12)</f>
        <v>34.23668698018303</v>
      </c>
      <c r="H51" s="5"/>
      <c r="I51" s="5">
        <f>+SUM(C51:C53)</f>
        <v>27.145924954999998</v>
      </c>
      <c r="J51" s="5">
        <f t="shared" si="1"/>
        <v>22.631619938967322</v>
      </c>
      <c r="K51" s="5">
        <f t="shared" si="1"/>
        <v>31.660229971032674</v>
      </c>
      <c r="L51" s="5">
        <f t="shared" si="1"/>
        <v>20.055162929816966</v>
      </c>
      <c r="M51" s="5">
        <f t="shared" si="1"/>
        <v>34.23668698018303</v>
      </c>
    </row>
    <row r="52" spans="1:13" ht="18" x14ac:dyDescent="0.2">
      <c r="A52" s="17"/>
      <c r="H52" s="5"/>
      <c r="I52" s="5"/>
      <c r="J52" s="5"/>
      <c r="K52" s="5"/>
      <c r="L52" s="5"/>
      <c r="M52" s="5"/>
    </row>
    <row r="53" spans="1:13" x14ac:dyDescent="0.2">
      <c r="H53" s="5"/>
      <c r="I53" s="5"/>
      <c r="J53" s="5"/>
      <c r="K53" s="5"/>
      <c r="L53" s="5"/>
      <c r="M53" s="5"/>
    </row>
    <row r="54" spans="1:13" x14ac:dyDescent="0.2">
      <c r="B54"/>
      <c r="C54"/>
      <c r="D54"/>
      <c r="E54"/>
      <c r="F54"/>
      <c r="G54"/>
    </row>
    <row r="55" spans="1:13" x14ac:dyDescent="0.2">
      <c r="B55"/>
      <c r="C55"/>
      <c r="D55"/>
      <c r="E55"/>
      <c r="F55"/>
      <c r="G55"/>
    </row>
    <row r="56" spans="1:13" x14ac:dyDescent="0.2">
      <c r="B56"/>
      <c r="C56"/>
      <c r="D56"/>
      <c r="E56"/>
      <c r="F56"/>
      <c r="G56"/>
    </row>
    <row r="57" spans="1:13" x14ac:dyDescent="0.2">
      <c r="B57"/>
      <c r="C57"/>
      <c r="D57"/>
      <c r="E57"/>
      <c r="F57"/>
      <c r="G57"/>
    </row>
    <row r="58" spans="1:13" x14ac:dyDescent="0.2">
      <c r="B58"/>
      <c r="C58"/>
      <c r="D58"/>
      <c r="E58"/>
      <c r="F58"/>
      <c r="G58"/>
    </row>
    <row r="59" spans="1:13" x14ac:dyDescent="0.2">
      <c r="B59"/>
      <c r="C59"/>
      <c r="D59"/>
      <c r="E59"/>
      <c r="F59"/>
      <c r="G59"/>
    </row>
    <row r="60" spans="1:13" x14ac:dyDescent="0.2">
      <c r="B60"/>
      <c r="C60"/>
      <c r="D60"/>
      <c r="E60"/>
      <c r="F60"/>
      <c r="G60"/>
    </row>
    <row r="61" spans="1:13" x14ac:dyDescent="0.2">
      <c r="B61"/>
      <c r="C61"/>
      <c r="D61"/>
      <c r="E61"/>
      <c r="F61"/>
      <c r="G61"/>
    </row>
    <row r="62" spans="1:13" x14ac:dyDescent="0.2">
      <c r="B62"/>
      <c r="C62"/>
      <c r="D62"/>
      <c r="E62"/>
      <c r="F62"/>
      <c r="G62"/>
    </row>
    <row r="63" spans="1:13" x14ac:dyDescent="0.2">
      <c r="B63"/>
      <c r="C63"/>
      <c r="D63"/>
      <c r="E63"/>
      <c r="F63"/>
      <c r="G63"/>
    </row>
    <row r="64" spans="1:13" ht="18" x14ac:dyDescent="0.2">
      <c r="B64" s="2"/>
      <c r="C64"/>
      <c r="D64"/>
      <c r="E64"/>
      <c r="F64"/>
      <c r="G64"/>
      <c r="H64" s="5"/>
      <c r="I64" s="5"/>
      <c r="J64" s="5"/>
      <c r="K64" s="5"/>
      <c r="L64" s="5"/>
      <c r="M64" s="5"/>
    </row>
    <row r="65" spans="2:13" ht="18" x14ac:dyDescent="0.2">
      <c r="B65" s="3"/>
      <c r="C65"/>
      <c r="D65"/>
      <c r="E65"/>
      <c r="F65"/>
      <c r="G65"/>
      <c r="H65" s="5"/>
      <c r="I65" s="5"/>
      <c r="J65" s="5"/>
      <c r="K65" s="5"/>
      <c r="L65" s="5"/>
      <c r="M65" s="5"/>
    </row>
    <row r="66" spans="2:13" ht="18" x14ac:dyDescent="0.2">
      <c r="B66" s="3"/>
      <c r="C66"/>
      <c r="D66"/>
      <c r="E66"/>
      <c r="F66"/>
      <c r="G66"/>
      <c r="H66" s="5"/>
      <c r="I66" s="5"/>
      <c r="J66" s="5"/>
      <c r="K66" s="5"/>
      <c r="L66" s="5"/>
      <c r="M66" s="5"/>
    </row>
    <row r="67" spans="2:13" ht="18" x14ac:dyDescent="0.2">
      <c r="B67" s="3"/>
      <c r="C67"/>
      <c r="D67"/>
      <c r="E67"/>
      <c r="F67"/>
      <c r="G67"/>
      <c r="H67" s="5"/>
      <c r="I67" s="5"/>
      <c r="J67" s="5"/>
      <c r="K67" s="5"/>
      <c r="L67" s="5"/>
      <c r="M67" s="5"/>
    </row>
    <row r="68" spans="2:13" ht="18" x14ac:dyDescent="0.2">
      <c r="B68" s="3"/>
      <c r="C68"/>
      <c r="D68"/>
      <c r="E68"/>
      <c r="F68"/>
      <c r="G68"/>
      <c r="H68" s="5"/>
      <c r="I68" s="5"/>
      <c r="J68" s="5"/>
      <c r="K68" s="5"/>
      <c r="L68" s="5"/>
      <c r="M68" s="5"/>
    </row>
    <row r="69" spans="2:13" ht="18" x14ac:dyDescent="0.2">
      <c r="B69" s="3"/>
      <c r="C69"/>
      <c r="D69"/>
      <c r="E69"/>
      <c r="F69"/>
      <c r="G69"/>
      <c r="H69" s="5"/>
      <c r="I69" s="5"/>
      <c r="J69" s="5"/>
      <c r="K69" s="5"/>
      <c r="L69" s="5"/>
      <c r="M69" s="5"/>
    </row>
    <row r="70" spans="2:13" ht="18" x14ac:dyDescent="0.2">
      <c r="B70" s="3"/>
      <c r="C70"/>
      <c r="D70"/>
      <c r="E70"/>
      <c r="F70"/>
      <c r="G70"/>
      <c r="H70" s="5"/>
      <c r="I70" s="5"/>
      <c r="J70" s="5"/>
      <c r="K70" s="5"/>
      <c r="L70" s="5"/>
      <c r="M70" s="5"/>
    </row>
    <row r="71" spans="2:13" ht="18" x14ac:dyDescent="0.2">
      <c r="B71" s="3"/>
      <c r="C71"/>
      <c r="D71"/>
      <c r="E71"/>
      <c r="F71"/>
      <c r="G71"/>
      <c r="H71" s="5"/>
      <c r="I71" s="5"/>
      <c r="J71" s="5"/>
      <c r="K71" s="5"/>
      <c r="L71" s="5"/>
      <c r="M71" s="5"/>
    </row>
    <row r="72" spans="2:13" ht="18" x14ac:dyDescent="0.2">
      <c r="B72" s="3"/>
      <c r="C72"/>
      <c r="D72"/>
      <c r="E72"/>
      <c r="F72"/>
      <c r="G72"/>
    </row>
    <row r="73" spans="2:13" ht="18" x14ac:dyDescent="0.2">
      <c r="B73" s="3"/>
      <c r="C73"/>
      <c r="D73"/>
      <c r="E73"/>
      <c r="F73"/>
      <c r="G73"/>
    </row>
    <row r="74" spans="2:13" ht="18" x14ac:dyDescent="0.2">
      <c r="B74" s="3"/>
      <c r="C74"/>
      <c r="D74"/>
      <c r="E74"/>
      <c r="F74"/>
      <c r="G74"/>
    </row>
    <row r="75" spans="2:13" ht="18" x14ac:dyDescent="0.2">
      <c r="B75" s="3"/>
      <c r="C75"/>
      <c r="D75"/>
      <c r="E75"/>
      <c r="F75"/>
      <c r="G75"/>
    </row>
    <row r="76" spans="2:13" ht="18" x14ac:dyDescent="0.2">
      <c r="B76" s="3"/>
      <c r="C76"/>
      <c r="D76"/>
      <c r="E76"/>
      <c r="F76"/>
      <c r="G76"/>
    </row>
    <row r="77" spans="2:13" ht="18" x14ac:dyDescent="0.2">
      <c r="B77" s="3"/>
      <c r="C77"/>
      <c r="D77"/>
      <c r="E77"/>
      <c r="F77"/>
      <c r="G77"/>
    </row>
    <row r="78" spans="2:13" ht="18" x14ac:dyDescent="0.2">
      <c r="B78" s="3"/>
      <c r="C78"/>
      <c r="D78"/>
      <c r="E78"/>
      <c r="F78"/>
      <c r="G78"/>
    </row>
    <row r="79" spans="2:13" ht="18" x14ac:dyDescent="0.2">
      <c r="B79" s="3"/>
      <c r="C79"/>
      <c r="D79"/>
      <c r="E79"/>
      <c r="F79"/>
      <c r="G79"/>
    </row>
    <row r="80" spans="2:13" ht="18" x14ac:dyDescent="0.2">
      <c r="B80" s="3"/>
      <c r="C80"/>
      <c r="D80"/>
      <c r="E80"/>
      <c r="F80"/>
      <c r="G80"/>
    </row>
    <row r="81" spans="1:7" ht="18" x14ac:dyDescent="0.2">
      <c r="B81" s="3"/>
      <c r="C81"/>
      <c r="D81"/>
      <c r="E81"/>
      <c r="F81"/>
      <c r="G81"/>
    </row>
    <row r="82" spans="1:7" ht="18" x14ac:dyDescent="0.2">
      <c r="B82" s="3"/>
      <c r="C82"/>
      <c r="D82"/>
      <c r="E82"/>
      <c r="F82"/>
      <c r="G82"/>
    </row>
    <row r="83" spans="1:7" ht="18" x14ac:dyDescent="0.2">
      <c r="B83" s="3"/>
      <c r="C83"/>
      <c r="D83"/>
      <c r="E83"/>
      <c r="F83"/>
      <c r="G83"/>
    </row>
    <row r="84" spans="1:7" ht="18" x14ac:dyDescent="0.2">
      <c r="B84" s="3"/>
      <c r="C84"/>
      <c r="D84"/>
      <c r="E84"/>
      <c r="F84"/>
      <c r="G84"/>
    </row>
    <row r="85" spans="1:7" ht="18" x14ac:dyDescent="0.2">
      <c r="B85" s="3"/>
      <c r="C85"/>
      <c r="D85"/>
      <c r="E85"/>
      <c r="F85"/>
      <c r="G85"/>
    </row>
    <row r="86" spans="1:7" ht="18" x14ac:dyDescent="0.2">
      <c r="B86" s="3"/>
      <c r="C86"/>
      <c r="D86"/>
      <c r="E86"/>
      <c r="F86"/>
      <c r="G86"/>
    </row>
    <row r="87" spans="1:7" ht="18" x14ac:dyDescent="0.2">
      <c r="B87" s="3"/>
      <c r="C87"/>
      <c r="D87"/>
      <c r="E87"/>
      <c r="F87"/>
      <c r="G87"/>
    </row>
    <row r="88" spans="1:7" ht="18" x14ac:dyDescent="0.2">
      <c r="B88" s="3"/>
      <c r="C88"/>
      <c r="D88"/>
      <c r="E88"/>
      <c r="F88"/>
      <c r="G88"/>
    </row>
    <row r="89" spans="1:7" ht="18" x14ac:dyDescent="0.2">
      <c r="B89" s="3"/>
      <c r="C89"/>
      <c r="D89"/>
      <c r="E89"/>
      <c r="F89"/>
      <c r="G89"/>
    </row>
    <row r="90" spans="1:7" ht="18" x14ac:dyDescent="0.2">
      <c r="B90" s="3"/>
      <c r="C90"/>
      <c r="D90"/>
      <c r="E90"/>
      <c r="F90"/>
      <c r="G90"/>
    </row>
    <row r="91" spans="1:7" ht="18" x14ac:dyDescent="0.2">
      <c r="B91" s="3"/>
      <c r="C91"/>
      <c r="D91"/>
      <c r="E91"/>
      <c r="F91"/>
      <c r="G91"/>
    </row>
    <row r="92" spans="1:7" ht="18" x14ac:dyDescent="0.2">
      <c r="A92" s="17"/>
      <c r="B92" s="3"/>
      <c r="C92"/>
      <c r="D92"/>
      <c r="E92"/>
      <c r="F92"/>
      <c r="G92"/>
    </row>
    <row r="93" spans="1:7" ht="18" x14ac:dyDescent="0.2">
      <c r="A93" s="17"/>
      <c r="B93" s="3"/>
      <c r="C93"/>
      <c r="D93"/>
      <c r="E93"/>
      <c r="F93"/>
      <c r="G93"/>
    </row>
    <row r="94" spans="1:7" ht="18" x14ac:dyDescent="0.2">
      <c r="A94" s="17"/>
      <c r="B94" s="3"/>
      <c r="C94"/>
      <c r="D94"/>
      <c r="E94"/>
      <c r="F94"/>
      <c r="G94"/>
    </row>
    <row r="95" spans="1:7" ht="18" x14ac:dyDescent="0.2">
      <c r="A95" s="17"/>
      <c r="B95" s="3"/>
      <c r="C95"/>
      <c r="D95"/>
      <c r="E95"/>
      <c r="F95"/>
      <c r="G95"/>
    </row>
    <row r="96" spans="1:7" ht="18" x14ac:dyDescent="0.2">
      <c r="A96" s="17"/>
      <c r="B96" s="3"/>
      <c r="C96"/>
      <c r="D96"/>
      <c r="E96"/>
      <c r="F96"/>
      <c r="G96"/>
    </row>
    <row r="97" spans="1:7" ht="18" x14ac:dyDescent="0.2">
      <c r="A97" s="17"/>
      <c r="B97" s="3"/>
      <c r="C97"/>
      <c r="D97"/>
      <c r="E97"/>
      <c r="F97"/>
      <c r="G97"/>
    </row>
    <row r="98" spans="1:7" ht="18" x14ac:dyDescent="0.2">
      <c r="A98" s="17"/>
      <c r="B98" s="3"/>
      <c r="C98"/>
      <c r="D98"/>
      <c r="E98"/>
      <c r="F98"/>
      <c r="G98"/>
    </row>
    <row r="99" spans="1:7" ht="18" x14ac:dyDescent="0.2">
      <c r="A99" s="17"/>
      <c r="B99" s="3"/>
      <c r="C99"/>
      <c r="D99"/>
      <c r="E99"/>
      <c r="F99"/>
      <c r="G99"/>
    </row>
    <row r="100" spans="1:7" ht="18" x14ac:dyDescent="0.2">
      <c r="A100" s="17"/>
      <c r="B100" s="3"/>
      <c r="C100"/>
      <c r="D100"/>
      <c r="E100"/>
      <c r="F100"/>
      <c r="G100"/>
    </row>
    <row r="101" spans="1:7" ht="18" x14ac:dyDescent="0.2">
      <c r="A101" s="17"/>
      <c r="B101" s="3"/>
      <c r="C101"/>
      <c r="D101"/>
      <c r="E101"/>
      <c r="F101"/>
      <c r="G101"/>
    </row>
    <row r="102" spans="1:7" ht="18" x14ac:dyDescent="0.2">
      <c r="A102" s="18"/>
      <c r="B102" s="3"/>
      <c r="C102"/>
      <c r="D102"/>
      <c r="E102"/>
      <c r="F102"/>
      <c r="G102"/>
    </row>
    <row r="103" spans="1:7" ht="18" x14ac:dyDescent="0.2">
      <c r="A103" s="17"/>
      <c r="B103" s="3"/>
      <c r="C103"/>
      <c r="D103"/>
      <c r="E103"/>
      <c r="F103"/>
      <c r="G103"/>
    </row>
    <row r="104" spans="1:7" ht="18" x14ac:dyDescent="0.2">
      <c r="A104" s="17"/>
      <c r="B104" s="3"/>
      <c r="C104"/>
      <c r="D104"/>
      <c r="E104"/>
      <c r="F104"/>
      <c r="G104"/>
    </row>
    <row r="105" spans="1:7" ht="18" x14ac:dyDescent="0.2">
      <c r="A105" s="17"/>
      <c r="B105" s="3"/>
      <c r="C105"/>
      <c r="D105"/>
      <c r="E105"/>
      <c r="F105"/>
      <c r="G105"/>
    </row>
    <row r="106" spans="1:7" ht="18" x14ac:dyDescent="0.2">
      <c r="A106" s="17"/>
      <c r="B106" s="3"/>
      <c r="C106"/>
      <c r="D106"/>
      <c r="E106"/>
      <c r="F106"/>
      <c r="G106"/>
    </row>
    <row r="107" spans="1:7" ht="18" x14ac:dyDescent="0.2">
      <c r="A107" s="17"/>
      <c r="B107" s="3"/>
      <c r="C107"/>
      <c r="D107"/>
      <c r="E107"/>
      <c r="F107"/>
      <c r="G107"/>
    </row>
    <row r="108" spans="1:7" ht="18" x14ac:dyDescent="0.2">
      <c r="A108" s="17"/>
      <c r="B108" s="3"/>
      <c r="C108"/>
      <c r="D108"/>
      <c r="E108"/>
      <c r="F108"/>
      <c r="G108"/>
    </row>
    <row r="109" spans="1:7" ht="18" x14ac:dyDescent="0.2">
      <c r="A109" s="17"/>
      <c r="B109" s="3"/>
      <c r="C109"/>
      <c r="D109"/>
      <c r="E109"/>
      <c r="F109"/>
      <c r="G109"/>
    </row>
    <row r="110" spans="1:7" ht="18" x14ac:dyDescent="0.2">
      <c r="A110" s="17"/>
      <c r="B110" s="3"/>
      <c r="C110"/>
      <c r="D110"/>
      <c r="E110"/>
      <c r="F110"/>
      <c r="G110"/>
    </row>
    <row r="111" spans="1:7" x14ac:dyDescent="0.2">
      <c r="C111"/>
      <c r="D111"/>
      <c r="E111"/>
      <c r="F111"/>
      <c r="G111"/>
    </row>
  </sheetData>
  <mergeCells count="2">
    <mergeCell ref="B1:G1"/>
    <mergeCell ref="H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7EB7-085C-B64E-A40F-CED27FD67734}">
  <dimension ref="A1:U107"/>
  <sheetViews>
    <sheetView topLeftCell="A3" workbookViewId="0">
      <selection activeCell="I52" sqref="I52"/>
    </sheetView>
  </sheetViews>
  <sheetFormatPr baseColWidth="10" defaultRowHeight="16" x14ac:dyDescent="0.2"/>
  <cols>
    <col min="1" max="1" width="9.6640625" style="6" bestFit="1" customWidth="1"/>
    <col min="2" max="4" width="17.33203125" style="6" bestFit="1" customWidth="1"/>
    <col min="5" max="6" width="19.83203125" style="6" bestFit="1" customWidth="1"/>
    <col min="15" max="15" width="11.6640625" bestFit="1" customWidth="1"/>
  </cols>
  <sheetData>
    <row r="1" spans="1:21" x14ac:dyDescent="0.2">
      <c r="A1" s="8" t="s">
        <v>2</v>
      </c>
      <c r="B1" s="6" t="s">
        <v>1</v>
      </c>
      <c r="C1" s="6" t="s">
        <v>15</v>
      </c>
      <c r="D1" s="6" t="s">
        <v>14</v>
      </c>
      <c r="E1" s="6" t="s">
        <v>0</v>
      </c>
      <c r="F1" s="6" t="s">
        <v>0</v>
      </c>
      <c r="G1" s="6" t="s">
        <v>0</v>
      </c>
      <c r="H1" s="6" t="s">
        <v>16</v>
      </c>
      <c r="I1" s="6" t="s">
        <v>17</v>
      </c>
      <c r="J1" s="6" t="s">
        <v>10</v>
      </c>
      <c r="K1" s="6" t="s">
        <v>11</v>
      </c>
      <c r="L1" s="6" t="s">
        <v>12</v>
      </c>
      <c r="M1" s="6" t="s">
        <v>13</v>
      </c>
      <c r="N1">
        <f>+STDEV(H18:H43)</f>
        <v>33.119852285066351</v>
      </c>
    </row>
    <row r="2" spans="1:21" ht="18" x14ac:dyDescent="0.2">
      <c r="A2" s="4">
        <v>43435</v>
      </c>
      <c r="B2" s="6">
        <v>11</v>
      </c>
      <c r="C2" s="6">
        <v>20</v>
      </c>
      <c r="D2" s="6">
        <v>22</v>
      </c>
      <c r="E2" s="6">
        <v>11.865816500000001</v>
      </c>
      <c r="F2" s="6">
        <v>27.985559500000001</v>
      </c>
      <c r="G2" s="6">
        <v>14.380255500000001</v>
      </c>
      <c r="H2" s="5">
        <f>+B2+C2+D2</f>
        <v>53</v>
      </c>
      <c r="I2" s="5">
        <f>+E2+F2+G2</f>
        <v>54.231631500000006</v>
      </c>
      <c r="J2" s="6">
        <f t="shared" ref="J2:J49" si="0">I2-1.64*$N$1/SQRT(12)</f>
        <v>38.551791881510972</v>
      </c>
      <c r="K2" s="6">
        <f t="shared" ref="K2:K49" si="1">I2+1.64*$N$1/SQRT(12)</f>
        <v>69.911471118489033</v>
      </c>
      <c r="L2" s="6">
        <f t="shared" ref="L2:L49" si="2">+I2-2.576*$N$1/SQRT(12)</f>
        <v>29.602810245592842</v>
      </c>
      <c r="M2" s="6">
        <f t="shared" ref="M2:M49" si="3">I2+2.576*$N$1/SQRT(12)</f>
        <v>78.860452754407163</v>
      </c>
      <c r="N2">
        <f>+IF(AND(H2&gt;L2, H2&lt;M2),1,0)</f>
        <v>1</v>
      </c>
      <c r="O2" s="5">
        <f>+SUM(H2:H4)</f>
        <v>134</v>
      </c>
      <c r="P2" s="5">
        <f>+SUM(I2:I4)</f>
        <v>144.95140900000001</v>
      </c>
      <c r="Q2" s="5">
        <f t="shared" ref="P2:T17" si="4">+SUM(J2:J4)</f>
        <v>97.91189014453289</v>
      </c>
      <c r="R2" s="5">
        <f t="shared" si="4"/>
        <v>191.99092785546711</v>
      </c>
      <c r="S2" s="5">
        <f t="shared" si="4"/>
        <v>71.064945236778499</v>
      </c>
      <c r="T2" s="5">
        <f t="shared" si="4"/>
        <v>218.8378727632215</v>
      </c>
      <c r="U2" s="5">
        <f>+IF(AND(O2&gt;S2, O2&lt;T2),1,0)</f>
        <v>1</v>
      </c>
    </row>
    <row r="3" spans="1:21" ht="18" x14ac:dyDescent="0.2">
      <c r="A3" s="4">
        <v>43466</v>
      </c>
      <c r="B3" s="6">
        <v>10</v>
      </c>
      <c r="C3" s="6">
        <v>22</v>
      </c>
      <c r="D3" s="6">
        <v>15</v>
      </c>
      <c r="E3" s="6">
        <v>10.503546499999999</v>
      </c>
      <c r="F3" s="6">
        <v>24.2216345</v>
      </c>
      <c r="G3" s="6">
        <v>10.798449999999999</v>
      </c>
      <c r="H3" s="5">
        <f t="shared" ref="H3:H49" si="5">+B3+C3+D3</f>
        <v>47</v>
      </c>
      <c r="I3" s="5">
        <f t="shared" ref="I3:I49" si="6">+E3+F3+G3</f>
        <v>45.523630999999995</v>
      </c>
      <c r="J3" s="6">
        <f t="shared" si="0"/>
        <v>29.843791381510961</v>
      </c>
      <c r="K3" s="6">
        <f t="shared" si="1"/>
        <v>61.203470618489028</v>
      </c>
      <c r="L3" s="6">
        <f t="shared" si="2"/>
        <v>20.894809745592831</v>
      </c>
      <c r="M3" s="6">
        <f t="shared" si="3"/>
        <v>70.152452254407166</v>
      </c>
      <c r="N3">
        <f t="shared" ref="N3:N49" si="7">+IF(AND(H3&gt;L3, H3&lt;M3),1,0)</f>
        <v>1</v>
      </c>
      <c r="O3" s="5">
        <f t="shared" ref="O3:T18" si="8">+SUM(H3:H5)</f>
        <v>127</v>
      </c>
      <c r="P3" s="5">
        <f t="shared" si="4"/>
        <v>133.205116</v>
      </c>
      <c r="Q3" s="5">
        <f t="shared" si="4"/>
        <v>86.165597144532896</v>
      </c>
      <c r="R3" s="5">
        <f t="shared" si="4"/>
        <v>180.2446348554671</v>
      </c>
      <c r="S3" s="5">
        <f t="shared" si="4"/>
        <v>59.318652236778505</v>
      </c>
      <c r="T3" s="5">
        <f t="shared" si="4"/>
        <v>207.09157976322149</v>
      </c>
      <c r="U3" s="5">
        <f t="shared" ref="U3:U49" si="9">+IF(AND(O3&gt;S3, O3&lt;T3),1,0)</f>
        <v>1</v>
      </c>
    </row>
    <row r="4" spans="1:21" ht="18" x14ac:dyDescent="0.2">
      <c r="A4" s="4">
        <v>43497</v>
      </c>
      <c r="B4" s="6">
        <v>7</v>
      </c>
      <c r="C4" s="6">
        <v>14</v>
      </c>
      <c r="D4" s="6">
        <v>13</v>
      </c>
      <c r="E4" s="6">
        <v>10.039876</v>
      </c>
      <c r="F4" s="6">
        <v>24.951131499999999</v>
      </c>
      <c r="G4" s="6">
        <v>10.205138999999999</v>
      </c>
      <c r="H4" s="5">
        <f t="shared" si="5"/>
        <v>34</v>
      </c>
      <c r="I4" s="5">
        <f t="shared" si="6"/>
        <v>45.196146499999998</v>
      </c>
      <c r="J4" s="6">
        <f t="shared" si="0"/>
        <v>29.516306881510964</v>
      </c>
      <c r="K4" s="6">
        <f t="shared" si="1"/>
        <v>60.875986118489031</v>
      </c>
      <c r="L4" s="6">
        <f t="shared" si="2"/>
        <v>20.567325245592833</v>
      </c>
      <c r="M4" s="6">
        <f t="shared" si="3"/>
        <v>69.824967754407169</v>
      </c>
      <c r="N4">
        <f t="shared" si="7"/>
        <v>1</v>
      </c>
      <c r="O4" s="5">
        <f t="shared" si="8"/>
        <v>136</v>
      </c>
      <c r="P4" s="5">
        <f t="shared" si="4"/>
        <v>132.2527</v>
      </c>
      <c r="Q4" s="5">
        <f t="shared" si="4"/>
        <v>85.213181144532911</v>
      </c>
      <c r="R4" s="5">
        <f t="shared" si="4"/>
        <v>179.2922188554671</v>
      </c>
      <c r="S4" s="5">
        <f t="shared" si="4"/>
        <v>58.366236236778512</v>
      </c>
      <c r="T4" s="5">
        <f t="shared" si="4"/>
        <v>206.13916376322152</v>
      </c>
      <c r="U4" s="5">
        <f t="shared" si="9"/>
        <v>1</v>
      </c>
    </row>
    <row r="5" spans="1:21" ht="18" x14ac:dyDescent="0.2">
      <c r="A5" s="4">
        <v>43525</v>
      </c>
      <c r="B5" s="6">
        <v>7</v>
      </c>
      <c r="C5" s="6">
        <v>28</v>
      </c>
      <c r="D5" s="6">
        <v>11</v>
      </c>
      <c r="E5" s="6">
        <v>9.1225050000000003</v>
      </c>
      <c r="F5" s="6">
        <v>21.602240000000002</v>
      </c>
      <c r="G5" s="6">
        <v>11.760593500000001</v>
      </c>
      <c r="H5" s="5">
        <f t="shared" si="5"/>
        <v>46</v>
      </c>
      <c r="I5" s="5">
        <f t="shared" si="6"/>
        <v>42.485338500000005</v>
      </c>
      <c r="J5" s="6">
        <f t="shared" si="0"/>
        <v>26.805498881510971</v>
      </c>
      <c r="K5" s="6">
        <f t="shared" si="1"/>
        <v>58.165178118489038</v>
      </c>
      <c r="L5" s="6">
        <f t="shared" si="2"/>
        <v>17.85651724559284</v>
      </c>
      <c r="M5" s="6">
        <f t="shared" si="3"/>
        <v>67.114159754407169</v>
      </c>
      <c r="N5">
        <f t="shared" si="7"/>
        <v>1</v>
      </c>
      <c r="O5" s="5">
        <f t="shared" si="8"/>
        <v>153</v>
      </c>
      <c r="P5" s="5">
        <f t="shared" si="4"/>
        <v>141.60557850000001</v>
      </c>
      <c r="Q5" s="5">
        <f t="shared" si="4"/>
        <v>94.566059644532913</v>
      </c>
      <c r="R5" s="5">
        <f t="shared" si="4"/>
        <v>188.6450973554671</v>
      </c>
      <c r="S5" s="5">
        <f t="shared" si="4"/>
        <v>67.719114736778522</v>
      </c>
      <c r="T5" s="5">
        <f t="shared" si="4"/>
        <v>215.49204226322152</v>
      </c>
      <c r="U5" s="5">
        <f t="shared" si="9"/>
        <v>1</v>
      </c>
    </row>
    <row r="6" spans="1:21" ht="18" x14ac:dyDescent="0.2">
      <c r="A6" s="4">
        <v>43556</v>
      </c>
      <c r="B6" s="6">
        <v>19</v>
      </c>
      <c r="C6" s="6">
        <v>23</v>
      </c>
      <c r="D6" s="6">
        <v>14</v>
      </c>
      <c r="E6" s="6">
        <v>7.9214805000000004</v>
      </c>
      <c r="F6" s="6">
        <v>24.1120035</v>
      </c>
      <c r="G6" s="6">
        <v>12.537731000000001</v>
      </c>
      <c r="H6" s="5">
        <f t="shared" si="5"/>
        <v>56</v>
      </c>
      <c r="I6" s="5">
        <f t="shared" si="6"/>
        <v>44.571215000000002</v>
      </c>
      <c r="J6" s="6">
        <f t="shared" si="0"/>
        <v>28.891375381510969</v>
      </c>
      <c r="K6" s="6">
        <f t="shared" si="1"/>
        <v>60.251054618489036</v>
      </c>
      <c r="L6" s="6">
        <f t="shared" si="2"/>
        <v>19.942393745592838</v>
      </c>
      <c r="M6" s="6">
        <f t="shared" si="3"/>
        <v>69.200036254407166</v>
      </c>
      <c r="N6">
        <f t="shared" si="7"/>
        <v>1</v>
      </c>
      <c r="O6" s="5">
        <f t="shared" si="8"/>
        <v>185</v>
      </c>
      <c r="P6" s="5">
        <f t="shared" si="4"/>
        <v>157.72296399999999</v>
      </c>
      <c r="Q6" s="5">
        <f t="shared" si="4"/>
        <v>110.6834451445329</v>
      </c>
      <c r="R6" s="5">
        <f t="shared" si="4"/>
        <v>204.76248285546711</v>
      </c>
      <c r="S6" s="5">
        <f t="shared" si="4"/>
        <v>83.836500236778505</v>
      </c>
      <c r="T6" s="5">
        <f t="shared" si="4"/>
        <v>231.6094277632215</v>
      </c>
      <c r="U6" s="5">
        <f t="shared" si="9"/>
        <v>1</v>
      </c>
    </row>
    <row r="7" spans="1:21" ht="18" x14ac:dyDescent="0.2">
      <c r="A7" s="4">
        <v>43586</v>
      </c>
      <c r="B7" s="6">
        <v>10</v>
      </c>
      <c r="C7" s="6">
        <v>27</v>
      </c>
      <c r="D7" s="6">
        <v>14</v>
      </c>
      <c r="E7" s="6">
        <v>13.780931499999999</v>
      </c>
      <c r="F7" s="6">
        <v>23.551442999999999</v>
      </c>
      <c r="G7" s="6">
        <v>17.2166505</v>
      </c>
      <c r="H7" s="5">
        <f t="shared" si="5"/>
        <v>51</v>
      </c>
      <c r="I7" s="5">
        <f t="shared" si="6"/>
        <v>54.549025</v>
      </c>
      <c r="J7" s="6">
        <f t="shared" si="0"/>
        <v>38.869185381510967</v>
      </c>
      <c r="K7" s="6">
        <f t="shared" si="1"/>
        <v>70.228864618489041</v>
      </c>
      <c r="L7" s="6">
        <f t="shared" si="2"/>
        <v>29.920203745592836</v>
      </c>
      <c r="M7" s="6">
        <f t="shared" si="3"/>
        <v>79.177846254407172</v>
      </c>
      <c r="N7">
        <f t="shared" si="7"/>
        <v>1</v>
      </c>
      <c r="O7" s="5">
        <f t="shared" si="8"/>
        <v>197</v>
      </c>
      <c r="P7" s="5">
        <f t="shared" si="4"/>
        <v>177.84048150000001</v>
      </c>
      <c r="Q7" s="5">
        <f t="shared" si="4"/>
        <v>130.80096264453289</v>
      </c>
      <c r="R7" s="5">
        <f t="shared" si="4"/>
        <v>224.8800003554671</v>
      </c>
      <c r="S7" s="5">
        <f t="shared" si="4"/>
        <v>103.9540177367785</v>
      </c>
      <c r="T7" s="5">
        <f t="shared" si="4"/>
        <v>251.72694526322149</v>
      </c>
      <c r="U7" s="5">
        <f t="shared" si="9"/>
        <v>1</v>
      </c>
    </row>
    <row r="8" spans="1:21" ht="18" x14ac:dyDescent="0.2">
      <c r="A8" s="4">
        <v>43617</v>
      </c>
      <c r="B8" s="6">
        <v>15</v>
      </c>
      <c r="C8" s="6">
        <v>39</v>
      </c>
      <c r="D8" s="6">
        <v>24</v>
      </c>
      <c r="E8" s="6">
        <v>14.432967999999999</v>
      </c>
      <c r="F8" s="6">
        <v>28.6272935</v>
      </c>
      <c r="G8" s="6">
        <v>15.542462499999999</v>
      </c>
      <c r="H8" s="5">
        <f t="shared" si="5"/>
        <v>78</v>
      </c>
      <c r="I8" s="5">
        <f t="shared" si="6"/>
        <v>58.602723999999995</v>
      </c>
      <c r="J8" s="6">
        <f t="shared" si="0"/>
        <v>42.922884381510961</v>
      </c>
      <c r="K8" s="6">
        <f t="shared" si="1"/>
        <v>74.282563618489036</v>
      </c>
      <c r="L8" s="6">
        <f t="shared" si="2"/>
        <v>33.973902745592831</v>
      </c>
      <c r="M8" s="6">
        <f t="shared" si="3"/>
        <v>83.231545254407166</v>
      </c>
      <c r="N8">
        <f t="shared" si="7"/>
        <v>1</v>
      </c>
      <c r="O8" s="5">
        <f t="shared" si="8"/>
        <v>225</v>
      </c>
      <c r="P8" s="5">
        <f t="shared" si="4"/>
        <v>193.63995399999999</v>
      </c>
      <c r="Q8" s="5">
        <f t="shared" si="4"/>
        <v>146.6004351445329</v>
      </c>
      <c r="R8" s="5">
        <f t="shared" si="4"/>
        <v>240.67947285546711</v>
      </c>
      <c r="S8" s="5">
        <f t="shared" si="4"/>
        <v>119.7534902367785</v>
      </c>
      <c r="T8" s="5">
        <f t="shared" si="4"/>
        <v>267.5264177632215</v>
      </c>
      <c r="U8" s="5">
        <f t="shared" si="9"/>
        <v>1</v>
      </c>
    </row>
    <row r="9" spans="1:21" ht="18" x14ac:dyDescent="0.2">
      <c r="A9" s="4">
        <v>43647</v>
      </c>
      <c r="B9" s="6">
        <v>15</v>
      </c>
      <c r="C9" s="6">
        <v>40</v>
      </c>
      <c r="D9" s="6">
        <v>13</v>
      </c>
      <c r="E9" s="6">
        <v>14.7134845</v>
      </c>
      <c r="F9" s="6">
        <v>35.051496</v>
      </c>
      <c r="G9" s="6">
        <v>14.923752</v>
      </c>
      <c r="H9" s="5">
        <f t="shared" si="5"/>
        <v>68</v>
      </c>
      <c r="I9" s="5">
        <f t="shared" si="6"/>
        <v>64.6887325</v>
      </c>
      <c r="J9" s="6">
        <f t="shared" si="0"/>
        <v>49.008892881510967</v>
      </c>
      <c r="K9" s="6">
        <f t="shared" si="1"/>
        <v>80.368572118489027</v>
      </c>
      <c r="L9" s="6">
        <f t="shared" si="2"/>
        <v>40.059911245592836</v>
      </c>
      <c r="M9" s="6">
        <f t="shared" si="3"/>
        <v>89.317553754407157</v>
      </c>
      <c r="N9">
        <f t="shared" si="7"/>
        <v>1</v>
      </c>
      <c r="O9" s="5">
        <f t="shared" si="8"/>
        <v>216</v>
      </c>
      <c r="P9" s="5">
        <f t="shared" si="4"/>
        <v>198.49103450000001</v>
      </c>
      <c r="Q9" s="5">
        <f t="shared" si="4"/>
        <v>151.45151564453289</v>
      </c>
      <c r="R9" s="5">
        <f t="shared" si="4"/>
        <v>245.53055335546711</v>
      </c>
      <c r="S9" s="5">
        <f t="shared" si="4"/>
        <v>124.60457073677851</v>
      </c>
      <c r="T9" s="5">
        <f t="shared" si="4"/>
        <v>272.37749826322147</v>
      </c>
      <c r="U9" s="5">
        <f t="shared" si="9"/>
        <v>1</v>
      </c>
    </row>
    <row r="10" spans="1:21" ht="18" x14ac:dyDescent="0.2">
      <c r="A10" s="4">
        <v>43678</v>
      </c>
      <c r="B10" s="6">
        <v>15</v>
      </c>
      <c r="C10" s="6">
        <v>46</v>
      </c>
      <c r="D10" s="6">
        <v>18</v>
      </c>
      <c r="E10" s="6">
        <v>16.533436999999999</v>
      </c>
      <c r="F10" s="6">
        <v>40.618501500000001</v>
      </c>
      <c r="G10" s="6">
        <v>13.196559000000001</v>
      </c>
      <c r="H10" s="5">
        <f t="shared" si="5"/>
        <v>79</v>
      </c>
      <c r="I10" s="5">
        <f t="shared" si="6"/>
        <v>70.348497500000008</v>
      </c>
      <c r="J10" s="6">
        <f t="shared" si="0"/>
        <v>54.668657881510974</v>
      </c>
      <c r="K10" s="6">
        <f t="shared" si="1"/>
        <v>86.028337118489048</v>
      </c>
      <c r="L10" s="6">
        <f t="shared" si="2"/>
        <v>45.719676245592844</v>
      </c>
      <c r="M10" s="6">
        <f t="shared" si="3"/>
        <v>94.977318754407179</v>
      </c>
      <c r="N10">
        <f t="shared" si="7"/>
        <v>1</v>
      </c>
      <c r="O10" s="5">
        <f t="shared" si="8"/>
        <v>203</v>
      </c>
      <c r="P10" s="5">
        <f t="shared" si="4"/>
        <v>197.9594735</v>
      </c>
      <c r="Q10" s="5">
        <f t="shared" si="4"/>
        <v>150.91995464453291</v>
      </c>
      <c r="R10" s="5">
        <f t="shared" si="4"/>
        <v>244.99899235546712</v>
      </c>
      <c r="S10" s="5">
        <f t="shared" si="4"/>
        <v>124.07300973677852</v>
      </c>
      <c r="T10" s="5">
        <f t="shared" si="4"/>
        <v>271.84593726322151</v>
      </c>
      <c r="U10" s="5">
        <f t="shared" si="9"/>
        <v>1</v>
      </c>
    </row>
    <row r="11" spans="1:21" ht="18" x14ac:dyDescent="0.2">
      <c r="A11" s="2" t="s">
        <v>5</v>
      </c>
      <c r="B11" s="6">
        <v>10</v>
      </c>
      <c r="C11" s="6">
        <v>45</v>
      </c>
      <c r="D11" s="6">
        <v>14</v>
      </c>
      <c r="E11" s="6">
        <v>13.122043</v>
      </c>
      <c r="F11" s="6">
        <v>40.052543499999999</v>
      </c>
      <c r="G11" s="6">
        <v>10.279218</v>
      </c>
      <c r="H11" s="5">
        <f t="shared" si="5"/>
        <v>69</v>
      </c>
      <c r="I11" s="5">
        <f t="shared" si="6"/>
        <v>63.453804499999997</v>
      </c>
      <c r="J11" s="6">
        <f t="shared" si="0"/>
        <v>47.773964881510963</v>
      </c>
      <c r="K11" s="6">
        <f t="shared" si="1"/>
        <v>79.13364411848903</v>
      </c>
      <c r="L11" s="6">
        <f t="shared" si="2"/>
        <v>38.824983245592833</v>
      </c>
      <c r="M11" s="6">
        <f t="shared" si="3"/>
        <v>88.082625754407161</v>
      </c>
      <c r="N11">
        <f t="shared" si="7"/>
        <v>1</v>
      </c>
      <c r="O11" s="5">
        <f t="shared" si="8"/>
        <v>189</v>
      </c>
      <c r="P11" s="5">
        <f t="shared" si="4"/>
        <v>182.32824349999999</v>
      </c>
      <c r="Q11" s="5">
        <f t="shared" si="4"/>
        <v>135.28872464453292</v>
      </c>
      <c r="R11" s="5">
        <f t="shared" si="4"/>
        <v>229.36776235546711</v>
      </c>
      <c r="S11" s="5">
        <f t="shared" si="4"/>
        <v>108.44177973677851</v>
      </c>
      <c r="T11" s="5">
        <f t="shared" si="4"/>
        <v>256.2147072632215</v>
      </c>
      <c r="U11" s="5">
        <f t="shared" si="9"/>
        <v>1</v>
      </c>
    </row>
    <row r="12" spans="1:21" ht="18" x14ac:dyDescent="0.2">
      <c r="A12" s="4">
        <v>43739</v>
      </c>
      <c r="B12" s="6">
        <v>6</v>
      </c>
      <c r="C12" s="6">
        <v>37</v>
      </c>
      <c r="D12" s="6">
        <v>12</v>
      </c>
      <c r="E12" s="6">
        <v>10.183975</v>
      </c>
      <c r="F12" s="6">
        <v>40.085053500000001</v>
      </c>
      <c r="G12" s="6">
        <v>13.888142999999999</v>
      </c>
      <c r="H12" s="5">
        <f t="shared" si="5"/>
        <v>55</v>
      </c>
      <c r="I12" s="5">
        <f t="shared" si="6"/>
        <v>64.157171500000004</v>
      </c>
      <c r="J12" s="6">
        <f t="shared" si="0"/>
        <v>48.47733188151097</v>
      </c>
      <c r="K12" s="6">
        <f t="shared" si="1"/>
        <v>79.837011118489045</v>
      </c>
      <c r="L12" s="6">
        <f t="shared" si="2"/>
        <v>39.52835024559284</v>
      </c>
      <c r="M12" s="6">
        <f t="shared" si="3"/>
        <v>88.785992754407175</v>
      </c>
      <c r="N12">
        <f t="shared" si="7"/>
        <v>1</v>
      </c>
      <c r="O12" s="5">
        <f t="shared" si="8"/>
        <v>176</v>
      </c>
      <c r="P12" s="5">
        <f t="shared" si="4"/>
        <v>172.874088</v>
      </c>
      <c r="Q12" s="5">
        <f t="shared" si="4"/>
        <v>125.83456914453291</v>
      </c>
      <c r="R12" s="5">
        <f t="shared" si="4"/>
        <v>219.91360685546712</v>
      </c>
      <c r="S12" s="5">
        <f t="shared" si="4"/>
        <v>98.987624236778515</v>
      </c>
      <c r="T12" s="5">
        <f t="shared" si="4"/>
        <v>246.76055176322151</v>
      </c>
      <c r="U12" s="5">
        <f t="shared" si="9"/>
        <v>1</v>
      </c>
    </row>
    <row r="13" spans="1:21" ht="18" x14ac:dyDescent="0.2">
      <c r="A13" s="4">
        <v>43770</v>
      </c>
      <c r="B13" s="6">
        <v>18</v>
      </c>
      <c r="C13" s="6">
        <v>28</v>
      </c>
      <c r="D13" s="6">
        <v>19</v>
      </c>
      <c r="E13" s="6">
        <v>7.1616599999999995</v>
      </c>
      <c r="F13" s="6">
        <v>36.189511500000002</v>
      </c>
      <c r="G13" s="6">
        <v>11.366095999999999</v>
      </c>
      <c r="H13" s="5">
        <f t="shared" si="5"/>
        <v>65</v>
      </c>
      <c r="I13" s="5">
        <f t="shared" si="6"/>
        <v>54.717267499999998</v>
      </c>
      <c r="J13" s="6">
        <f t="shared" si="0"/>
        <v>39.037427881510965</v>
      </c>
      <c r="K13" s="6">
        <f t="shared" si="1"/>
        <v>70.397107118489032</v>
      </c>
      <c r="L13" s="6">
        <f t="shared" si="2"/>
        <v>30.088446245592834</v>
      </c>
      <c r="M13" s="6">
        <f t="shared" si="3"/>
        <v>79.346088754407162</v>
      </c>
      <c r="N13">
        <f t="shared" si="7"/>
        <v>1</v>
      </c>
      <c r="O13" s="5">
        <f t="shared" si="8"/>
        <v>180</v>
      </c>
      <c r="P13" s="5">
        <f t="shared" si="4"/>
        <v>172.72082849999998</v>
      </c>
      <c r="Q13" s="5">
        <f t="shared" si="4"/>
        <v>125.68130964453292</v>
      </c>
      <c r="R13" s="5">
        <f t="shared" si="4"/>
        <v>219.7603473554671</v>
      </c>
      <c r="S13" s="5">
        <f t="shared" si="4"/>
        <v>98.834364736778511</v>
      </c>
      <c r="T13" s="5">
        <f t="shared" si="4"/>
        <v>246.6072922632215</v>
      </c>
      <c r="U13" s="5">
        <f t="shared" si="9"/>
        <v>1</v>
      </c>
    </row>
    <row r="14" spans="1:21" ht="18" x14ac:dyDescent="0.2">
      <c r="A14" s="4">
        <v>43800</v>
      </c>
      <c r="B14" s="6">
        <v>15</v>
      </c>
      <c r="C14" s="6">
        <v>35</v>
      </c>
      <c r="D14" s="6">
        <v>6</v>
      </c>
      <c r="E14" s="6">
        <v>12.941000499999999</v>
      </c>
      <c r="F14" s="6">
        <v>31.3063</v>
      </c>
      <c r="G14" s="6">
        <v>9.7523485000000001</v>
      </c>
      <c r="H14" s="5">
        <f t="shared" si="5"/>
        <v>56</v>
      </c>
      <c r="I14" s="5">
        <f t="shared" si="6"/>
        <v>53.999649000000005</v>
      </c>
      <c r="J14" s="6">
        <f t="shared" si="0"/>
        <v>38.319809381510971</v>
      </c>
      <c r="K14" s="6">
        <f t="shared" si="1"/>
        <v>69.679488618489046</v>
      </c>
      <c r="L14" s="6">
        <f t="shared" si="2"/>
        <v>29.370827745592841</v>
      </c>
      <c r="M14" s="6">
        <f t="shared" si="3"/>
        <v>78.628470254407176</v>
      </c>
      <c r="N14">
        <f t="shared" si="7"/>
        <v>1</v>
      </c>
      <c r="O14" s="5">
        <f t="shared" si="8"/>
        <v>185</v>
      </c>
      <c r="P14" s="5">
        <f t="shared" si="4"/>
        <v>176.68716750000002</v>
      </c>
      <c r="Q14" s="5">
        <f t="shared" si="4"/>
        <v>129.64764864453292</v>
      </c>
      <c r="R14" s="5">
        <f t="shared" si="4"/>
        <v>223.72668635546711</v>
      </c>
      <c r="S14" s="5">
        <f t="shared" si="4"/>
        <v>102.80070373677853</v>
      </c>
      <c r="T14" s="5">
        <f t="shared" si="4"/>
        <v>250.5736312632215</v>
      </c>
      <c r="U14" s="5">
        <f t="shared" si="9"/>
        <v>1</v>
      </c>
    </row>
    <row r="15" spans="1:21" ht="18" x14ac:dyDescent="0.2">
      <c r="A15" s="4">
        <v>43831</v>
      </c>
      <c r="B15" s="6">
        <v>19</v>
      </c>
      <c r="C15" s="6">
        <v>33</v>
      </c>
      <c r="D15" s="6">
        <v>7</v>
      </c>
      <c r="E15" s="6">
        <v>16.336214500000001</v>
      </c>
      <c r="F15" s="6">
        <v>36.366714999999999</v>
      </c>
      <c r="G15" s="6">
        <v>11.3009825</v>
      </c>
      <c r="H15" s="5">
        <f t="shared" si="5"/>
        <v>59</v>
      </c>
      <c r="I15" s="5">
        <f t="shared" si="6"/>
        <v>64.003912</v>
      </c>
      <c r="J15" s="6">
        <f t="shared" si="0"/>
        <v>48.324072381510966</v>
      </c>
      <c r="K15" s="6">
        <f t="shared" si="1"/>
        <v>79.683751618489026</v>
      </c>
      <c r="L15" s="6">
        <f t="shared" si="2"/>
        <v>39.375090745592836</v>
      </c>
      <c r="M15" s="6">
        <f t="shared" si="3"/>
        <v>88.632733254407157</v>
      </c>
      <c r="N15">
        <f t="shared" si="7"/>
        <v>1</v>
      </c>
      <c r="O15" s="5">
        <f t="shared" si="8"/>
        <v>158</v>
      </c>
      <c r="P15" s="5">
        <f t="shared" si="4"/>
        <v>181.81112250000001</v>
      </c>
      <c r="Q15" s="5">
        <f t="shared" si="4"/>
        <v>134.77160364453292</v>
      </c>
      <c r="R15" s="5">
        <f t="shared" si="4"/>
        <v>228.8506413554671</v>
      </c>
      <c r="S15" s="5">
        <f t="shared" si="4"/>
        <v>107.92465873677853</v>
      </c>
      <c r="T15" s="5">
        <f t="shared" si="4"/>
        <v>255.6975862632215</v>
      </c>
      <c r="U15" s="5">
        <f t="shared" si="9"/>
        <v>1</v>
      </c>
    </row>
    <row r="16" spans="1:21" ht="18" x14ac:dyDescent="0.2">
      <c r="A16" s="4">
        <v>43862</v>
      </c>
      <c r="B16" s="6">
        <v>12</v>
      </c>
      <c r="C16" s="6">
        <v>45</v>
      </c>
      <c r="D16" s="6">
        <v>13</v>
      </c>
      <c r="E16" s="6">
        <v>16.790735000000002</v>
      </c>
      <c r="F16" s="6">
        <v>32.885944000000002</v>
      </c>
      <c r="G16" s="6">
        <v>9.0069274999999998</v>
      </c>
      <c r="H16" s="5">
        <f t="shared" si="5"/>
        <v>70</v>
      </c>
      <c r="I16" s="5">
        <f t="shared" si="6"/>
        <v>58.68360650000001</v>
      </c>
      <c r="J16" s="6">
        <f t="shared" si="0"/>
        <v>43.003766881510977</v>
      </c>
      <c r="K16" s="6">
        <f t="shared" si="1"/>
        <v>74.363446118489037</v>
      </c>
      <c r="L16" s="6">
        <f t="shared" si="2"/>
        <v>34.054785245592846</v>
      </c>
      <c r="M16" s="6">
        <f t="shared" si="3"/>
        <v>83.312427754407167</v>
      </c>
      <c r="N16">
        <f t="shared" si="7"/>
        <v>1</v>
      </c>
      <c r="O16" s="5">
        <f t="shared" si="8"/>
        <v>121</v>
      </c>
      <c r="P16" s="5">
        <f t="shared" si="4"/>
        <v>155.69188600000001</v>
      </c>
      <c r="Q16" s="5">
        <f t="shared" si="4"/>
        <v>108.65236714453292</v>
      </c>
      <c r="R16" s="5">
        <f t="shared" si="4"/>
        <v>202.7314048554671</v>
      </c>
      <c r="S16" s="5">
        <f t="shared" si="4"/>
        <v>81.805422236778526</v>
      </c>
      <c r="T16" s="5">
        <f t="shared" si="4"/>
        <v>229.5783497632215</v>
      </c>
      <c r="U16" s="5">
        <f t="shared" si="9"/>
        <v>1</v>
      </c>
    </row>
    <row r="17" spans="1:21" ht="18" x14ac:dyDescent="0.2">
      <c r="A17" s="4">
        <v>43891</v>
      </c>
      <c r="B17" s="6">
        <v>6</v>
      </c>
      <c r="C17" s="6">
        <v>16</v>
      </c>
      <c r="D17" s="6">
        <v>7</v>
      </c>
      <c r="E17" s="6">
        <v>13.7678355</v>
      </c>
      <c r="F17" s="6">
        <v>38.006891000000003</v>
      </c>
      <c r="G17" s="6">
        <v>7.3488775000000004</v>
      </c>
      <c r="H17" s="5">
        <f t="shared" si="5"/>
        <v>29</v>
      </c>
      <c r="I17" s="5">
        <f t="shared" si="6"/>
        <v>59.123604</v>
      </c>
      <c r="J17" s="6">
        <f t="shared" si="0"/>
        <v>43.443764381510967</v>
      </c>
      <c r="K17" s="6">
        <f t="shared" si="1"/>
        <v>74.803443618489041</v>
      </c>
      <c r="L17" s="6">
        <f t="shared" si="2"/>
        <v>34.494782745592836</v>
      </c>
      <c r="M17" s="6">
        <f t="shared" si="3"/>
        <v>83.752425254407171</v>
      </c>
      <c r="N17">
        <f t="shared" si="7"/>
        <v>0</v>
      </c>
      <c r="O17" s="5">
        <f t="shared" si="8"/>
        <v>75</v>
      </c>
      <c r="P17" s="5">
        <f t="shared" si="4"/>
        <v>127.29306</v>
      </c>
      <c r="Q17" s="5">
        <f t="shared" si="4"/>
        <v>80.253541144532903</v>
      </c>
      <c r="R17" s="5">
        <f t="shared" si="4"/>
        <v>174.33257885546709</v>
      </c>
      <c r="S17" s="5">
        <f t="shared" si="4"/>
        <v>53.406596236778512</v>
      </c>
      <c r="T17" s="5">
        <f t="shared" si="4"/>
        <v>201.17952376322148</v>
      </c>
      <c r="U17" s="5">
        <f t="shared" si="9"/>
        <v>1</v>
      </c>
    </row>
    <row r="18" spans="1:21" ht="18" x14ac:dyDescent="0.2">
      <c r="A18" s="4">
        <v>43922</v>
      </c>
      <c r="B18" s="6">
        <v>4</v>
      </c>
      <c r="C18" s="6">
        <v>10</v>
      </c>
      <c r="D18" s="6">
        <v>8</v>
      </c>
      <c r="E18" s="6">
        <v>8.2652085</v>
      </c>
      <c r="F18" s="6">
        <v>24.032350000000001</v>
      </c>
      <c r="G18" s="6">
        <v>5.5871170000000001</v>
      </c>
      <c r="H18" s="5">
        <f t="shared" si="5"/>
        <v>22</v>
      </c>
      <c r="I18" s="5">
        <f t="shared" si="6"/>
        <v>37.8846755</v>
      </c>
      <c r="J18" s="6">
        <f t="shared" si="0"/>
        <v>22.204835881510967</v>
      </c>
      <c r="K18" s="6">
        <f t="shared" si="1"/>
        <v>53.564515118489034</v>
      </c>
      <c r="L18" s="6">
        <f t="shared" si="2"/>
        <v>13.255854245592836</v>
      </c>
      <c r="M18" s="6">
        <f t="shared" si="3"/>
        <v>62.513496754407164</v>
      </c>
      <c r="N18">
        <f t="shared" si="7"/>
        <v>1</v>
      </c>
      <c r="O18" s="5">
        <f t="shared" si="8"/>
        <v>88</v>
      </c>
      <c r="P18" s="5">
        <f t="shared" si="8"/>
        <v>106.3238485</v>
      </c>
      <c r="Q18" s="5">
        <f t="shared" si="8"/>
        <v>59.284329644532896</v>
      </c>
      <c r="R18" s="5">
        <f t="shared" si="8"/>
        <v>153.36336735546712</v>
      </c>
      <c r="S18" s="5">
        <f t="shared" si="8"/>
        <v>32.437384736778512</v>
      </c>
      <c r="T18" s="5">
        <f t="shared" si="8"/>
        <v>180.21031226322151</v>
      </c>
      <c r="U18" s="5">
        <f t="shared" si="9"/>
        <v>1</v>
      </c>
    </row>
    <row r="19" spans="1:21" ht="18" x14ac:dyDescent="0.2">
      <c r="A19" s="4">
        <v>43952</v>
      </c>
      <c r="B19" s="6">
        <v>0</v>
      </c>
      <c r="C19" s="6">
        <v>22</v>
      </c>
      <c r="D19" s="6">
        <v>2</v>
      </c>
      <c r="E19" s="6">
        <v>6.1499110000000003</v>
      </c>
      <c r="F19" s="6">
        <v>18.878688</v>
      </c>
      <c r="G19" s="6">
        <v>5.2561815000000003</v>
      </c>
      <c r="H19" s="5">
        <f t="shared" si="5"/>
        <v>24</v>
      </c>
      <c r="I19" s="5">
        <f t="shared" si="6"/>
        <v>30.2847805</v>
      </c>
      <c r="J19" s="6">
        <f t="shared" si="0"/>
        <v>14.604940881510966</v>
      </c>
      <c r="K19" s="6">
        <f t="shared" si="1"/>
        <v>45.964620118489037</v>
      </c>
      <c r="L19" s="6">
        <f t="shared" si="2"/>
        <v>5.655959245592836</v>
      </c>
      <c r="M19" s="6">
        <f t="shared" si="3"/>
        <v>54.913601754407168</v>
      </c>
      <c r="N19">
        <f t="shared" si="7"/>
        <v>1</v>
      </c>
      <c r="O19" s="5">
        <f t="shared" ref="O19:T34" si="10">+SUM(H19:H21)</f>
        <v>137</v>
      </c>
      <c r="P19" s="5">
        <f t="shared" si="10"/>
        <v>126.94732500000001</v>
      </c>
      <c r="Q19" s="5">
        <f t="shared" si="10"/>
        <v>79.907806144532898</v>
      </c>
      <c r="R19" s="5">
        <f t="shared" si="10"/>
        <v>173.9868438554671</v>
      </c>
      <c r="S19" s="5">
        <f t="shared" si="10"/>
        <v>53.060861236778507</v>
      </c>
      <c r="T19" s="5">
        <f t="shared" si="10"/>
        <v>200.83378876322149</v>
      </c>
      <c r="U19" s="5">
        <f t="shared" si="9"/>
        <v>1</v>
      </c>
    </row>
    <row r="20" spans="1:21" ht="18" x14ac:dyDescent="0.2">
      <c r="A20" s="4">
        <v>43983</v>
      </c>
      <c r="B20" s="6">
        <v>8</v>
      </c>
      <c r="C20" s="6">
        <v>33</v>
      </c>
      <c r="D20" s="6">
        <v>1</v>
      </c>
      <c r="E20" s="6">
        <v>5.2759839999999993</v>
      </c>
      <c r="F20" s="6">
        <v>25.302322</v>
      </c>
      <c r="G20" s="6">
        <v>7.5760865000000006</v>
      </c>
      <c r="H20" s="5">
        <f t="shared" si="5"/>
        <v>42</v>
      </c>
      <c r="I20" s="5">
        <f t="shared" si="6"/>
        <v>38.1543925</v>
      </c>
      <c r="J20" s="6">
        <f t="shared" si="0"/>
        <v>22.474552881510967</v>
      </c>
      <c r="K20" s="6">
        <f t="shared" si="1"/>
        <v>53.834232118489034</v>
      </c>
      <c r="L20" s="6">
        <f t="shared" si="2"/>
        <v>13.525571245592836</v>
      </c>
      <c r="M20" s="6">
        <f t="shared" si="3"/>
        <v>62.783213754407164</v>
      </c>
      <c r="N20">
        <f t="shared" si="7"/>
        <v>1</v>
      </c>
      <c r="O20" s="5">
        <f t="shared" si="10"/>
        <v>191</v>
      </c>
      <c r="P20" s="5">
        <f t="shared" si="10"/>
        <v>173.60293350000001</v>
      </c>
      <c r="Q20" s="5">
        <f t="shared" si="10"/>
        <v>126.56341464453291</v>
      </c>
      <c r="R20" s="5">
        <f t="shared" si="10"/>
        <v>220.64245235546713</v>
      </c>
      <c r="S20" s="5">
        <f t="shared" si="10"/>
        <v>99.716469736778521</v>
      </c>
      <c r="T20" s="5">
        <f t="shared" si="10"/>
        <v>247.48939726322152</v>
      </c>
      <c r="U20" s="5">
        <f t="shared" si="9"/>
        <v>1</v>
      </c>
    </row>
    <row r="21" spans="1:21" ht="18" x14ac:dyDescent="0.2">
      <c r="A21" s="4">
        <v>44013</v>
      </c>
      <c r="B21" s="6">
        <v>10</v>
      </c>
      <c r="C21" s="6">
        <v>60</v>
      </c>
      <c r="D21" s="6">
        <v>1</v>
      </c>
      <c r="E21" s="6">
        <v>10.298622</v>
      </c>
      <c r="F21" s="6">
        <v>36.2734205</v>
      </c>
      <c r="G21" s="6">
        <v>11.936109499999999</v>
      </c>
      <c r="H21" s="5">
        <f t="shared" si="5"/>
        <v>71</v>
      </c>
      <c r="I21" s="5">
        <f t="shared" si="6"/>
        <v>58.508152000000003</v>
      </c>
      <c r="J21" s="6">
        <f t="shared" si="0"/>
        <v>42.828312381510969</v>
      </c>
      <c r="K21" s="6">
        <f t="shared" si="1"/>
        <v>74.187991618489036</v>
      </c>
      <c r="L21" s="6">
        <f t="shared" si="2"/>
        <v>33.879330745592839</v>
      </c>
      <c r="M21" s="6">
        <f t="shared" si="3"/>
        <v>83.136973254407167</v>
      </c>
      <c r="N21">
        <f t="shared" si="7"/>
        <v>1</v>
      </c>
      <c r="O21" s="5">
        <f t="shared" si="10"/>
        <v>215</v>
      </c>
      <c r="P21" s="5">
        <f t="shared" si="10"/>
        <v>226.50170250000002</v>
      </c>
      <c r="Q21" s="5">
        <f t="shared" si="10"/>
        <v>179.46218364453293</v>
      </c>
      <c r="R21" s="5">
        <f t="shared" si="10"/>
        <v>273.54122135546709</v>
      </c>
      <c r="S21" s="5">
        <f t="shared" si="10"/>
        <v>152.61523873677854</v>
      </c>
      <c r="T21" s="5">
        <f t="shared" si="10"/>
        <v>300.38816626322148</v>
      </c>
      <c r="U21" s="5">
        <f t="shared" si="9"/>
        <v>1</v>
      </c>
    </row>
    <row r="22" spans="1:21" ht="18" x14ac:dyDescent="0.2">
      <c r="A22" s="4">
        <v>44044</v>
      </c>
      <c r="B22" s="6">
        <v>20</v>
      </c>
      <c r="C22" s="6">
        <v>50</v>
      </c>
      <c r="D22" s="6">
        <v>8</v>
      </c>
      <c r="E22" s="6">
        <v>12.975422999999999</v>
      </c>
      <c r="F22" s="6">
        <v>51.338515999999998</v>
      </c>
      <c r="G22" s="6">
        <v>12.62645</v>
      </c>
      <c r="H22" s="5">
        <f t="shared" si="5"/>
        <v>78</v>
      </c>
      <c r="I22" s="5">
        <f t="shared" si="6"/>
        <v>76.94038900000001</v>
      </c>
      <c r="J22" s="6">
        <f t="shared" si="0"/>
        <v>61.260549381510977</v>
      </c>
      <c r="K22" s="6">
        <f t="shared" si="1"/>
        <v>92.620228618489051</v>
      </c>
      <c r="L22" s="6">
        <f t="shared" si="2"/>
        <v>52.311567745592846</v>
      </c>
      <c r="M22" s="6">
        <f t="shared" si="3"/>
        <v>101.56921025440718</v>
      </c>
      <c r="N22">
        <f t="shared" si="7"/>
        <v>1</v>
      </c>
      <c r="O22" s="5">
        <f t="shared" si="10"/>
        <v>236</v>
      </c>
      <c r="P22" s="5">
        <f t="shared" si="10"/>
        <v>256.27799000000005</v>
      </c>
      <c r="Q22" s="5">
        <f t="shared" si="10"/>
        <v>209.23847114453289</v>
      </c>
      <c r="R22" s="5">
        <f t="shared" si="10"/>
        <v>303.31750885546711</v>
      </c>
      <c r="S22" s="5">
        <f t="shared" si="10"/>
        <v>182.3915262367785</v>
      </c>
      <c r="T22" s="5">
        <f t="shared" si="10"/>
        <v>330.1644537632215</v>
      </c>
      <c r="U22" s="5">
        <f t="shared" si="9"/>
        <v>1</v>
      </c>
    </row>
    <row r="23" spans="1:21" ht="18" x14ac:dyDescent="0.2">
      <c r="A23" s="2" t="s">
        <v>6</v>
      </c>
      <c r="B23" s="6">
        <v>19</v>
      </c>
      <c r="C23" s="6">
        <v>45</v>
      </c>
      <c r="D23" s="6">
        <v>2</v>
      </c>
      <c r="E23" s="6">
        <v>18.663127500000002</v>
      </c>
      <c r="F23" s="6">
        <v>54.736135000000004</v>
      </c>
      <c r="G23" s="6">
        <v>17.653898999999999</v>
      </c>
      <c r="H23" s="5">
        <f t="shared" si="5"/>
        <v>66</v>
      </c>
      <c r="I23" s="5">
        <f t="shared" si="6"/>
        <v>91.053161500000002</v>
      </c>
      <c r="J23" s="6">
        <f t="shared" si="0"/>
        <v>75.373321881510975</v>
      </c>
      <c r="K23" s="6">
        <f t="shared" si="1"/>
        <v>106.73300111848903</v>
      </c>
      <c r="L23" s="6">
        <f t="shared" si="2"/>
        <v>66.424340245592845</v>
      </c>
      <c r="M23" s="6">
        <f t="shared" si="3"/>
        <v>115.68198275440716</v>
      </c>
      <c r="N23">
        <f t="shared" si="7"/>
        <v>0</v>
      </c>
      <c r="O23" s="5">
        <f t="shared" si="10"/>
        <v>251</v>
      </c>
      <c r="P23" s="5">
        <f t="shared" si="10"/>
        <v>274.48795200000001</v>
      </c>
      <c r="Q23" s="5">
        <f t="shared" si="10"/>
        <v>227.44843314453288</v>
      </c>
      <c r="R23" s="5">
        <f t="shared" si="10"/>
        <v>321.52747085546707</v>
      </c>
      <c r="S23" s="5">
        <f t="shared" si="10"/>
        <v>200.60148823677849</v>
      </c>
      <c r="T23" s="5">
        <f t="shared" si="10"/>
        <v>348.37441576322146</v>
      </c>
      <c r="U23" s="5">
        <f t="shared" si="9"/>
        <v>1</v>
      </c>
    </row>
    <row r="24" spans="1:21" ht="18" x14ac:dyDescent="0.2">
      <c r="A24" s="4">
        <v>44105</v>
      </c>
      <c r="B24" s="6">
        <v>12</v>
      </c>
      <c r="C24" s="6">
        <v>61</v>
      </c>
      <c r="D24" s="6">
        <v>19</v>
      </c>
      <c r="E24" s="6">
        <v>17.940563999999998</v>
      </c>
      <c r="F24" s="6">
        <v>49.967680000000001</v>
      </c>
      <c r="G24" s="6">
        <v>20.376195500000001</v>
      </c>
      <c r="H24" s="5">
        <f t="shared" si="5"/>
        <v>92</v>
      </c>
      <c r="I24" s="5">
        <f t="shared" si="6"/>
        <v>88.284439499999991</v>
      </c>
      <c r="J24" s="6">
        <f t="shared" si="0"/>
        <v>72.60459988151095</v>
      </c>
      <c r="K24" s="6">
        <f t="shared" si="1"/>
        <v>103.96427911848903</v>
      </c>
      <c r="L24" s="6">
        <f t="shared" si="2"/>
        <v>63.655618245592827</v>
      </c>
      <c r="M24" s="6">
        <f t="shared" si="3"/>
        <v>112.91326075440716</v>
      </c>
      <c r="N24">
        <f t="shared" si="7"/>
        <v>1</v>
      </c>
      <c r="O24" s="5">
        <f t="shared" si="10"/>
        <v>269</v>
      </c>
      <c r="P24" s="5">
        <f t="shared" si="10"/>
        <v>268.62951799999996</v>
      </c>
      <c r="Q24" s="5">
        <f t="shared" si="10"/>
        <v>221.58999914453287</v>
      </c>
      <c r="R24" s="5">
        <f t="shared" si="10"/>
        <v>315.66903685546708</v>
      </c>
      <c r="S24" s="5">
        <f t="shared" si="10"/>
        <v>194.74305423677848</v>
      </c>
      <c r="T24" s="5">
        <f t="shared" si="10"/>
        <v>342.51598176322148</v>
      </c>
      <c r="U24" s="5">
        <f t="shared" si="9"/>
        <v>1</v>
      </c>
    </row>
    <row r="25" spans="1:21" ht="18" x14ac:dyDescent="0.2">
      <c r="A25" s="4">
        <v>44136</v>
      </c>
      <c r="B25" s="6">
        <v>15</v>
      </c>
      <c r="C25" s="6">
        <v>54</v>
      </c>
      <c r="D25" s="6">
        <v>24</v>
      </c>
      <c r="E25" s="6">
        <v>16.883853500000001</v>
      </c>
      <c r="F25" s="6">
        <v>60.669433999999995</v>
      </c>
      <c r="G25" s="6">
        <v>17.597063499999997</v>
      </c>
      <c r="H25" s="5">
        <f t="shared" si="5"/>
        <v>93</v>
      </c>
      <c r="I25" s="5">
        <f t="shared" si="6"/>
        <v>95.150351000000001</v>
      </c>
      <c r="J25" s="6">
        <f t="shared" si="0"/>
        <v>79.47051138151096</v>
      </c>
      <c r="K25" s="6">
        <f t="shared" si="1"/>
        <v>110.83019061848904</v>
      </c>
      <c r="L25" s="6">
        <f t="shared" si="2"/>
        <v>70.521529745592829</v>
      </c>
      <c r="M25" s="6">
        <f t="shared" si="3"/>
        <v>119.77917225440717</v>
      </c>
      <c r="N25">
        <f t="shared" si="7"/>
        <v>1</v>
      </c>
      <c r="O25" s="5">
        <f t="shared" si="10"/>
        <v>262</v>
      </c>
      <c r="P25" s="5">
        <f t="shared" si="10"/>
        <v>274.06622749999997</v>
      </c>
      <c r="Q25" s="5">
        <f t="shared" si="10"/>
        <v>227.02670864453287</v>
      </c>
      <c r="R25" s="5">
        <f t="shared" si="10"/>
        <v>321.10574635546709</v>
      </c>
      <c r="S25" s="5">
        <f t="shared" si="10"/>
        <v>200.17976373677848</v>
      </c>
      <c r="T25" s="5">
        <f t="shared" si="10"/>
        <v>347.95269126322148</v>
      </c>
      <c r="U25" s="5">
        <f t="shared" si="9"/>
        <v>1</v>
      </c>
    </row>
    <row r="26" spans="1:21" ht="18" x14ac:dyDescent="0.2">
      <c r="A26" s="4">
        <v>44166</v>
      </c>
      <c r="B26" s="6">
        <v>13</v>
      </c>
      <c r="C26" s="6">
        <v>56</v>
      </c>
      <c r="D26" s="6">
        <v>15</v>
      </c>
      <c r="E26" s="6">
        <v>15.299578499999999</v>
      </c>
      <c r="F26" s="6">
        <v>56.698299500000005</v>
      </c>
      <c r="G26" s="6">
        <v>13.196849500000001</v>
      </c>
      <c r="H26" s="5">
        <f t="shared" si="5"/>
        <v>84</v>
      </c>
      <c r="I26" s="5">
        <f t="shared" si="6"/>
        <v>85.194727499999999</v>
      </c>
      <c r="J26" s="6">
        <f t="shared" si="0"/>
        <v>69.514887881510958</v>
      </c>
      <c r="K26" s="6">
        <f t="shared" si="1"/>
        <v>100.87456711848904</v>
      </c>
      <c r="L26" s="6">
        <f t="shared" si="2"/>
        <v>60.565906245592835</v>
      </c>
      <c r="M26" s="6">
        <f t="shared" si="3"/>
        <v>109.82354875440717</v>
      </c>
      <c r="N26">
        <f t="shared" si="7"/>
        <v>1</v>
      </c>
      <c r="O26" s="5">
        <f t="shared" si="10"/>
        <v>263</v>
      </c>
      <c r="P26" s="5">
        <f t="shared" si="10"/>
        <v>268.42301900000001</v>
      </c>
      <c r="Q26" s="5">
        <f t="shared" si="10"/>
        <v>221.38350014453289</v>
      </c>
      <c r="R26" s="5">
        <f t="shared" si="10"/>
        <v>315.46253785546708</v>
      </c>
      <c r="S26" s="5">
        <f t="shared" si="10"/>
        <v>194.5365552367785</v>
      </c>
      <c r="T26" s="5">
        <f t="shared" si="10"/>
        <v>342.30948276322147</v>
      </c>
      <c r="U26" s="5">
        <f t="shared" si="9"/>
        <v>1</v>
      </c>
    </row>
    <row r="27" spans="1:21" ht="18" x14ac:dyDescent="0.2">
      <c r="A27" s="4">
        <v>44197</v>
      </c>
      <c r="B27" s="6">
        <v>18</v>
      </c>
      <c r="C27" s="6">
        <v>54</v>
      </c>
      <c r="D27" s="6">
        <v>13</v>
      </c>
      <c r="E27" s="6">
        <v>17.14331</v>
      </c>
      <c r="F27" s="6">
        <v>61.217623500000002</v>
      </c>
      <c r="G27" s="6">
        <v>15.360215500000001</v>
      </c>
      <c r="H27" s="5">
        <f t="shared" si="5"/>
        <v>85</v>
      </c>
      <c r="I27" s="5">
        <f t="shared" si="6"/>
        <v>93.721148999999997</v>
      </c>
      <c r="J27" s="6">
        <f t="shared" si="0"/>
        <v>78.041309381510956</v>
      </c>
      <c r="K27" s="6">
        <f t="shared" si="1"/>
        <v>109.40098861848904</v>
      </c>
      <c r="L27" s="6">
        <f t="shared" si="2"/>
        <v>69.092327745592826</v>
      </c>
      <c r="M27" s="6">
        <f t="shared" si="3"/>
        <v>118.34997025440717</v>
      </c>
      <c r="N27">
        <f t="shared" si="7"/>
        <v>1</v>
      </c>
      <c r="O27" s="5">
        <f t="shared" si="10"/>
        <v>295</v>
      </c>
      <c r="P27" s="5">
        <f t="shared" si="10"/>
        <v>277.66610850000001</v>
      </c>
      <c r="Q27" s="5">
        <f t="shared" si="10"/>
        <v>230.62658964453288</v>
      </c>
      <c r="R27" s="5">
        <f t="shared" si="10"/>
        <v>324.70562735546707</v>
      </c>
      <c r="S27" s="5">
        <f t="shared" si="10"/>
        <v>203.77964473677849</v>
      </c>
      <c r="T27" s="5">
        <f t="shared" si="10"/>
        <v>351.55257226322146</v>
      </c>
      <c r="U27" s="5">
        <f t="shared" si="9"/>
        <v>1</v>
      </c>
    </row>
    <row r="28" spans="1:21" ht="18" x14ac:dyDescent="0.2">
      <c r="A28" s="4">
        <v>44228</v>
      </c>
      <c r="B28" s="6">
        <v>12</v>
      </c>
      <c r="C28" s="6">
        <v>65</v>
      </c>
      <c r="D28" s="6">
        <v>17</v>
      </c>
      <c r="E28" s="6">
        <v>17.456620000000001</v>
      </c>
      <c r="F28" s="6">
        <v>58.795053499999995</v>
      </c>
      <c r="G28" s="6">
        <v>13.255469</v>
      </c>
      <c r="H28" s="5">
        <f t="shared" si="5"/>
        <v>94</v>
      </c>
      <c r="I28" s="5">
        <f t="shared" si="6"/>
        <v>89.5071425</v>
      </c>
      <c r="J28" s="6">
        <f t="shared" si="0"/>
        <v>73.827302881510974</v>
      </c>
      <c r="K28" s="6">
        <f t="shared" si="1"/>
        <v>105.18698211848903</v>
      </c>
      <c r="L28" s="6">
        <f t="shared" si="2"/>
        <v>64.878321245592844</v>
      </c>
      <c r="M28" s="6">
        <f t="shared" si="3"/>
        <v>114.13596375440716</v>
      </c>
      <c r="N28">
        <f t="shared" si="7"/>
        <v>1</v>
      </c>
      <c r="O28" s="5">
        <f t="shared" si="10"/>
        <v>290</v>
      </c>
      <c r="P28" s="5">
        <f t="shared" si="10"/>
        <v>283.493897</v>
      </c>
      <c r="Q28" s="5">
        <f t="shared" si="10"/>
        <v>236.45437814453291</v>
      </c>
      <c r="R28" s="5">
        <f t="shared" si="10"/>
        <v>330.53341585546707</v>
      </c>
      <c r="S28" s="5">
        <f t="shared" si="10"/>
        <v>209.60743323677852</v>
      </c>
      <c r="T28" s="5">
        <f t="shared" si="10"/>
        <v>357.38036076322146</v>
      </c>
      <c r="U28" s="5">
        <f t="shared" si="9"/>
        <v>1</v>
      </c>
    </row>
    <row r="29" spans="1:21" ht="18" x14ac:dyDescent="0.2">
      <c r="A29" s="4">
        <v>44256</v>
      </c>
      <c r="B29" s="6">
        <v>25</v>
      </c>
      <c r="C29" s="6">
        <v>80</v>
      </c>
      <c r="D29" s="6">
        <v>11</v>
      </c>
      <c r="E29" s="6">
        <v>16.269553999999999</v>
      </c>
      <c r="F29" s="6">
        <v>64.600196499999996</v>
      </c>
      <c r="G29" s="6">
        <v>13.5680665</v>
      </c>
      <c r="H29" s="5">
        <f t="shared" si="5"/>
        <v>116</v>
      </c>
      <c r="I29" s="5">
        <f t="shared" si="6"/>
        <v>94.437816999999995</v>
      </c>
      <c r="J29" s="6">
        <f t="shared" si="0"/>
        <v>78.757977381510955</v>
      </c>
      <c r="K29" s="6">
        <f t="shared" si="1"/>
        <v>110.11765661848904</v>
      </c>
      <c r="L29" s="6">
        <f t="shared" si="2"/>
        <v>69.808995745592824</v>
      </c>
      <c r="M29" s="6">
        <f t="shared" si="3"/>
        <v>119.06663825440717</v>
      </c>
      <c r="N29">
        <f t="shared" si="7"/>
        <v>1</v>
      </c>
      <c r="O29" s="5">
        <f t="shared" si="10"/>
        <v>254</v>
      </c>
      <c r="P29" s="5">
        <f t="shared" si="10"/>
        <v>279.91896650000001</v>
      </c>
      <c r="Q29" s="5">
        <f t="shared" si="10"/>
        <v>232.87944764453292</v>
      </c>
      <c r="R29" s="5">
        <f t="shared" si="10"/>
        <v>326.95848535546713</v>
      </c>
      <c r="S29" s="5">
        <f t="shared" si="10"/>
        <v>206.03250273677853</v>
      </c>
      <c r="T29" s="5">
        <f t="shared" si="10"/>
        <v>353.80543026322152</v>
      </c>
      <c r="U29" s="5">
        <f t="shared" si="9"/>
        <v>1</v>
      </c>
    </row>
    <row r="30" spans="1:21" ht="18" x14ac:dyDescent="0.2">
      <c r="A30" s="4">
        <v>44287</v>
      </c>
      <c r="B30" s="6">
        <v>18</v>
      </c>
      <c r="C30" s="6">
        <v>49</v>
      </c>
      <c r="D30" s="6">
        <v>13</v>
      </c>
      <c r="E30" s="6">
        <v>17.0591495</v>
      </c>
      <c r="F30" s="6">
        <v>67.450873000000001</v>
      </c>
      <c r="G30" s="6">
        <v>15.038914999999999</v>
      </c>
      <c r="H30" s="5">
        <f t="shared" si="5"/>
        <v>80</v>
      </c>
      <c r="I30" s="5">
        <f t="shared" si="6"/>
        <v>99.548937500000008</v>
      </c>
      <c r="J30" s="6">
        <f t="shared" si="0"/>
        <v>83.869097881510982</v>
      </c>
      <c r="K30" s="6">
        <f t="shared" si="1"/>
        <v>115.22877711848903</v>
      </c>
      <c r="L30" s="6">
        <f t="shared" si="2"/>
        <v>74.920116245592851</v>
      </c>
      <c r="M30" s="6">
        <f t="shared" si="3"/>
        <v>124.17775875440717</v>
      </c>
      <c r="N30">
        <f t="shared" si="7"/>
        <v>1</v>
      </c>
      <c r="O30" s="5">
        <f t="shared" si="10"/>
        <v>183</v>
      </c>
      <c r="P30" s="5">
        <f t="shared" si="10"/>
        <v>257.02346199999999</v>
      </c>
      <c r="Q30" s="5">
        <f t="shared" si="10"/>
        <v>209.98394314453293</v>
      </c>
      <c r="R30" s="5">
        <f t="shared" si="10"/>
        <v>304.06298085546712</v>
      </c>
      <c r="S30" s="5">
        <f t="shared" si="10"/>
        <v>183.13699823677854</v>
      </c>
      <c r="T30" s="5">
        <f t="shared" si="10"/>
        <v>330.90992576322151</v>
      </c>
      <c r="U30" s="5">
        <f t="shared" si="9"/>
        <v>0</v>
      </c>
    </row>
    <row r="31" spans="1:21" ht="18" x14ac:dyDescent="0.2">
      <c r="A31" s="4">
        <v>44317</v>
      </c>
      <c r="B31" s="6">
        <v>3</v>
      </c>
      <c r="C31" s="6">
        <v>38</v>
      </c>
      <c r="D31" s="6">
        <v>17</v>
      </c>
      <c r="E31" s="6">
        <v>15.693463000000001</v>
      </c>
      <c r="F31" s="6">
        <v>57.358822000000004</v>
      </c>
      <c r="G31" s="6">
        <v>12.879926999999999</v>
      </c>
      <c r="H31" s="5">
        <f t="shared" si="5"/>
        <v>58</v>
      </c>
      <c r="I31" s="5">
        <f t="shared" si="6"/>
        <v>85.932212000000007</v>
      </c>
      <c r="J31" s="6">
        <f t="shared" si="0"/>
        <v>70.25237238151098</v>
      </c>
      <c r="K31" s="6">
        <f t="shared" si="1"/>
        <v>101.61205161848903</v>
      </c>
      <c r="L31" s="6">
        <f t="shared" si="2"/>
        <v>61.303390745592843</v>
      </c>
      <c r="M31" s="6">
        <f t="shared" si="3"/>
        <v>110.56103325440716</v>
      </c>
      <c r="N31">
        <f t="shared" si="7"/>
        <v>0</v>
      </c>
      <c r="O31" s="5">
        <f t="shared" si="10"/>
        <v>173</v>
      </c>
      <c r="P31" s="5">
        <f t="shared" si="10"/>
        <v>223.19866950000002</v>
      </c>
      <c r="Q31" s="5">
        <f t="shared" si="10"/>
        <v>176.1591506445329</v>
      </c>
      <c r="R31" s="5">
        <f t="shared" si="10"/>
        <v>270.23818835546712</v>
      </c>
      <c r="S31" s="5">
        <f t="shared" si="10"/>
        <v>149.31220573677851</v>
      </c>
      <c r="T31" s="5">
        <f t="shared" si="10"/>
        <v>297.08513326322151</v>
      </c>
      <c r="U31" s="5">
        <f t="shared" si="9"/>
        <v>1</v>
      </c>
    </row>
    <row r="32" spans="1:21" ht="18" x14ac:dyDescent="0.2">
      <c r="A32" s="4">
        <v>44348</v>
      </c>
      <c r="B32" s="6">
        <v>7</v>
      </c>
      <c r="C32" s="6">
        <v>27</v>
      </c>
      <c r="D32" s="6">
        <v>11</v>
      </c>
      <c r="E32" s="6">
        <v>6.9399265000000003</v>
      </c>
      <c r="F32" s="6">
        <v>48.583092000000001</v>
      </c>
      <c r="G32" s="6">
        <v>16.019294000000002</v>
      </c>
      <c r="H32" s="5">
        <f t="shared" si="5"/>
        <v>45</v>
      </c>
      <c r="I32" s="5">
        <f t="shared" si="6"/>
        <v>71.542312500000008</v>
      </c>
      <c r="J32" s="6">
        <f t="shared" si="0"/>
        <v>55.862472881510975</v>
      </c>
      <c r="K32" s="6">
        <f t="shared" si="1"/>
        <v>87.222152118489049</v>
      </c>
      <c r="L32" s="6">
        <f t="shared" si="2"/>
        <v>46.913491245592844</v>
      </c>
      <c r="M32" s="6">
        <f t="shared" si="3"/>
        <v>96.17113375440718</v>
      </c>
      <c r="N32">
        <f t="shared" si="7"/>
        <v>0</v>
      </c>
      <c r="O32" s="5">
        <f t="shared" si="10"/>
        <v>196</v>
      </c>
      <c r="P32" s="5">
        <f t="shared" si="10"/>
        <v>207.1296735</v>
      </c>
      <c r="Q32" s="5">
        <f t="shared" si="10"/>
        <v>160.0901546445329</v>
      </c>
      <c r="R32" s="5">
        <f t="shared" si="10"/>
        <v>254.16919235546712</v>
      </c>
      <c r="S32" s="5">
        <f t="shared" si="10"/>
        <v>133.24320973677851</v>
      </c>
      <c r="T32" s="5">
        <f t="shared" si="10"/>
        <v>281.01613726322148</v>
      </c>
      <c r="U32" s="5">
        <f t="shared" si="9"/>
        <v>1</v>
      </c>
    </row>
    <row r="33" spans="1:21" ht="18" x14ac:dyDescent="0.2">
      <c r="A33" s="4">
        <v>44378</v>
      </c>
      <c r="B33" s="6">
        <v>6</v>
      </c>
      <c r="C33" s="6">
        <v>43</v>
      </c>
      <c r="D33" s="6">
        <v>21</v>
      </c>
      <c r="E33" s="6">
        <v>6.3712059999999999</v>
      </c>
      <c r="F33" s="6">
        <v>43.549842999999996</v>
      </c>
      <c r="G33" s="6">
        <v>15.803096</v>
      </c>
      <c r="H33" s="5">
        <f t="shared" si="5"/>
        <v>70</v>
      </c>
      <c r="I33" s="5">
        <f t="shared" si="6"/>
        <v>65.724144999999993</v>
      </c>
      <c r="J33" s="6">
        <f t="shared" si="0"/>
        <v>50.044305381510959</v>
      </c>
      <c r="K33" s="6">
        <f t="shared" si="1"/>
        <v>81.403984618489034</v>
      </c>
      <c r="L33" s="6">
        <f t="shared" si="2"/>
        <v>41.095323745592829</v>
      </c>
      <c r="M33" s="6">
        <f t="shared" si="3"/>
        <v>90.352966254407164</v>
      </c>
      <c r="N33">
        <f t="shared" si="7"/>
        <v>1</v>
      </c>
      <c r="O33" s="5">
        <f t="shared" si="10"/>
        <v>246</v>
      </c>
      <c r="P33" s="5">
        <f t="shared" si="10"/>
        <v>220.7595695</v>
      </c>
      <c r="Q33" s="5">
        <f t="shared" si="10"/>
        <v>173.72005064453288</v>
      </c>
      <c r="R33" s="5">
        <f t="shared" si="10"/>
        <v>267.79908835546712</v>
      </c>
      <c r="S33" s="5">
        <f t="shared" si="10"/>
        <v>146.87310573677848</v>
      </c>
      <c r="T33" s="5">
        <f t="shared" si="10"/>
        <v>294.64603326322151</v>
      </c>
      <c r="U33" s="5">
        <f t="shared" si="9"/>
        <v>1</v>
      </c>
    </row>
    <row r="34" spans="1:21" ht="18" x14ac:dyDescent="0.2">
      <c r="A34" s="4">
        <v>44409</v>
      </c>
      <c r="B34" s="6">
        <v>14</v>
      </c>
      <c r="C34" s="6">
        <v>52</v>
      </c>
      <c r="D34" s="6">
        <v>15</v>
      </c>
      <c r="E34" s="6">
        <v>5.9184950000000001</v>
      </c>
      <c r="F34" s="6">
        <v>46.8175855</v>
      </c>
      <c r="G34" s="6">
        <v>17.127135500000001</v>
      </c>
      <c r="H34" s="5">
        <f t="shared" si="5"/>
        <v>81</v>
      </c>
      <c r="I34" s="5">
        <f t="shared" si="6"/>
        <v>69.863215999999994</v>
      </c>
      <c r="J34" s="6">
        <f t="shared" si="0"/>
        <v>54.183376381510961</v>
      </c>
      <c r="K34" s="6">
        <f t="shared" si="1"/>
        <v>85.543055618489035</v>
      </c>
      <c r="L34" s="6">
        <f t="shared" si="2"/>
        <v>45.23439474559283</v>
      </c>
      <c r="M34" s="6">
        <f t="shared" si="3"/>
        <v>94.492037254407165</v>
      </c>
      <c r="N34">
        <f t="shared" si="7"/>
        <v>1</v>
      </c>
      <c r="O34" s="5">
        <f t="shared" si="10"/>
        <v>276</v>
      </c>
      <c r="P34" s="5">
        <f t="shared" si="10"/>
        <v>251.79371849999998</v>
      </c>
      <c r="Q34" s="5">
        <f t="shared" si="10"/>
        <v>204.75419964453289</v>
      </c>
      <c r="R34" s="5">
        <f t="shared" si="10"/>
        <v>298.83323735546708</v>
      </c>
      <c r="S34" s="5">
        <f t="shared" si="10"/>
        <v>177.9072547367785</v>
      </c>
      <c r="T34" s="5">
        <f t="shared" si="10"/>
        <v>325.68018226322147</v>
      </c>
      <c r="U34" s="5">
        <f t="shared" si="9"/>
        <v>1</v>
      </c>
    </row>
    <row r="35" spans="1:21" ht="18" x14ac:dyDescent="0.2">
      <c r="A35" s="2" t="s">
        <v>7</v>
      </c>
      <c r="B35" s="6">
        <v>6</v>
      </c>
      <c r="C35" s="6">
        <v>71</v>
      </c>
      <c r="D35" s="6">
        <v>18</v>
      </c>
      <c r="E35" s="6">
        <v>10.903494999999999</v>
      </c>
      <c r="F35" s="6">
        <v>55.868226</v>
      </c>
      <c r="G35" s="6">
        <v>18.400487499999997</v>
      </c>
      <c r="H35" s="5">
        <f t="shared" si="5"/>
        <v>95</v>
      </c>
      <c r="I35" s="5">
        <f t="shared" si="6"/>
        <v>85.172208499999996</v>
      </c>
      <c r="J35" s="6">
        <f t="shared" si="0"/>
        <v>69.49236888151097</v>
      </c>
      <c r="K35" s="6">
        <f t="shared" si="1"/>
        <v>100.85204811848902</v>
      </c>
      <c r="L35" s="6">
        <f t="shared" si="2"/>
        <v>60.543387245592832</v>
      </c>
      <c r="M35" s="6">
        <f t="shared" si="3"/>
        <v>109.80102975440715</v>
      </c>
      <c r="N35">
        <f t="shared" si="7"/>
        <v>1</v>
      </c>
      <c r="O35" s="5">
        <f t="shared" ref="O35:T47" si="11">+SUM(H35:H37)</f>
        <v>301</v>
      </c>
      <c r="P35" s="5">
        <f t="shared" si="11"/>
        <v>293.39170100000001</v>
      </c>
      <c r="Q35" s="5">
        <f t="shared" si="11"/>
        <v>246.35218214453289</v>
      </c>
      <c r="R35" s="5">
        <f t="shared" si="11"/>
        <v>340.43121985546713</v>
      </c>
      <c r="S35" s="5">
        <f t="shared" si="11"/>
        <v>219.5052372367785</v>
      </c>
      <c r="T35" s="5">
        <f t="shared" si="11"/>
        <v>367.27816476322153</v>
      </c>
      <c r="U35" s="5">
        <f t="shared" si="9"/>
        <v>1</v>
      </c>
    </row>
    <row r="36" spans="1:21" ht="18" x14ac:dyDescent="0.2">
      <c r="A36" s="4">
        <v>44470</v>
      </c>
      <c r="B36" s="6">
        <v>12</v>
      </c>
      <c r="C36" s="6">
        <v>74</v>
      </c>
      <c r="D36" s="6">
        <v>14</v>
      </c>
      <c r="E36" s="6">
        <v>9.2185470000000009</v>
      </c>
      <c r="F36" s="6">
        <v>66.85248150000001</v>
      </c>
      <c r="G36" s="6">
        <v>20.687265500000002</v>
      </c>
      <c r="H36" s="5">
        <f t="shared" si="5"/>
        <v>100</v>
      </c>
      <c r="I36" s="5">
        <f t="shared" si="6"/>
        <v>96.758294000000006</v>
      </c>
      <c r="J36" s="6">
        <f t="shared" si="0"/>
        <v>81.078454381510966</v>
      </c>
      <c r="K36" s="6">
        <f t="shared" si="1"/>
        <v>112.43813361848905</v>
      </c>
      <c r="L36" s="6">
        <f t="shared" si="2"/>
        <v>72.129472745592835</v>
      </c>
      <c r="M36" s="6">
        <f t="shared" si="3"/>
        <v>121.38711525440718</v>
      </c>
      <c r="N36">
        <f t="shared" si="7"/>
        <v>1</v>
      </c>
      <c r="O36" s="5">
        <f t="shared" si="11"/>
        <v>326</v>
      </c>
      <c r="P36" s="5">
        <f t="shared" si="11"/>
        <v>326.45812850000004</v>
      </c>
      <c r="Q36" s="5">
        <f t="shared" si="11"/>
        <v>279.41860964453292</v>
      </c>
      <c r="R36" s="5">
        <f t="shared" si="11"/>
        <v>373.49764735546717</v>
      </c>
      <c r="S36" s="5">
        <f t="shared" si="11"/>
        <v>252.5716647367785</v>
      </c>
      <c r="T36" s="5">
        <f t="shared" si="11"/>
        <v>400.34459226322156</v>
      </c>
      <c r="U36" s="5">
        <f t="shared" si="9"/>
        <v>1</v>
      </c>
    </row>
    <row r="37" spans="1:21" ht="18" x14ac:dyDescent="0.2">
      <c r="A37" s="4">
        <v>44501</v>
      </c>
      <c r="B37" s="6">
        <v>13</v>
      </c>
      <c r="C37" s="6">
        <v>74</v>
      </c>
      <c r="D37" s="6">
        <v>19</v>
      </c>
      <c r="E37" s="6">
        <v>12.234273999999999</v>
      </c>
      <c r="F37" s="6">
        <v>76.332531499999988</v>
      </c>
      <c r="G37" s="6">
        <v>22.894393000000001</v>
      </c>
      <c r="H37" s="5">
        <f t="shared" si="5"/>
        <v>106</v>
      </c>
      <c r="I37" s="5">
        <f t="shared" si="6"/>
        <v>111.46119849999999</v>
      </c>
      <c r="J37" s="6">
        <f t="shared" si="0"/>
        <v>95.781358881510954</v>
      </c>
      <c r="K37" s="6">
        <f t="shared" si="1"/>
        <v>127.14103811848904</v>
      </c>
      <c r="L37" s="6">
        <f t="shared" si="2"/>
        <v>86.832377245592824</v>
      </c>
      <c r="M37" s="6">
        <f t="shared" si="3"/>
        <v>136.09001975440717</v>
      </c>
      <c r="N37">
        <f t="shared" si="7"/>
        <v>1</v>
      </c>
      <c r="O37" s="5">
        <f t="shared" si="11"/>
        <v>344</v>
      </c>
      <c r="P37" s="5">
        <f t="shared" si="11"/>
        <v>361.30087250000003</v>
      </c>
      <c r="Q37" s="5">
        <f t="shared" si="11"/>
        <v>314.2613536445329</v>
      </c>
      <c r="R37" s="5">
        <f t="shared" si="11"/>
        <v>408.34039135546715</v>
      </c>
      <c r="S37" s="5">
        <f t="shared" si="11"/>
        <v>287.41440873677851</v>
      </c>
      <c r="T37" s="5">
        <f t="shared" si="11"/>
        <v>435.18733626322154</v>
      </c>
      <c r="U37" s="5">
        <f t="shared" si="9"/>
        <v>1</v>
      </c>
    </row>
    <row r="38" spans="1:21" ht="18" x14ac:dyDescent="0.2">
      <c r="A38" s="4">
        <v>44531</v>
      </c>
      <c r="B38" s="6">
        <v>10</v>
      </c>
      <c r="C38" s="6">
        <v>93</v>
      </c>
      <c r="D38" s="6">
        <v>17</v>
      </c>
      <c r="E38" s="6">
        <v>13.566388</v>
      </c>
      <c r="F38" s="6">
        <v>76.101995500000001</v>
      </c>
      <c r="G38" s="6">
        <v>28.570252500000002</v>
      </c>
      <c r="H38" s="5">
        <f t="shared" si="5"/>
        <v>120</v>
      </c>
      <c r="I38" s="5">
        <f t="shared" si="6"/>
        <v>118.23863600000001</v>
      </c>
      <c r="J38" s="6">
        <f t="shared" si="0"/>
        <v>102.55879638151097</v>
      </c>
      <c r="K38" s="6">
        <f t="shared" si="1"/>
        <v>133.91847561848905</v>
      </c>
      <c r="L38" s="6">
        <f t="shared" si="2"/>
        <v>93.609814745592843</v>
      </c>
      <c r="M38" s="6">
        <f t="shared" si="3"/>
        <v>142.86745725440719</v>
      </c>
      <c r="N38">
        <f t="shared" si="7"/>
        <v>1</v>
      </c>
      <c r="O38" s="5">
        <f t="shared" si="11"/>
        <v>385</v>
      </c>
      <c r="P38" s="5">
        <f t="shared" si="11"/>
        <v>370.45967500000006</v>
      </c>
      <c r="Q38" s="5">
        <f t="shared" si="11"/>
        <v>323.42015614453294</v>
      </c>
      <c r="R38" s="5">
        <f t="shared" si="11"/>
        <v>417.49919385546718</v>
      </c>
      <c r="S38" s="5">
        <f t="shared" si="11"/>
        <v>296.57321123677855</v>
      </c>
      <c r="T38" s="5">
        <f t="shared" si="11"/>
        <v>444.34613876322157</v>
      </c>
      <c r="U38" s="5">
        <f t="shared" si="9"/>
        <v>1</v>
      </c>
    </row>
    <row r="39" spans="1:21" ht="18" x14ac:dyDescent="0.2">
      <c r="A39" s="4">
        <v>44562</v>
      </c>
      <c r="B39" s="6">
        <v>15</v>
      </c>
      <c r="C39" s="6">
        <v>68</v>
      </c>
      <c r="D39" s="6">
        <v>35</v>
      </c>
      <c r="E39" s="6">
        <v>13.3072385</v>
      </c>
      <c r="F39" s="6">
        <v>85.763460000000009</v>
      </c>
      <c r="G39" s="6">
        <v>32.530339499999997</v>
      </c>
      <c r="H39" s="5">
        <f t="shared" si="5"/>
        <v>118</v>
      </c>
      <c r="I39" s="5">
        <f t="shared" si="6"/>
        <v>131.60103800000002</v>
      </c>
      <c r="J39" s="6">
        <f t="shared" si="0"/>
        <v>115.92119838151098</v>
      </c>
      <c r="K39" s="6">
        <f t="shared" si="1"/>
        <v>147.28087761848906</v>
      </c>
      <c r="L39" s="6">
        <f t="shared" si="2"/>
        <v>106.97221674559285</v>
      </c>
      <c r="M39" s="6">
        <f t="shared" si="3"/>
        <v>156.22985925440719</v>
      </c>
      <c r="N39">
        <f t="shared" si="7"/>
        <v>1</v>
      </c>
      <c r="O39" s="5">
        <f t="shared" si="11"/>
        <v>421</v>
      </c>
      <c r="P39" s="5">
        <f t="shared" si="11"/>
        <v>382.74107349999997</v>
      </c>
      <c r="Q39" s="5">
        <f t="shared" si="11"/>
        <v>335.70155464453285</v>
      </c>
      <c r="R39" s="5">
        <f t="shared" si="11"/>
        <v>429.78059235546709</v>
      </c>
      <c r="S39" s="5">
        <f t="shared" si="11"/>
        <v>308.85460973677846</v>
      </c>
      <c r="T39" s="5">
        <f t="shared" si="11"/>
        <v>456.62753726322148</v>
      </c>
      <c r="U39" s="5">
        <f t="shared" si="9"/>
        <v>1</v>
      </c>
    </row>
    <row r="40" spans="1:21" ht="18" x14ac:dyDescent="0.2">
      <c r="A40" s="4">
        <v>44593</v>
      </c>
      <c r="B40" s="6">
        <v>26</v>
      </c>
      <c r="C40" s="6">
        <v>86</v>
      </c>
      <c r="D40" s="6">
        <v>35</v>
      </c>
      <c r="E40" s="6">
        <v>15.390769500000001</v>
      </c>
      <c r="F40" s="6">
        <v>78.693859000000003</v>
      </c>
      <c r="G40" s="6">
        <v>26.535372500000001</v>
      </c>
      <c r="H40" s="5">
        <f t="shared" si="5"/>
        <v>147</v>
      </c>
      <c r="I40" s="5">
        <f t="shared" si="6"/>
        <v>120.620001</v>
      </c>
      <c r="J40" s="6">
        <f t="shared" si="0"/>
        <v>104.94016138151096</v>
      </c>
      <c r="K40" s="6">
        <f t="shared" si="1"/>
        <v>136.29984061848904</v>
      </c>
      <c r="L40" s="6">
        <f t="shared" si="2"/>
        <v>95.991179745592831</v>
      </c>
      <c r="M40" s="6">
        <f t="shared" si="3"/>
        <v>145.24882225440717</v>
      </c>
      <c r="N40">
        <f t="shared" si="7"/>
        <v>0</v>
      </c>
      <c r="O40" s="5">
        <f t="shared" si="11"/>
        <v>408</v>
      </c>
      <c r="P40" s="5">
        <f t="shared" si="11"/>
        <v>384.28612399999997</v>
      </c>
      <c r="Q40" s="5">
        <f t="shared" si="11"/>
        <v>337.24660514453285</v>
      </c>
      <c r="R40" s="5">
        <f t="shared" si="11"/>
        <v>431.32564285546709</v>
      </c>
      <c r="S40" s="5">
        <f t="shared" si="11"/>
        <v>310.39966023677846</v>
      </c>
      <c r="T40" s="5">
        <f t="shared" si="11"/>
        <v>458.17258776322149</v>
      </c>
      <c r="U40" s="5">
        <f t="shared" si="9"/>
        <v>1</v>
      </c>
    </row>
    <row r="41" spans="1:21" ht="18" x14ac:dyDescent="0.2">
      <c r="A41" s="4">
        <v>44621</v>
      </c>
      <c r="B41" s="6">
        <v>14</v>
      </c>
      <c r="C41" s="6">
        <v>120</v>
      </c>
      <c r="D41" s="6">
        <v>22</v>
      </c>
      <c r="E41" s="6">
        <v>19.905824500000001</v>
      </c>
      <c r="F41" s="6">
        <v>85.259535999999997</v>
      </c>
      <c r="G41" s="6">
        <v>25.354673999999999</v>
      </c>
      <c r="H41" s="5">
        <f t="shared" si="5"/>
        <v>156</v>
      </c>
      <c r="I41" s="5">
        <f t="shared" si="6"/>
        <v>130.52003449999998</v>
      </c>
      <c r="J41" s="6">
        <f t="shared" si="0"/>
        <v>114.84019488151094</v>
      </c>
      <c r="K41" s="6">
        <f t="shared" si="1"/>
        <v>146.19987411848902</v>
      </c>
      <c r="L41" s="6">
        <f t="shared" si="2"/>
        <v>105.89121324559281</v>
      </c>
      <c r="M41" s="6">
        <f t="shared" si="3"/>
        <v>155.14885575440715</v>
      </c>
      <c r="N41">
        <f t="shared" si="7"/>
        <v>0</v>
      </c>
      <c r="O41" s="10">
        <f t="shared" si="11"/>
        <v>382</v>
      </c>
      <c r="P41" s="10">
        <f t="shared" si="11"/>
        <v>397.24764450999999</v>
      </c>
      <c r="Q41" s="10">
        <f t="shared" si="11"/>
        <v>350.20812565453286</v>
      </c>
      <c r="R41" s="10">
        <f t="shared" si="11"/>
        <v>444.28716336546711</v>
      </c>
      <c r="S41" s="10">
        <f t="shared" si="11"/>
        <v>323.36118074677847</v>
      </c>
      <c r="T41" s="10">
        <f t="shared" si="11"/>
        <v>471.1341082732215</v>
      </c>
      <c r="U41" s="10">
        <f t="shared" si="9"/>
        <v>1</v>
      </c>
    </row>
    <row r="42" spans="1:21" ht="18" x14ac:dyDescent="0.2">
      <c r="A42" s="4">
        <v>44652</v>
      </c>
      <c r="B42" s="6">
        <v>13</v>
      </c>
      <c r="C42" s="6">
        <v>68</v>
      </c>
      <c r="D42" s="6">
        <v>24</v>
      </c>
      <c r="E42" s="6">
        <v>21.548597999999998</v>
      </c>
      <c r="F42" s="6">
        <v>88.574322999999993</v>
      </c>
      <c r="G42" s="6">
        <v>23.0231675</v>
      </c>
      <c r="H42" s="5">
        <f t="shared" si="5"/>
        <v>105</v>
      </c>
      <c r="I42" s="5">
        <f t="shared" si="6"/>
        <v>133.14608849999999</v>
      </c>
      <c r="J42" s="6">
        <f t="shared" si="0"/>
        <v>117.46624888151095</v>
      </c>
      <c r="K42" s="6">
        <f t="shared" si="1"/>
        <v>148.82592811848903</v>
      </c>
      <c r="L42" s="6">
        <f t="shared" si="2"/>
        <v>108.51726724559282</v>
      </c>
      <c r="M42" s="6">
        <f t="shared" si="3"/>
        <v>157.77490975440716</v>
      </c>
      <c r="N42">
        <f t="shared" si="7"/>
        <v>0</v>
      </c>
      <c r="O42" s="5">
        <f t="shared" si="11"/>
        <v>259</v>
      </c>
      <c r="P42" s="5">
        <f t="shared" si="11"/>
        <v>402.79329382499998</v>
      </c>
      <c r="Q42" s="5">
        <f t="shared" si="11"/>
        <v>355.75377496953286</v>
      </c>
      <c r="R42" s="5">
        <f t="shared" si="11"/>
        <v>449.8328126804671</v>
      </c>
      <c r="S42" s="5">
        <f t="shared" si="11"/>
        <v>328.90683006177846</v>
      </c>
      <c r="T42" s="5">
        <f t="shared" si="11"/>
        <v>476.67975758822149</v>
      </c>
      <c r="U42" s="5">
        <f t="shared" si="9"/>
        <v>0</v>
      </c>
    </row>
    <row r="43" spans="1:21" ht="18" x14ac:dyDescent="0.2">
      <c r="A43" s="4">
        <v>44682</v>
      </c>
      <c r="B43" s="6">
        <v>38</v>
      </c>
      <c r="C43" s="6">
        <v>52</v>
      </c>
      <c r="D43" s="6">
        <v>31</v>
      </c>
      <c r="E43" s="6">
        <v>20.599354399999999</v>
      </c>
      <c r="F43" s="6">
        <v>86.664856485000001</v>
      </c>
      <c r="G43" s="12">
        <v>26.317310625000001</v>
      </c>
      <c r="H43" s="10">
        <f t="shared" si="5"/>
        <v>121</v>
      </c>
      <c r="I43" s="10">
        <f t="shared" si="6"/>
        <v>133.58152150999999</v>
      </c>
      <c r="J43" s="12">
        <f t="shared" si="0"/>
        <v>117.90168189151095</v>
      </c>
      <c r="K43" s="12">
        <f t="shared" si="1"/>
        <v>149.26136112848903</v>
      </c>
      <c r="L43" s="12">
        <f t="shared" si="2"/>
        <v>108.95270025559282</v>
      </c>
      <c r="M43" s="12">
        <f t="shared" si="3"/>
        <v>158.21034276440716</v>
      </c>
      <c r="N43">
        <f t="shared" si="7"/>
        <v>1</v>
      </c>
      <c r="O43" s="5">
        <f t="shared" si="11"/>
        <v>154</v>
      </c>
      <c r="P43" s="5">
        <f t="shared" si="11"/>
        <v>407.356971015</v>
      </c>
      <c r="Q43" s="5">
        <f t="shared" si="11"/>
        <v>360.31745215953288</v>
      </c>
      <c r="R43" s="5">
        <f t="shared" si="11"/>
        <v>454.39648987046712</v>
      </c>
      <c r="S43" s="5">
        <f t="shared" si="11"/>
        <v>333.47050725177849</v>
      </c>
      <c r="T43" s="5">
        <f t="shared" si="11"/>
        <v>481.24343477822151</v>
      </c>
      <c r="U43" s="5">
        <f t="shared" si="9"/>
        <v>0</v>
      </c>
    </row>
    <row r="44" spans="1:21" ht="18" x14ac:dyDescent="0.2">
      <c r="A44" s="4">
        <v>44713</v>
      </c>
      <c r="D44" s="6">
        <v>33</v>
      </c>
      <c r="E44" s="6">
        <v>21.184612805</v>
      </c>
      <c r="F44" s="6">
        <v>88.581592959999995</v>
      </c>
      <c r="G44">
        <v>26.299478050000001</v>
      </c>
      <c r="H44" s="5">
        <f t="shared" si="5"/>
        <v>33</v>
      </c>
      <c r="I44" s="5">
        <f t="shared" si="6"/>
        <v>136.065683815</v>
      </c>
      <c r="J44" s="6">
        <f t="shared" si="0"/>
        <v>120.38584419651096</v>
      </c>
      <c r="K44" s="6">
        <f t="shared" si="1"/>
        <v>151.74552343348904</v>
      </c>
      <c r="L44" s="6">
        <f t="shared" si="2"/>
        <v>111.43686256059283</v>
      </c>
      <c r="M44" s="6">
        <f t="shared" si="3"/>
        <v>160.69450506940717</v>
      </c>
      <c r="N44">
        <f t="shared" si="7"/>
        <v>0</v>
      </c>
      <c r="O44" s="5">
        <f t="shared" si="11"/>
        <v>33</v>
      </c>
      <c r="P44" s="5">
        <f t="shared" si="11"/>
        <v>413.51670618000003</v>
      </c>
      <c r="Q44" s="5">
        <f t="shared" si="11"/>
        <v>366.47718732453291</v>
      </c>
      <c r="R44" s="5">
        <f t="shared" si="11"/>
        <v>460.55622503546715</v>
      </c>
      <c r="S44" s="5">
        <f t="shared" si="11"/>
        <v>339.63024241677851</v>
      </c>
      <c r="T44" s="5">
        <f t="shared" si="11"/>
        <v>487.40316994322154</v>
      </c>
      <c r="U44" s="5">
        <f t="shared" si="9"/>
        <v>0</v>
      </c>
    </row>
    <row r="45" spans="1:21" ht="18" x14ac:dyDescent="0.2">
      <c r="A45" s="4">
        <v>44743</v>
      </c>
      <c r="E45" s="6">
        <v>21.08419748</v>
      </c>
      <c r="F45" s="6">
        <v>90.225633965</v>
      </c>
      <c r="G45">
        <v>26.399934245000001</v>
      </c>
      <c r="H45" s="5">
        <f t="shared" si="5"/>
        <v>0</v>
      </c>
      <c r="I45" s="5">
        <f t="shared" si="6"/>
        <v>137.70976569000001</v>
      </c>
      <c r="J45" s="6">
        <f t="shared" si="0"/>
        <v>122.02992607151097</v>
      </c>
      <c r="K45" s="6">
        <f t="shared" si="1"/>
        <v>153.38960530848905</v>
      </c>
      <c r="L45" s="6">
        <f t="shared" si="2"/>
        <v>113.08094443559284</v>
      </c>
      <c r="M45" s="6">
        <f t="shared" si="3"/>
        <v>162.33858694440718</v>
      </c>
      <c r="N45">
        <f t="shared" si="7"/>
        <v>0</v>
      </c>
      <c r="O45" s="5">
        <f t="shared" si="11"/>
        <v>0</v>
      </c>
      <c r="P45" s="5">
        <f t="shared" si="11"/>
        <v>418.91328763000001</v>
      </c>
      <c r="Q45" s="5">
        <f t="shared" si="11"/>
        <v>371.87376877453289</v>
      </c>
      <c r="R45" s="5">
        <f t="shared" si="11"/>
        <v>465.95280648546714</v>
      </c>
      <c r="S45" s="5">
        <f t="shared" si="11"/>
        <v>345.0268238667785</v>
      </c>
      <c r="T45" s="5">
        <f t="shared" si="11"/>
        <v>492.79975139322153</v>
      </c>
      <c r="U45" s="5">
        <f t="shared" si="9"/>
        <v>0</v>
      </c>
    </row>
    <row r="46" spans="1:21" ht="18" x14ac:dyDescent="0.2">
      <c r="A46" s="4">
        <v>44774</v>
      </c>
      <c r="E46" s="6">
        <v>20.938471010000001</v>
      </c>
      <c r="F46" s="6">
        <v>92.014888455000005</v>
      </c>
      <c r="G46">
        <v>26.787897210000001</v>
      </c>
      <c r="H46" s="5">
        <f t="shared" si="5"/>
        <v>0</v>
      </c>
      <c r="I46" s="5">
        <f t="shared" si="6"/>
        <v>139.74125667500002</v>
      </c>
      <c r="J46" s="6">
        <f t="shared" si="0"/>
        <v>124.06141705651098</v>
      </c>
      <c r="K46" s="6">
        <f t="shared" si="1"/>
        <v>155.42109629348906</v>
      </c>
      <c r="L46" s="6">
        <f t="shared" si="2"/>
        <v>115.11243542059285</v>
      </c>
      <c r="M46" s="6">
        <f t="shared" si="3"/>
        <v>164.37007792940719</v>
      </c>
      <c r="N46">
        <f t="shared" si="7"/>
        <v>0</v>
      </c>
      <c r="O46" s="5">
        <f t="shared" si="11"/>
        <v>0</v>
      </c>
      <c r="P46" s="5">
        <f t="shared" si="11"/>
        <v>424.16936515000003</v>
      </c>
      <c r="Q46" s="5">
        <f t="shared" si="11"/>
        <v>377.12984629453291</v>
      </c>
      <c r="R46" s="5">
        <f t="shared" si="11"/>
        <v>471.20888400546716</v>
      </c>
      <c r="S46" s="5">
        <f t="shared" si="11"/>
        <v>350.28290138677852</v>
      </c>
      <c r="T46" s="5">
        <f t="shared" si="11"/>
        <v>498.05582891322155</v>
      </c>
      <c r="U46" s="5">
        <f t="shared" si="9"/>
        <v>0</v>
      </c>
    </row>
    <row r="47" spans="1:21" ht="18" x14ac:dyDescent="0.2">
      <c r="A47" s="4">
        <v>44805</v>
      </c>
      <c r="E47" s="6">
        <v>20.56735673</v>
      </c>
      <c r="F47" s="6">
        <v>93.867086630000003</v>
      </c>
      <c r="G47">
        <v>27.027821905</v>
      </c>
      <c r="H47" s="5">
        <f t="shared" si="5"/>
        <v>0</v>
      </c>
      <c r="I47" s="5">
        <f t="shared" si="6"/>
        <v>141.46226526500001</v>
      </c>
      <c r="J47" s="6">
        <f t="shared" si="0"/>
        <v>125.78242564651097</v>
      </c>
      <c r="K47" s="6">
        <f t="shared" si="1"/>
        <v>157.14210488348905</v>
      </c>
      <c r="L47" s="6">
        <f t="shared" si="2"/>
        <v>116.83344401059284</v>
      </c>
      <c r="M47" s="6">
        <f t="shared" si="3"/>
        <v>166.09108651940718</v>
      </c>
      <c r="N47">
        <f t="shared" si="7"/>
        <v>0</v>
      </c>
      <c r="O47" s="5">
        <f t="shared" si="11"/>
        <v>0</v>
      </c>
      <c r="P47" s="5">
        <f t="shared" si="11"/>
        <v>438.02021688500002</v>
      </c>
      <c r="Q47" s="5">
        <f t="shared" si="11"/>
        <v>390.98069802953285</v>
      </c>
      <c r="R47" s="5">
        <f t="shared" si="11"/>
        <v>485.05973574046715</v>
      </c>
      <c r="S47" s="5">
        <f t="shared" si="11"/>
        <v>364.13375312177845</v>
      </c>
      <c r="T47" s="5">
        <f t="shared" si="11"/>
        <v>511.90668064822154</v>
      </c>
      <c r="U47" s="5">
        <f t="shared" si="9"/>
        <v>0</v>
      </c>
    </row>
    <row r="48" spans="1:21" ht="18" x14ac:dyDescent="0.2">
      <c r="A48" s="4">
        <v>44835</v>
      </c>
      <c r="E48" s="6">
        <v>20.02149408</v>
      </c>
      <c r="F48" s="6">
        <v>95.798424175000008</v>
      </c>
      <c r="G48">
        <v>27.145924954999998</v>
      </c>
      <c r="H48" s="5">
        <f t="shared" si="5"/>
        <v>0</v>
      </c>
      <c r="I48" s="5">
        <f t="shared" si="6"/>
        <v>142.96584321</v>
      </c>
      <c r="J48" s="6">
        <f t="shared" si="0"/>
        <v>127.28600359151096</v>
      </c>
      <c r="K48" s="6">
        <f t="shared" si="1"/>
        <v>158.64568282848904</v>
      </c>
      <c r="L48" s="6">
        <f t="shared" si="2"/>
        <v>118.33702195559283</v>
      </c>
      <c r="M48" s="6">
        <f t="shared" si="3"/>
        <v>167.59466446440717</v>
      </c>
      <c r="N48">
        <f t="shared" si="7"/>
        <v>0</v>
      </c>
      <c r="O48" s="5"/>
      <c r="P48" s="5"/>
      <c r="Q48" s="5"/>
      <c r="R48" s="5"/>
      <c r="S48" s="5"/>
      <c r="T48" s="5"/>
      <c r="U48" s="5">
        <f t="shared" si="9"/>
        <v>0</v>
      </c>
    </row>
    <row r="49" spans="1:21" ht="18" x14ac:dyDescent="0.2">
      <c r="A49" s="4">
        <v>44866</v>
      </c>
      <c r="E49" s="6">
        <v>80.450017419999995</v>
      </c>
      <c r="F49" s="6">
        <v>59.14209099</v>
      </c>
      <c r="G49">
        <v>14</v>
      </c>
      <c r="H49" s="5">
        <f t="shared" si="5"/>
        <v>0</v>
      </c>
      <c r="I49" s="5">
        <f t="shared" si="6"/>
        <v>153.59210840999998</v>
      </c>
      <c r="J49" s="6">
        <f t="shared" si="0"/>
        <v>137.91226879151094</v>
      </c>
      <c r="K49" s="6">
        <f t="shared" si="1"/>
        <v>169.27194802848902</v>
      </c>
      <c r="L49" s="6">
        <f t="shared" si="2"/>
        <v>128.96328715559281</v>
      </c>
      <c r="M49" s="6">
        <f t="shared" si="3"/>
        <v>178.22092966440715</v>
      </c>
      <c r="N49">
        <f t="shared" si="7"/>
        <v>0</v>
      </c>
      <c r="O49" s="5"/>
      <c r="P49" s="5"/>
      <c r="Q49" s="5"/>
      <c r="R49" s="5"/>
      <c r="S49" s="5"/>
      <c r="T49" s="5"/>
      <c r="U49" s="5">
        <f t="shared" si="9"/>
        <v>0</v>
      </c>
    </row>
    <row r="52" spans="1:21" x14ac:dyDescent="0.2">
      <c r="H52" s="11">
        <f>+POWER(CORREL(H2:H41,I2:I41),2)</f>
        <v>0.79853320794685456</v>
      </c>
      <c r="I52" s="11">
        <f>+SUM(N2:N41)/COUNT(N2:N41)</f>
        <v>0.85</v>
      </c>
      <c r="O52" s="11">
        <f>+POWER(CORREL(O2:O41,P2:P41),2)</f>
        <v>0.92143554244869386</v>
      </c>
      <c r="P52" s="11">
        <f>+SUM(U2:U41)/COUNT(U2:U41)</f>
        <v>0.97499999999999998</v>
      </c>
    </row>
    <row r="53" spans="1:21" ht="19" x14ac:dyDescent="0.25">
      <c r="F53" s="1"/>
    </row>
    <row r="58" spans="1:21" ht="18" x14ac:dyDescent="0.2">
      <c r="C58" s="2"/>
      <c r="D58" s="2"/>
      <c r="F58" s="2"/>
    </row>
    <row r="59" spans="1:21" ht="18" x14ac:dyDescent="0.2">
      <c r="C59" s="2"/>
      <c r="D59" s="2"/>
      <c r="F59" s="2"/>
    </row>
    <row r="60" spans="1:21" ht="18" x14ac:dyDescent="0.2">
      <c r="B60" s="2"/>
      <c r="C60" s="3"/>
      <c r="D60" s="3"/>
      <c r="E60" s="2"/>
      <c r="F60" s="3"/>
    </row>
    <row r="61" spans="1:21" ht="18" x14ac:dyDescent="0.2">
      <c r="B61" s="2"/>
      <c r="C61" s="3"/>
      <c r="D61" s="3"/>
      <c r="E61" s="2"/>
      <c r="F61" s="3"/>
    </row>
    <row r="62" spans="1:21" ht="18" x14ac:dyDescent="0.2">
      <c r="B62" s="3"/>
      <c r="C62" s="3"/>
      <c r="D62" s="3"/>
      <c r="E62" s="3"/>
      <c r="F62" s="3"/>
    </row>
    <row r="63" spans="1:21" ht="18" x14ac:dyDescent="0.2">
      <c r="B63" s="3"/>
      <c r="C63" s="3"/>
      <c r="D63" s="3"/>
      <c r="E63" s="3"/>
      <c r="F63" s="3"/>
    </row>
    <row r="64" spans="1:21" ht="18" x14ac:dyDescent="0.2">
      <c r="B64" s="3"/>
      <c r="C64" s="3"/>
      <c r="D64" s="3"/>
      <c r="E64" s="3"/>
      <c r="F64" s="3"/>
    </row>
    <row r="65" spans="2:6" ht="18" x14ac:dyDescent="0.2">
      <c r="B65" s="3"/>
      <c r="C65" s="3"/>
      <c r="D65" s="3"/>
      <c r="E65" s="3"/>
      <c r="F65" s="3"/>
    </row>
    <row r="66" spans="2:6" ht="18" x14ac:dyDescent="0.2">
      <c r="B66" s="3"/>
      <c r="C66" s="3"/>
      <c r="D66" s="3"/>
      <c r="E66" s="3"/>
      <c r="F66" s="3"/>
    </row>
    <row r="67" spans="2:6" ht="18" x14ac:dyDescent="0.2">
      <c r="B67" s="3"/>
      <c r="C67" s="3"/>
      <c r="D67" s="3"/>
      <c r="E67" s="3"/>
      <c r="F67" s="3"/>
    </row>
    <row r="68" spans="2:6" ht="18" x14ac:dyDescent="0.2">
      <c r="B68" s="3"/>
      <c r="C68" s="3"/>
      <c r="D68" s="3"/>
      <c r="E68" s="3"/>
      <c r="F68" s="3"/>
    </row>
    <row r="69" spans="2:6" ht="18" x14ac:dyDescent="0.2">
      <c r="B69" s="3"/>
      <c r="C69" s="3"/>
      <c r="D69" s="3"/>
      <c r="E69" s="3"/>
      <c r="F69" s="3"/>
    </row>
    <row r="70" spans="2:6" ht="18" x14ac:dyDescent="0.2">
      <c r="B70" s="3"/>
      <c r="C70" s="3"/>
      <c r="D70" s="3"/>
      <c r="E70" s="3"/>
      <c r="F70" s="3"/>
    </row>
    <row r="71" spans="2:6" ht="18" x14ac:dyDescent="0.2">
      <c r="B71" s="3"/>
      <c r="C71" s="3"/>
      <c r="D71" s="3"/>
      <c r="E71" s="3"/>
      <c r="F71" s="3"/>
    </row>
    <row r="72" spans="2:6" ht="18" x14ac:dyDescent="0.2">
      <c r="B72" s="3"/>
      <c r="C72" s="3"/>
      <c r="D72" s="3"/>
      <c r="E72" s="3"/>
      <c r="F72" s="3"/>
    </row>
    <row r="73" spans="2:6" ht="18" x14ac:dyDescent="0.2">
      <c r="B73" s="3"/>
      <c r="C73" s="3"/>
      <c r="D73" s="3"/>
      <c r="E73" s="3"/>
      <c r="F73" s="3"/>
    </row>
    <row r="74" spans="2:6" ht="18" x14ac:dyDescent="0.2">
      <c r="B74" s="3"/>
      <c r="C74" s="3"/>
      <c r="D74" s="3"/>
      <c r="E74" s="3"/>
      <c r="F74" s="3"/>
    </row>
    <row r="75" spans="2:6" ht="18" x14ac:dyDescent="0.2">
      <c r="B75" s="3"/>
      <c r="C75" s="3"/>
      <c r="D75" s="3"/>
      <c r="E75" s="3"/>
      <c r="F75" s="3"/>
    </row>
    <row r="76" spans="2:6" ht="18" x14ac:dyDescent="0.2">
      <c r="B76" s="3"/>
      <c r="C76" s="3"/>
      <c r="D76" s="3"/>
      <c r="E76" s="3"/>
      <c r="F76" s="3"/>
    </row>
    <row r="77" spans="2:6" ht="18" x14ac:dyDescent="0.2">
      <c r="B77" s="3"/>
      <c r="C77" s="3"/>
      <c r="D77" s="3"/>
      <c r="E77" s="3"/>
      <c r="F77" s="3"/>
    </row>
    <row r="78" spans="2:6" ht="18" x14ac:dyDescent="0.2">
      <c r="B78" s="3"/>
      <c r="C78" s="3"/>
      <c r="D78" s="3"/>
      <c r="E78" s="3"/>
      <c r="F78" s="3"/>
    </row>
    <row r="79" spans="2:6" ht="18" x14ac:dyDescent="0.2">
      <c r="B79" s="3"/>
      <c r="C79" s="3"/>
      <c r="D79" s="3"/>
      <c r="E79" s="3"/>
      <c r="F79" s="3"/>
    </row>
    <row r="80" spans="2:6" ht="18" x14ac:dyDescent="0.2">
      <c r="B80" s="3"/>
      <c r="C80" s="3"/>
      <c r="D80" s="3"/>
      <c r="E80" s="3"/>
      <c r="F80" s="3"/>
    </row>
    <row r="81" spans="1:6" ht="18" x14ac:dyDescent="0.2">
      <c r="B81" s="3"/>
      <c r="C81" s="3"/>
      <c r="D81" s="3"/>
      <c r="E81" s="3"/>
      <c r="F81" s="3"/>
    </row>
    <row r="82" spans="1:6" ht="18" x14ac:dyDescent="0.2">
      <c r="B82" s="3"/>
      <c r="C82" s="3"/>
      <c r="D82" s="3"/>
      <c r="E82" s="3"/>
      <c r="F82" s="3"/>
    </row>
    <row r="83" spans="1:6" ht="18" x14ac:dyDescent="0.2">
      <c r="B83" s="3"/>
      <c r="C83" s="3"/>
      <c r="D83" s="3"/>
      <c r="E83" s="3"/>
      <c r="F83" s="3"/>
    </row>
    <row r="84" spans="1:6" ht="18" x14ac:dyDescent="0.2">
      <c r="B84" s="3"/>
      <c r="C84" s="3"/>
      <c r="D84" s="3"/>
      <c r="E84" s="3"/>
      <c r="F84" s="3"/>
    </row>
    <row r="85" spans="1:6" ht="18" x14ac:dyDescent="0.2">
      <c r="B85" s="3"/>
      <c r="C85" s="3"/>
      <c r="D85" s="3"/>
      <c r="E85" s="3"/>
      <c r="F85" s="3"/>
    </row>
    <row r="86" spans="1:6" ht="18" x14ac:dyDescent="0.2">
      <c r="B86" s="3"/>
      <c r="C86" s="3"/>
      <c r="D86" s="3"/>
      <c r="E86" s="3"/>
      <c r="F86" s="3"/>
    </row>
    <row r="87" spans="1:6" ht="18" x14ac:dyDescent="0.2">
      <c r="B87" s="3"/>
      <c r="C87" s="3"/>
      <c r="D87" s="3"/>
      <c r="E87" s="3"/>
      <c r="F87" s="3"/>
    </row>
    <row r="88" spans="1:6" ht="18" x14ac:dyDescent="0.2">
      <c r="B88" s="3"/>
      <c r="C88" s="3"/>
      <c r="D88" s="3"/>
      <c r="E88" s="3"/>
      <c r="F88" s="3"/>
    </row>
    <row r="89" spans="1:6" ht="18" x14ac:dyDescent="0.2">
      <c r="A89" s="4"/>
      <c r="B89" s="3"/>
      <c r="C89" s="3"/>
      <c r="D89" s="3"/>
      <c r="E89" s="3"/>
      <c r="F89" s="3"/>
    </row>
    <row r="90" spans="1:6" ht="18" x14ac:dyDescent="0.2">
      <c r="A90" s="4"/>
      <c r="B90" s="3"/>
      <c r="C90" s="3"/>
      <c r="D90" s="3"/>
      <c r="E90" s="3"/>
      <c r="F90" s="3"/>
    </row>
    <row r="91" spans="1:6" ht="18" x14ac:dyDescent="0.2">
      <c r="A91" s="4"/>
      <c r="B91" s="3"/>
      <c r="C91" s="3"/>
      <c r="D91" s="3"/>
      <c r="E91" s="3"/>
      <c r="F91" s="3"/>
    </row>
    <row r="92" spans="1:6" ht="18" x14ac:dyDescent="0.2">
      <c r="A92" s="4"/>
      <c r="B92" s="3"/>
      <c r="C92" s="3"/>
      <c r="D92" s="3"/>
      <c r="E92" s="3"/>
      <c r="F92" s="3"/>
    </row>
    <row r="93" spans="1:6" ht="18" x14ac:dyDescent="0.2">
      <c r="A93" s="4"/>
      <c r="B93" s="3"/>
      <c r="C93" s="3"/>
      <c r="D93" s="3"/>
      <c r="E93" s="3"/>
      <c r="F93" s="3"/>
    </row>
    <row r="94" spans="1:6" ht="18" x14ac:dyDescent="0.2">
      <c r="A94" s="4"/>
      <c r="B94" s="3"/>
      <c r="C94" s="3"/>
      <c r="D94" s="3"/>
      <c r="E94" s="3"/>
      <c r="F94" s="3"/>
    </row>
    <row r="95" spans="1:6" ht="18" x14ac:dyDescent="0.2">
      <c r="A95" s="4"/>
      <c r="B95" s="3"/>
      <c r="C95" s="3"/>
      <c r="D95" s="3"/>
      <c r="E95" s="3"/>
      <c r="F95" s="3"/>
    </row>
    <row r="96" spans="1:6" ht="18" x14ac:dyDescent="0.2">
      <c r="A96" s="4"/>
      <c r="B96" s="3"/>
      <c r="C96" s="3"/>
      <c r="D96" s="3"/>
      <c r="E96" s="3"/>
      <c r="F96" s="3"/>
    </row>
    <row r="97" spans="1:6" ht="18" x14ac:dyDescent="0.2">
      <c r="A97" s="4"/>
      <c r="B97" s="3"/>
      <c r="C97" s="3"/>
      <c r="D97" s="3"/>
      <c r="E97" s="3"/>
      <c r="F97" s="3"/>
    </row>
    <row r="98" spans="1:6" ht="18" x14ac:dyDescent="0.2">
      <c r="A98" s="4"/>
      <c r="B98" s="3"/>
      <c r="C98" s="3"/>
      <c r="D98" s="3"/>
      <c r="E98" s="3"/>
      <c r="F98" s="3"/>
    </row>
    <row r="99" spans="1:6" ht="18" x14ac:dyDescent="0.2">
      <c r="A99" s="2"/>
      <c r="B99" s="3"/>
      <c r="C99" s="3"/>
      <c r="D99" s="3"/>
      <c r="E99" s="3"/>
      <c r="F99" s="3"/>
    </row>
    <row r="100" spans="1:6" ht="18" x14ac:dyDescent="0.2">
      <c r="A100" s="4"/>
      <c r="B100" s="3"/>
      <c r="C100" s="3"/>
      <c r="D100" s="3"/>
      <c r="E100" s="3"/>
      <c r="F100" s="3"/>
    </row>
    <row r="101" spans="1:6" ht="18" x14ac:dyDescent="0.2">
      <c r="A101" s="4"/>
      <c r="B101" s="3"/>
      <c r="C101" s="3"/>
      <c r="D101" s="3"/>
      <c r="E101" s="3"/>
      <c r="F101" s="3"/>
    </row>
    <row r="102" spans="1:6" ht="18" x14ac:dyDescent="0.2">
      <c r="A102" s="4"/>
      <c r="B102" s="3"/>
      <c r="C102" s="3"/>
      <c r="D102" s="3"/>
      <c r="E102" s="3"/>
      <c r="F102" s="3"/>
    </row>
    <row r="103" spans="1:6" ht="18" x14ac:dyDescent="0.2">
      <c r="A103" s="4"/>
      <c r="B103" s="3"/>
      <c r="C103" s="3"/>
      <c r="D103" s="3"/>
      <c r="E103" s="3"/>
      <c r="F103" s="3"/>
    </row>
    <row r="104" spans="1:6" ht="18" x14ac:dyDescent="0.2">
      <c r="A104" s="4"/>
      <c r="B104" s="3"/>
      <c r="C104" s="3"/>
      <c r="D104" s="3"/>
      <c r="E104" s="3"/>
      <c r="F104" s="3"/>
    </row>
    <row r="105" spans="1:6" ht="18" x14ac:dyDescent="0.2">
      <c r="A105" s="4"/>
      <c r="B105" s="3"/>
      <c r="C105" s="3"/>
      <c r="D105" s="3"/>
      <c r="E105" s="3"/>
      <c r="F105" s="3"/>
    </row>
    <row r="106" spans="1:6" ht="18" x14ac:dyDescent="0.2">
      <c r="A106" s="4"/>
      <c r="B106" s="3"/>
      <c r="E106" s="3"/>
    </row>
    <row r="107" spans="1:6" ht="18" x14ac:dyDescent="0.2">
      <c r="A107" s="4"/>
      <c r="B107" s="3"/>
      <c r="E10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JM-1</vt:lpstr>
      <vt:lpstr>JM-2</vt:lpstr>
      <vt:lpstr>JM-3</vt:lpstr>
      <vt:lpstr>JM</vt:lpstr>
      <vt:lpstr>M-1</vt:lpstr>
      <vt:lpstr>M-2</vt:lpstr>
      <vt:lpstr>M-3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2022-07-12T23:21:44Z</dcterms:created>
  <dcterms:modified xsi:type="dcterms:W3CDTF">2022-07-25T21:47:56Z</dcterms:modified>
</cp:coreProperties>
</file>