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royectos Python\sim-grupo9\TP4\"/>
    </mc:Choice>
  </mc:AlternateContent>
  <xr:revisionPtr revIDLastSave="0" documentId="13_ncr:1_{99838AA3-A290-4EF0-A173-C2B5915BF94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4 terminales 1 col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3" l="1"/>
  <c r="K75" i="3"/>
  <c r="F75" i="3"/>
  <c r="F74" i="3"/>
  <c r="V73" i="3"/>
  <c r="T71" i="3"/>
  <c r="T72" i="3"/>
  <c r="T73" i="3"/>
  <c r="F73" i="3"/>
  <c r="F72" i="3"/>
  <c r="F71" i="3"/>
  <c r="U70" i="3"/>
  <c r="T70" i="3"/>
  <c r="F70" i="3"/>
  <c r="T69" i="3"/>
  <c r="X69" i="3" s="1"/>
  <c r="N67" i="3"/>
  <c r="F67" i="3"/>
  <c r="N66" i="3"/>
  <c r="F66" i="3"/>
  <c r="N65" i="3"/>
  <c r="F65" i="3"/>
  <c r="N64" i="3"/>
  <c r="F64" i="3"/>
  <c r="N63" i="3"/>
  <c r="F63" i="3"/>
  <c r="N62" i="3"/>
  <c r="F62" i="3"/>
  <c r="N61" i="3"/>
  <c r="F61" i="3"/>
  <c r="AD61" i="3" s="1"/>
  <c r="AD62" i="3" s="1"/>
  <c r="AD63" i="3" s="1"/>
  <c r="AD64" i="3" s="1"/>
  <c r="AD65" i="3" s="1"/>
  <c r="H60" i="3"/>
  <c r="H59" i="3"/>
  <c r="H58" i="3"/>
  <c r="F55" i="3"/>
  <c r="BA55" i="3" s="1"/>
  <c r="H57" i="3"/>
  <c r="H56" i="3"/>
  <c r="H55" i="3"/>
  <c r="N54" i="3"/>
  <c r="F54" i="3"/>
  <c r="AD54" i="3" s="1"/>
  <c r="H53" i="3"/>
  <c r="H52" i="3"/>
  <c r="N51" i="3"/>
  <c r="H51" i="3"/>
  <c r="N50" i="3"/>
  <c r="H50" i="3"/>
  <c r="N49" i="3"/>
  <c r="H49" i="3"/>
  <c r="H48" i="3"/>
  <c r="N48" i="3"/>
  <c r="H47" i="3"/>
  <c r="I47" i="3" s="1"/>
  <c r="F48" i="3" s="1"/>
  <c r="I25" i="3"/>
  <c r="H25" i="3"/>
  <c r="AD66" i="3" l="1"/>
  <c r="P61" i="3"/>
  <c r="R63" i="3"/>
  <c r="O54" i="3"/>
  <c r="Q66" i="3"/>
  <c r="R67" i="3"/>
  <c r="Q62" i="3"/>
  <c r="O64" i="3"/>
  <c r="I55" i="3"/>
  <c r="F56" i="3" s="1"/>
  <c r="BD56" i="3" s="1"/>
  <c r="P65" i="3"/>
  <c r="O48" i="3"/>
  <c r="I48" i="3"/>
  <c r="F49" i="3" s="1"/>
  <c r="I49" i="3" s="1"/>
  <c r="F50" i="3" s="1"/>
  <c r="Q50" i="3" s="1"/>
  <c r="I56" i="3"/>
  <c r="F57" i="3" s="1"/>
  <c r="BG57" i="3" s="1"/>
  <c r="K47" i="3"/>
  <c r="L47" i="3" s="1"/>
  <c r="I57" i="3" l="1"/>
  <c r="F58" i="3" s="1"/>
  <c r="I50" i="3"/>
  <c r="F51" i="3" s="1"/>
  <c r="P49" i="3"/>
  <c r="BJ58" i="3" l="1"/>
  <c r="I58" i="3"/>
  <c r="F59" i="3" s="1"/>
  <c r="Q51" i="3"/>
  <c r="R51" i="3"/>
  <c r="I51" i="3"/>
  <c r="F52" i="3" s="1"/>
  <c r="BM59" i="3" l="1"/>
  <c r="I59" i="3"/>
  <c r="F60" i="3" s="1"/>
  <c r="AU52" i="3"/>
  <c r="I52" i="3"/>
  <c r="F53" i="3" s="1"/>
  <c r="BO60" i="3" l="1"/>
  <c r="I60" i="3"/>
  <c r="AX53" i="3"/>
  <c r="I53" i="3"/>
</calcChain>
</file>

<file path=xl/sharedStrings.xml><?xml version="1.0" encoding="utf-8"?>
<sst xmlns="http://schemas.openxmlformats.org/spreadsheetml/2006/main" count="461" uniqueCount="114">
  <si>
    <t>Eventos</t>
  </si>
  <si>
    <t>con i=1,2,3,4</t>
  </si>
  <si>
    <t xml:space="preserve"> Distr. Exp. Neg. con Media = 2</t>
  </si>
  <si>
    <t>Objetos</t>
  </si>
  <si>
    <t>con n=1,2,3,4</t>
  </si>
  <si>
    <t>Observaciones</t>
  </si>
  <si>
    <t>empezando por la primera que esté libre, y si hay varias elige al azar</t>
  </si>
  <si>
    <t>mantenimiento a la ultima terminal</t>
  </si>
  <si>
    <t>llegada_tecnico</t>
  </si>
  <si>
    <t xml:space="preserve"> Distr. Uniforme con A=5 y B=8</t>
  </si>
  <si>
    <t>Distr. Uniforme con A=57 y B=63</t>
  </si>
  <si>
    <t>Distr. Uniforme con A=3 y B=8</t>
  </si>
  <si>
    <t>X = 3 + RND (8-3)</t>
  </si>
  <si>
    <t>El evento llegada_tecnico se activa recien cuando termina de hacer</t>
  </si>
  <si>
    <t>Si llega un empleado y hay mas de 5 esperando, se va y regresa a la media hora</t>
  </si>
  <si>
    <t>Hacer Un contador y/o acumulador de cantidad de empleados que hacen lo anterior</t>
  </si>
  <si>
    <t>Hacer Un acumulador de tiempo de espera de empleados que estuvieron en El sistema</t>
  </si>
  <si>
    <t xml:space="preserve">Un tecnico hace mantenimiento a las terminales, </t>
  </si>
  <si>
    <t>Evento</t>
  </si>
  <si>
    <t>Reloj (minutos)</t>
  </si>
  <si>
    <t>RND</t>
  </si>
  <si>
    <t>Tiempo entre llegadas</t>
  </si>
  <si>
    <t>Proxima llegada</t>
  </si>
  <si>
    <t>Inicialización</t>
  </si>
  <si>
    <t>X = -2 * LN (1-RND)</t>
  </si>
  <si>
    <t>Tiempo Registro</t>
  </si>
  <si>
    <t>Tiempo Mantenimiento</t>
  </si>
  <si>
    <t>TERMINAL</t>
  </si>
  <si>
    <t>n=1</t>
  </si>
  <si>
    <t>n=2</t>
  </si>
  <si>
    <t>n=3</t>
  </si>
  <si>
    <t>n=4</t>
  </si>
  <si>
    <t>Estado</t>
  </si>
  <si>
    <t>A</t>
  </si>
  <si>
    <t>B</t>
  </si>
  <si>
    <t>Media</t>
  </si>
  <si>
    <t>X = A + RND (B-A)</t>
  </si>
  <si>
    <t xml:space="preserve"> X = A + RND (B-A)</t>
  </si>
  <si>
    <t>Horas</t>
  </si>
  <si>
    <t>L</t>
  </si>
  <si>
    <t>con i=1,2,…,n</t>
  </si>
  <si>
    <t>llegada_empleado(1)</t>
  </si>
  <si>
    <t>Empleado (temporal) { Esperando en Cola (EC) | Haciendo Registro (HR) | Saliendo temporalmente (ST) }</t>
  </si>
  <si>
    <t>EMPLEADO</t>
  </si>
  <si>
    <t>i=1</t>
  </si>
  <si>
    <t>Minuto en que sale temporalmente</t>
  </si>
  <si>
    <t>i=2</t>
  </si>
  <si>
    <t>i=3</t>
  </si>
  <si>
    <t>AC Tiempo Espera</t>
  </si>
  <si>
    <t>TÉCNICO</t>
  </si>
  <si>
    <t>…</t>
  </si>
  <si>
    <t>con n=1,2,…,n</t>
  </si>
  <si>
    <t>con i=1,2,3,4   ;   j=1,2…,n</t>
  </si>
  <si>
    <t>OR</t>
  </si>
  <si>
    <t>llegada_empleado(2)</t>
  </si>
  <si>
    <t>Fin Registro Huella Terminal 1</t>
  </si>
  <si>
    <t>Fin Registro Huella Terminal 2</t>
  </si>
  <si>
    <t>Fin Registro Huella Terminal 3</t>
  </si>
  <si>
    <t>Fin Registro Huella Terminal 4</t>
  </si>
  <si>
    <t>llegada_empleado(3)</t>
  </si>
  <si>
    <t>llegada_empleado(4)</t>
  </si>
  <si>
    <t>i=4</t>
  </si>
  <si>
    <t>i=5</t>
  </si>
  <si>
    <t>i=6</t>
  </si>
  <si>
    <t>i=7</t>
  </si>
  <si>
    <t>i=8</t>
  </si>
  <si>
    <t>i=9</t>
  </si>
  <si>
    <t>HR (1)</t>
  </si>
  <si>
    <t>HR (2)</t>
  </si>
  <si>
    <t>HR (3)</t>
  </si>
  <si>
    <t>HR (4)</t>
  </si>
  <si>
    <t>llegada_empleado(5)</t>
  </si>
  <si>
    <t>fin_registro_huella(2)</t>
  </si>
  <si>
    <t>Minuto en que entra en cola</t>
  </si>
  <si>
    <t>fin_registro_huella(3)</t>
  </si>
  <si>
    <t>fin_registro_huella(1)</t>
  </si>
  <si>
    <t>llegada_empleado(7)</t>
  </si>
  <si>
    <t>llegada_empleado(8)</t>
  </si>
  <si>
    <t>COLA</t>
  </si>
  <si>
    <t>llegada_empleado(6)</t>
  </si>
  <si>
    <t>EC</t>
  </si>
  <si>
    <t xml:space="preserve">EC </t>
  </si>
  <si>
    <t>llegada_empleado(9)</t>
  </si>
  <si>
    <t>i=10</t>
  </si>
  <si>
    <t>i=11</t>
  </si>
  <si>
    <t>llegada_empleado(10)</t>
  </si>
  <si>
    <t>llegada_empleado(11)</t>
  </si>
  <si>
    <t>llegada_empleado(12)</t>
  </si>
  <si>
    <t>i=12</t>
  </si>
  <si>
    <t>ST</t>
  </si>
  <si>
    <t>Empleados que salen temporalmente</t>
  </si>
  <si>
    <t>fin_registro_huella(4)</t>
  </si>
  <si>
    <t>Terminal[n] (permanentes)  { Libre (L) | Ocupada en registro (OR) | Ocupada en registro y mantenimiento (ORM) | En mantenimiento (OM) }</t>
  </si>
  <si>
    <t xml:space="preserve">ST </t>
  </si>
  <si>
    <t>OM</t>
  </si>
  <si>
    <t>Fin Mantenimiento Terminal 1</t>
  </si>
  <si>
    <t>Fin Mantenimiento Terminal 2</t>
  </si>
  <si>
    <t>Fin Mantenimiento Terminal 3</t>
  </si>
  <si>
    <t>Fin Mantenimiento Terminal 4</t>
  </si>
  <si>
    <t>ORM</t>
  </si>
  <si>
    <t>fin_mantenimiento_terminal(4)</t>
  </si>
  <si>
    <t>fin_mantenimiento_terminal(1)</t>
  </si>
  <si>
    <t>fin_mantenimiento_terminal(2)</t>
  </si>
  <si>
    <t>llegada_empleado(n)</t>
  </si>
  <si>
    <t>..</t>
  </si>
  <si>
    <t>llegada_empleaod</t>
  </si>
  <si>
    <t>fin_registro_huella</t>
  </si>
  <si>
    <t>fin_mantenimiento_terminal</t>
  </si>
  <si>
    <t>fin_registro_huella[i][n]</t>
  </si>
  <si>
    <t xml:space="preserve">fin_mantenimiento_terminal[i]    </t>
  </si>
  <si>
    <t>llegada_empleado[i]</t>
  </si>
  <si>
    <t>Proximo Evento</t>
  </si>
  <si>
    <t>RM</t>
  </si>
  <si>
    <t>Tecnico (temporal) { Realizando Mantenimiento (RM) | Libre (L)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</si>
</sst>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9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1449695</xdr:colOff>
      <xdr:row>17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AC8277-C57A-4F3F-AD6B-B86C23B46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902477" cy="308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427E-99C7-4D69-9ABA-12C300B3D9E9}">
  <dimension ref="B19:BP85"/>
  <sheetViews>
    <sheetView tabSelected="1" topLeftCell="P37" zoomScale="85" zoomScaleNormal="85" workbookViewId="0">
      <selection activeCell="AG74" sqref="AG74"/>
    </sheetView>
  </sheetViews>
  <sheetFormatPr baseColWidth="10" defaultColWidth="9.140625" defaultRowHeight="15" x14ac:dyDescent="0.25"/>
  <cols>
    <col min="2" max="2" width="60.85546875" customWidth="1"/>
    <col min="3" max="3" width="21" customWidth="1"/>
    <col min="4" max="4" width="33.5703125" customWidth="1"/>
    <col min="5" max="5" width="30.5703125" customWidth="1"/>
    <col min="6" max="6" width="9.42578125" bestFit="1" customWidth="1"/>
    <col min="15" max="15" width="15.140625" customWidth="1"/>
    <col min="16" max="16" width="15" customWidth="1"/>
    <col min="17" max="18" width="14.85546875" customWidth="1"/>
    <col min="20" max="23" width="15" customWidth="1"/>
    <col min="24" max="24" width="14.7109375" customWidth="1"/>
    <col min="28" max="28" width="10.7109375" customWidth="1"/>
    <col min="29" max="29" width="14.7109375" customWidth="1"/>
    <col min="31" max="32" width="14.7109375" customWidth="1"/>
    <col min="33" max="33" width="16.140625" customWidth="1"/>
    <col min="34" max="34" width="15.42578125" customWidth="1"/>
    <col min="35" max="35" width="16" customWidth="1"/>
    <col min="37" max="37" width="15.28515625" customWidth="1"/>
    <col min="38" max="38" width="12.7109375" customWidth="1"/>
    <col min="39" max="39" width="8.7109375" customWidth="1"/>
    <col min="40" max="40" width="15.28515625" customWidth="1"/>
    <col min="41" max="41" width="15.140625" customWidth="1"/>
    <col min="42" max="42" width="10.140625" customWidth="1"/>
    <col min="43" max="43" width="15.140625" customWidth="1"/>
    <col min="44" max="44" width="15.42578125" customWidth="1"/>
    <col min="46" max="46" width="15.5703125" customWidth="1"/>
    <col min="47" max="47" width="15" customWidth="1"/>
    <col min="48" max="48" width="9.28515625" customWidth="1"/>
    <col min="49" max="49" width="14.7109375" customWidth="1"/>
    <col min="50" max="50" width="16" customWidth="1"/>
    <col min="52" max="52" width="15.28515625" customWidth="1"/>
    <col min="53" max="53" width="15.85546875" customWidth="1"/>
    <col min="54" max="54" width="15.140625" customWidth="1"/>
    <col min="55" max="55" width="15.85546875" customWidth="1"/>
    <col min="56" max="56" width="15.7109375" customWidth="1"/>
    <col min="58" max="58" width="15.140625" customWidth="1"/>
    <col min="59" max="59" width="15.42578125" customWidth="1"/>
    <col min="61" max="61" width="14.7109375" customWidth="1"/>
    <col min="62" max="62" width="15" customWidth="1"/>
    <col min="64" max="64" width="15" customWidth="1"/>
    <col min="67" max="67" width="14.85546875" customWidth="1"/>
  </cols>
  <sheetData>
    <row r="19" spans="2:11" x14ac:dyDescent="0.25">
      <c r="B19" t="s">
        <v>0</v>
      </c>
    </row>
    <row r="21" spans="2:11" x14ac:dyDescent="0.25">
      <c r="B21" s="1" t="s">
        <v>108</v>
      </c>
      <c r="C21" t="s">
        <v>9</v>
      </c>
      <c r="F21" s="7" t="s">
        <v>33</v>
      </c>
      <c r="G21" s="7" t="s">
        <v>34</v>
      </c>
      <c r="H21" s="2"/>
      <c r="I21" s="2"/>
      <c r="K21" t="s">
        <v>5</v>
      </c>
    </row>
    <row r="22" spans="2:11" x14ac:dyDescent="0.25">
      <c r="B22" t="s">
        <v>52</v>
      </c>
      <c r="C22" t="s">
        <v>36</v>
      </c>
      <c r="F22" s="2">
        <v>5</v>
      </c>
      <c r="G22" s="2">
        <v>8</v>
      </c>
      <c r="H22" s="2"/>
      <c r="I22" s="2"/>
      <c r="K22" t="s">
        <v>17</v>
      </c>
    </row>
    <row r="23" spans="2:11" x14ac:dyDescent="0.25">
      <c r="F23" s="2"/>
      <c r="G23" s="2"/>
      <c r="H23" s="2"/>
      <c r="I23" s="2"/>
      <c r="K23" t="s">
        <v>6</v>
      </c>
    </row>
    <row r="24" spans="2:11" x14ac:dyDescent="0.25">
      <c r="B24" s="1" t="s">
        <v>8</v>
      </c>
      <c r="C24" t="s">
        <v>10</v>
      </c>
      <c r="F24" s="7" t="s">
        <v>38</v>
      </c>
      <c r="G24" s="2"/>
      <c r="H24" s="7" t="s">
        <v>33</v>
      </c>
      <c r="I24" s="7" t="s">
        <v>34</v>
      </c>
    </row>
    <row r="25" spans="2:11" x14ac:dyDescent="0.25">
      <c r="C25" t="s">
        <v>37</v>
      </c>
      <c r="F25" s="2">
        <v>1</v>
      </c>
      <c r="G25" s="2"/>
      <c r="H25" s="2">
        <f>F25*60-3</f>
        <v>57</v>
      </c>
      <c r="I25" s="2">
        <f>F25*60+3</f>
        <v>63</v>
      </c>
      <c r="K25" t="s">
        <v>13</v>
      </c>
    </row>
    <row r="26" spans="2:11" x14ac:dyDescent="0.25">
      <c r="F26" s="2"/>
      <c r="G26" s="2"/>
      <c r="H26" s="2"/>
      <c r="I26" s="2"/>
      <c r="K26" t="s">
        <v>7</v>
      </c>
    </row>
    <row r="27" spans="2:11" x14ac:dyDescent="0.25">
      <c r="B27" s="1" t="s">
        <v>109</v>
      </c>
      <c r="C27" t="s">
        <v>11</v>
      </c>
      <c r="F27" s="7" t="s">
        <v>33</v>
      </c>
      <c r="G27" s="7" t="s">
        <v>34</v>
      </c>
      <c r="H27" s="2"/>
      <c r="I27" s="2"/>
    </row>
    <row r="28" spans="2:11" x14ac:dyDescent="0.25">
      <c r="B28" t="s">
        <v>1</v>
      </c>
      <c r="C28" t="s">
        <v>12</v>
      </c>
      <c r="F28" s="2">
        <v>3</v>
      </c>
      <c r="G28" s="2">
        <v>8</v>
      </c>
      <c r="H28" s="2"/>
      <c r="I28" s="2"/>
      <c r="K28" t="s">
        <v>14</v>
      </c>
    </row>
    <row r="29" spans="2:11" x14ac:dyDescent="0.25">
      <c r="F29" s="2"/>
      <c r="G29" s="2"/>
      <c r="H29" s="2"/>
      <c r="I29" s="2"/>
    </row>
    <row r="30" spans="2:11" x14ac:dyDescent="0.25">
      <c r="B30" s="1" t="s">
        <v>110</v>
      </c>
      <c r="C30" t="s">
        <v>2</v>
      </c>
      <c r="F30" s="7" t="s">
        <v>35</v>
      </c>
      <c r="G30" s="2"/>
      <c r="H30" s="2"/>
      <c r="I30" s="2"/>
      <c r="K30" t="s">
        <v>15</v>
      </c>
    </row>
    <row r="31" spans="2:11" x14ac:dyDescent="0.25">
      <c r="B31" t="s">
        <v>40</v>
      </c>
      <c r="C31" t="s">
        <v>24</v>
      </c>
      <c r="F31" s="2">
        <v>2</v>
      </c>
      <c r="G31" s="2"/>
      <c r="H31" s="2"/>
      <c r="I31" s="2"/>
    </row>
    <row r="32" spans="2:11" x14ac:dyDescent="0.25">
      <c r="K32" t="s">
        <v>16</v>
      </c>
    </row>
    <row r="33" spans="2:68" x14ac:dyDescent="0.25">
      <c r="B33" t="s">
        <v>3</v>
      </c>
    </row>
    <row r="35" spans="2:68" x14ac:dyDescent="0.25">
      <c r="B35" t="s">
        <v>92</v>
      </c>
    </row>
    <row r="36" spans="2:68" x14ac:dyDescent="0.25">
      <c r="B36" t="s">
        <v>4</v>
      </c>
    </row>
    <row r="38" spans="2:68" x14ac:dyDescent="0.25">
      <c r="B38" t="s">
        <v>113</v>
      </c>
    </row>
    <row r="40" spans="2:68" x14ac:dyDescent="0.25">
      <c r="B40" t="s">
        <v>42</v>
      </c>
    </row>
    <row r="41" spans="2:68" x14ac:dyDescent="0.25">
      <c r="B41" t="s">
        <v>51</v>
      </c>
    </row>
    <row r="43" spans="2:68" x14ac:dyDescent="0.25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2:68" ht="65.25" customHeight="1" x14ac:dyDescent="0.25">
      <c r="B44" s="2"/>
      <c r="E44" s="3"/>
      <c r="F44" s="3"/>
      <c r="G44" s="20" t="s">
        <v>105</v>
      </c>
      <c r="H44" s="20"/>
      <c r="I44" s="20"/>
      <c r="J44" s="21" t="s">
        <v>8</v>
      </c>
      <c r="K44" s="21"/>
      <c r="L44" s="21"/>
      <c r="M44" s="22" t="s">
        <v>106</v>
      </c>
      <c r="N44" s="22"/>
      <c r="O44" s="22"/>
      <c r="P44" s="22"/>
      <c r="Q44" s="22"/>
      <c r="R44" s="22"/>
      <c r="S44" s="23" t="s">
        <v>107</v>
      </c>
      <c r="T44" s="23"/>
      <c r="U44" s="23"/>
      <c r="V44" s="23"/>
      <c r="W44" s="23"/>
      <c r="X44" s="23"/>
      <c r="Y44" s="19" t="s">
        <v>27</v>
      </c>
      <c r="Z44" s="19"/>
      <c r="AA44" s="19"/>
      <c r="AB44" s="19"/>
      <c r="AC44" s="19"/>
      <c r="AD44" s="18" t="s">
        <v>48</v>
      </c>
      <c r="AE44" s="18" t="s">
        <v>90</v>
      </c>
      <c r="AF44" s="9" t="s">
        <v>49</v>
      </c>
      <c r="AG44" s="16" t="s">
        <v>43</v>
      </c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</row>
    <row r="45" spans="2:68" ht="15" customHeight="1" x14ac:dyDescent="0.25">
      <c r="B45" s="2"/>
      <c r="E45" s="18" t="s">
        <v>111</v>
      </c>
      <c r="F45" s="18" t="s">
        <v>19</v>
      </c>
      <c r="G45" s="15" t="s">
        <v>20</v>
      </c>
      <c r="H45" s="18" t="s">
        <v>21</v>
      </c>
      <c r="I45" s="17" t="s">
        <v>22</v>
      </c>
      <c r="J45" s="18" t="s">
        <v>20</v>
      </c>
      <c r="K45" s="18" t="s">
        <v>21</v>
      </c>
      <c r="L45" s="17" t="s">
        <v>22</v>
      </c>
      <c r="M45" s="18" t="s">
        <v>20</v>
      </c>
      <c r="N45" s="18" t="s">
        <v>25</v>
      </c>
      <c r="O45" s="17" t="s">
        <v>55</v>
      </c>
      <c r="P45" s="17" t="s">
        <v>56</v>
      </c>
      <c r="Q45" s="17" t="s">
        <v>57</v>
      </c>
      <c r="R45" s="17" t="s">
        <v>58</v>
      </c>
      <c r="S45" s="18" t="s">
        <v>20</v>
      </c>
      <c r="T45" s="18" t="s">
        <v>26</v>
      </c>
      <c r="U45" s="17" t="s">
        <v>95</v>
      </c>
      <c r="V45" s="17" t="s">
        <v>96</v>
      </c>
      <c r="W45" s="17" t="s">
        <v>97</v>
      </c>
      <c r="X45" s="17" t="s">
        <v>98</v>
      </c>
      <c r="Y45" s="4" t="s">
        <v>28</v>
      </c>
      <c r="Z45" s="4" t="s">
        <v>29</v>
      </c>
      <c r="AA45" s="4" t="s">
        <v>30</v>
      </c>
      <c r="AB45" s="4" t="s">
        <v>31</v>
      </c>
      <c r="AC45" s="15" t="s">
        <v>78</v>
      </c>
      <c r="AD45" s="18"/>
      <c r="AE45" s="18"/>
      <c r="AF45" s="9"/>
      <c r="AG45" s="15" t="s">
        <v>44</v>
      </c>
      <c r="AH45" s="15"/>
      <c r="AI45" s="15"/>
      <c r="AJ45" s="15" t="s">
        <v>46</v>
      </c>
      <c r="AK45" s="15"/>
      <c r="AL45" s="15"/>
      <c r="AM45" s="15" t="s">
        <v>47</v>
      </c>
      <c r="AN45" s="15"/>
      <c r="AO45" s="15"/>
      <c r="AP45" s="15" t="s">
        <v>61</v>
      </c>
      <c r="AQ45" s="15"/>
      <c r="AR45" s="15"/>
      <c r="AS45" s="15" t="s">
        <v>62</v>
      </c>
      <c r="AT45" s="15"/>
      <c r="AU45" s="15"/>
      <c r="AV45" s="15" t="s">
        <v>63</v>
      </c>
      <c r="AW45" s="15"/>
      <c r="AX45" s="15"/>
      <c r="AY45" s="15" t="s">
        <v>64</v>
      </c>
      <c r="AZ45" s="15"/>
      <c r="BA45" s="15"/>
      <c r="BB45" s="15" t="s">
        <v>65</v>
      </c>
      <c r="BC45" s="15"/>
      <c r="BD45" s="15"/>
      <c r="BE45" s="15" t="s">
        <v>66</v>
      </c>
      <c r="BF45" s="15"/>
      <c r="BG45" s="15"/>
      <c r="BH45" s="15" t="s">
        <v>83</v>
      </c>
      <c r="BI45" s="15"/>
      <c r="BJ45" s="15"/>
      <c r="BK45" s="15" t="s">
        <v>84</v>
      </c>
      <c r="BL45" s="15"/>
      <c r="BM45" s="15"/>
      <c r="BN45" s="15" t="s">
        <v>88</v>
      </c>
      <c r="BO45" s="15"/>
      <c r="BP45" s="15"/>
    </row>
    <row r="46" spans="2:68" ht="66.75" customHeight="1" x14ac:dyDescent="0.25">
      <c r="B46" s="2"/>
      <c r="D46" s="5" t="s">
        <v>18</v>
      </c>
      <c r="E46" s="18" t="s">
        <v>23</v>
      </c>
      <c r="F46" s="18">
        <v>0</v>
      </c>
      <c r="G46" s="15"/>
      <c r="H46" s="18"/>
      <c r="I46" s="17"/>
      <c r="J46" s="18"/>
      <c r="K46" s="18"/>
      <c r="L46" s="17"/>
      <c r="M46" s="18"/>
      <c r="N46" s="18"/>
      <c r="O46" s="17"/>
      <c r="P46" s="17"/>
      <c r="Q46" s="17"/>
      <c r="R46" s="17"/>
      <c r="S46" s="18"/>
      <c r="T46" s="18"/>
      <c r="U46" s="17"/>
      <c r="V46" s="17"/>
      <c r="W46" s="17"/>
      <c r="X46" s="17"/>
      <c r="Y46" s="4" t="s">
        <v>32</v>
      </c>
      <c r="Z46" s="4" t="s">
        <v>32</v>
      </c>
      <c r="AA46" s="4" t="s">
        <v>32</v>
      </c>
      <c r="AB46" s="4" t="s">
        <v>32</v>
      </c>
      <c r="AC46" s="15"/>
      <c r="AD46" s="18"/>
      <c r="AE46" s="18"/>
      <c r="AF46" s="4" t="s">
        <v>32</v>
      </c>
      <c r="AG46" s="4" t="s">
        <v>32</v>
      </c>
      <c r="AH46" s="5" t="s">
        <v>45</v>
      </c>
      <c r="AI46" s="5" t="s">
        <v>73</v>
      </c>
      <c r="AJ46" s="4" t="s">
        <v>32</v>
      </c>
      <c r="AK46" s="5" t="s">
        <v>45</v>
      </c>
      <c r="AL46" s="5" t="s">
        <v>73</v>
      </c>
      <c r="AM46" s="4" t="s">
        <v>32</v>
      </c>
      <c r="AN46" s="5" t="s">
        <v>45</v>
      </c>
      <c r="AO46" s="5" t="s">
        <v>73</v>
      </c>
      <c r="AP46" s="4" t="s">
        <v>32</v>
      </c>
      <c r="AQ46" s="5" t="s">
        <v>45</v>
      </c>
      <c r="AR46" s="5" t="s">
        <v>73</v>
      </c>
      <c r="AS46" s="4" t="s">
        <v>32</v>
      </c>
      <c r="AT46" s="5" t="s">
        <v>45</v>
      </c>
      <c r="AU46" s="5" t="s">
        <v>73</v>
      </c>
      <c r="AV46" s="4" t="s">
        <v>32</v>
      </c>
      <c r="AW46" s="5" t="s">
        <v>45</v>
      </c>
      <c r="AX46" s="5" t="s">
        <v>73</v>
      </c>
      <c r="AY46" s="4" t="s">
        <v>32</v>
      </c>
      <c r="AZ46" s="5" t="s">
        <v>45</v>
      </c>
      <c r="BA46" s="5" t="s">
        <v>73</v>
      </c>
      <c r="BB46" s="4" t="s">
        <v>32</v>
      </c>
      <c r="BC46" s="5" t="s">
        <v>45</v>
      </c>
      <c r="BD46" s="5" t="s">
        <v>73</v>
      </c>
      <c r="BE46" s="4" t="s">
        <v>32</v>
      </c>
      <c r="BF46" s="5" t="s">
        <v>45</v>
      </c>
      <c r="BG46" s="5" t="s">
        <v>73</v>
      </c>
      <c r="BH46" s="4" t="s">
        <v>32</v>
      </c>
      <c r="BI46" s="5" t="s">
        <v>45</v>
      </c>
      <c r="BJ46" s="5" t="s">
        <v>73</v>
      </c>
      <c r="BK46" s="4" t="s">
        <v>32</v>
      </c>
      <c r="BL46" s="5" t="s">
        <v>45</v>
      </c>
      <c r="BM46" s="5" t="s">
        <v>73</v>
      </c>
      <c r="BN46" s="4" t="s">
        <v>32</v>
      </c>
      <c r="BO46" s="5" t="s">
        <v>45</v>
      </c>
      <c r="BP46" s="5" t="s">
        <v>73</v>
      </c>
    </row>
    <row r="47" spans="2:68" x14ac:dyDescent="0.25">
      <c r="B47" s="2"/>
      <c r="D47" s="2" t="s">
        <v>23</v>
      </c>
      <c r="E47" s="2" t="s">
        <v>41</v>
      </c>
      <c r="F47" s="2">
        <v>0</v>
      </c>
      <c r="G47" s="11">
        <v>0.35</v>
      </c>
      <c r="H47" s="6">
        <f t="shared" ref="H47:H53" si="0">-$F$31*LN(1-G47)</f>
        <v>0.86156583218490845</v>
      </c>
      <c r="I47" s="8">
        <f t="shared" ref="I47:I53" si="1">H47+F47</f>
        <v>0.86156583218490845</v>
      </c>
      <c r="J47" s="2">
        <v>0.93</v>
      </c>
      <c r="K47" s="2">
        <f>$H$25+J47*($I$25-$H$25)</f>
        <v>62.58</v>
      </c>
      <c r="L47" s="2">
        <f>K47+F47</f>
        <v>62.58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 t="s">
        <v>39</v>
      </c>
      <c r="Z47" s="2" t="s">
        <v>39</v>
      </c>
      <c r="AA47" s="2" t="s">
        <v>39</v>
      </c>
      <c r="AB47" s="2" t="s">
        <v>39</v>
      </c>
      <c r="AC47" s="2">
        <v>0</v>
      </c>
      <c r="AD47" s="10">
        <v>0</v>
      </c>
      <c r="AE47" s="2">
        <v>0</v>
      </c>
      <c r="AF47" s="2" t="s">
        <v>39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2:68" x14ac:dyDescent="0.25">
      <c r="B48" s="2"/>
      <c r="D48" s="2" t="s">
        <v>41</v>
      </c>
      <c r="E48" s="2" t="s">
        <v>54</v>
      </c>
      <c r="F48" s="6">
        <f t="shared" ref="F48:F53" si="2">I47</f>
        <v>0.86156583218490845</v>
      </c>
      <c r="G48" s="2">
        <v>0.5</v>
      </c>
      <c r="H48" s="10">
        <f t="shared" si="0"/>
        <v>1.3862943611198906</v>
      </c>
      <c r="I48" s="8">
        <f t="shared" si="1"/>
        <v>2.247860193304799</v>
      </c>
      <c r="J48" s="2"/>
      <c r="K48" s="2"/>
      <c r="L48" s="2">
        <v>62.58</v>
      </c>
      <c r="M48" s="2">
        <v>0.9</v>
      </c>
      <c r="N48" s="2">
        <f>$F$22+M48*($G$22-$F$22)</f>
        <v>7.7</v>
      </c>
      <c r="O48" s="10">
        <f>N48+F48</f>
        <v>8.5615658321849093</v>
      </c>
      <c r="P48" s="10"/>
      <c r="Q48" s="10"/>
      <c r="R48" s="10"/>
      <c r="S48" s="2"/>
      <c r="T48" s="2"/>
      <c r="U48" s="2"/>
      <c r="V48" s="2"/>
      <c r="W48" s="2"/>
      <c r="X48" s="2"/>
      <c r="Y48" s="2" t="s">
        <v>53</v>
      </c>
      <c r="Z48" s="2" t="s">
        <v>39</v>
      </c>
      <c r="AA48" s="2" t="s">
        <v>39</v>
      </c>
      <c r="AB48" s="2" t="s">
        <v>39</v>
      </c>
      <c r="AC48" s="2">
        <v>0</v>
      </c>
      <c r="AD48" s="10">
        <v>0</v>
      </c>
      <c r="AE48" s="2">
        <v>0</v>
      </c>
      <c r="AF48" s="2" t="s">
        <v>39</v>
      </c>
      <c r="AG48" s="2" t="s">
        <v>67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2:67" x14ac:dyDescent="0.25">
      <c r="B49" s="2"/>
      <c r="D49" s="2" t="s">
        <v>54</v>
      </c>
      <c r="E49" s="2" t="s">
        <v>59</v>
      </c>
      <c r="F49" s="6">
        <f t="shared" si="2"/>
        <v>2.247860193304799</v>
      </c>
      <c r="G49" s="2">
        <v>0.5</v>
      </c>
      <c r="H49" s="10">
        <f t="shared" si="0"/>
        <v>1.3862943611198906</v>
      </c>
      <c r="I49" s="8">
        <f t="shared" si="1"/>
        <v>3.6341545544246898</v>
      </c>
      <c r="J49" s="2"/>
      <c r="K49" s="2"/>
      <c r="L49" s="2">
        <v>62.58</v>
      </c>
      <c r="M49" s="2">
        <v>0.87</v>
      </c>
      <c r="N49" s="2">
        <f>$F$22+M49*($G$22-$F$22)</f>
        <v>7.6099999999999994</v>
      </c>
      <c r="O49" s="10">
        <v>8.6</v>
      </c>
      <c r="P49" s="10">
        <f>N49+F49</f>
        <v>9.8578601933047985</v>
      </c>
      <c r="Q49" s="10"/>
      <c r="R49" s="10"/>
      <c r="S49" s="2"/>
      <c r="T49" s="2"/>
      <c r="U49" s="2"/>
      <c r="V49" s="2"/>
      <c r="W49" s="2"/>
      <c r="X49" s="2"/>
      <c r="Y49" s="2" t="s">
        <v>53</v>
      </c>
      <c r="Z49" s="2" t="s">
        <v>53</v>
      </c>
      <c r="AA49" s="2" t="s">
        <v>39</v>
      </c>
      <c r="AB49" s="2" t="s">
        <v>39</v>
      </c>
      <c r="AC49" s="2">
        <v>0</v>
      </c>
      <c r="AD49" s="10">
        <v>0</v>
      </c>
      <c r="AE49" s="2">
        <v>0</v>
      </c>
      <c r="AF49" s="2" t="s">
        <v>39</v>
      </c>
      <c r="AG49" s="2" t="s">
        <v>67</v>
      </c>
      <c r="AH49" s="2"/>
      <c r="AI49" s="2"/>
      <c r="AJ49" s="2" t="s">
        <v>68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2:67" x14ac:dyDescent="0.25">
      <c r="B50" s="2"/>
      <c r="D50" s="2" t="s">
        <v>59</v>
      </c>
      <c r="E50" s="2" t="s">
        <v>60</v>
      </c>
      <c r="F50" s="6">
        <f t="shared" si="2"/>
        <v>3.6341545544246898</v>
      </c>
      <c r="G50" s="2">
        <v>0.24</v>
      </c>
      <c r="H50" s="10">
        <f t="shared" si="0"/>
        <v>0.5488736914035206</v>
      </c>
      <c r="I50" s="8">
        <f t="shared" si="1"/>
        <v>4.1830282458282104</v>
      </c>
      <c r="J50" s="2"/>
      <c r="K50" s="2"/>
      <c r="L50" s="2">
        <v>62.58</v>
      </c>
      <c r="M50" s="2">
        <v>0.78</v>
      </c>
      <c r="N50" s="2">
        <f>$F$22+M50*($G$22-$F$22)</f>
        <v>7.34</v>
      </c>
      <c r="O50" s="10">
        <v>8.6</v>
      </c>
      <c r="P50" s="10">
        <v>9.9</v>
      </c>
      <c r="Q50" s="10">
        <f>N50+F50</f>
        <v>10.97415455442469</v>
      </c>
      <c r="R50" s="10"/>
      <c r="S50" s="2"/>
      <c r="T50" s="2"/>
      <c r="U50" s="2"/>
      <c r="V50" s="2"/>
      <c r="W50" s="2"/>
      <c r="X50" s="2"/>
      <c r="Y50" s="2" t="s">
        <v>53</v>
      </c>
      <c r="Z50" s="2" t="s">
        <v>53</v>
      </c>
      <c r="AA50" s="2" t="s">
        <v>53</v>
      </c>
      <c r="AB50" s="2" t="s">
        <v>39</v>
      </c>
      <c r="AC50" s="2">
        <v>0</v>
      </c>
      <c r="AD50" s="10">
        <v>0</v>
      </c>
      <c r="AE50" s="2">
        <v>0</v>
      </c>
      <c r="AF50" s="2" t="s">
        <v>39</v>
      </c>
      <c r="AG50" s="2" t="s">
        <v>67</v>
      </c>
      <c r="AH50" s="2"/>
      <c r="AI50" s="2"/>
      <c r="AJ50" s="2" t="s">
        <v>68</v>
      </c>
      <c r="AK50" s="2"/>
      <c r="AL50" s="2"/>
      <c r="AM50" s="2" t="s">
        <v>69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2:67" x14ac:dyDescent="0.25">
      <c r="B51" s="2"/>
      <c r="D51" s="2" t="s">
        <v>60</v>
      </c>
      <c r="E51" s="2" t="s">
        <v>71</v>
      </c>
      <c r="F51" s="6">
        <f t="shared" si="2"/>
        <v>4.1830282458282104</v>
      </c>
      <c r="G51" s="2">
        <v>0.31</v>
      </c>
      <c r="H51" s="10">
        <f t="shared" si="0"/>
        <v>0.74212736278166413</v>
      </c>
      <c r="I51" s="12">
        <f t="shared" si="1"/>
        <v>4.9251556086098747</v>
      </c>
      <c r="J51" s="2"/>
      <c r="K51" s="2"/>
      <c r="L51" s="2">
        <v>62.58</v>
      </c>
      <c r="M51" s="2">
        <v>0.45</v>
      </c>
      <c r="N51" s="2">
        <f>$F$22+M51*($G$22-$F$22)</f>
        <v>6.35</v>
      </c>
      <c r="O51" s="10">
        <v>8.6</v>
      </c>
      <c r="P51" s="10">
        <v>9.9</v>
      </c>
      <c r="Q51" s="10">
        <f>N51+F51</f>
        <v>10.533028245828209</v>
      </c>
      <c r="R51" s="10">
        <f>N51+F51</f>
        <v>10.533028245828209</v>
      </c>
      <c r="S51" s="2"/>
      <c r="T51" s="2"/>
      <c r="U51" s="2"/>
      <c r="V51" s="2"/>
      <c r="W51" s="2"/>
      <c r="X51" s="2"/>
      <c r="Y51" s="2" t="s">
        <v>53</v>
      </c>
      <c r="Z51" s="2" t="s">
        <v>53</v>
      </c>
      <c r="AA51" s="2" t="s">
        <v>53</v>
      </c>
      <c r="AB51" s="2" t="s">
        <v>53</v>
      </c>
      <c r="AC51" s="2">
        <v>0</v>
      </c>
      <c r="AD51" s="10">
        <v>0</v>
      </c>
      <c r="AE51" s="2">
        <v>0</v>
      </c>
      <c r="AF51" s="2" t="s">
        <v>39</v>
      </c>
      <c r="AG51" s="2" t="s">
        <v>67</v>
      </c>
      <c r="AH51" s="2"/>
      <c r="AI51" s="2"/>
      <c r="AJ51" s="2" t="s">
        <v>68</v>
      </c>
      <c r="AK51" s="2"/>
      <c r="AL51" s="2"/>
      <c r="AM51" s="2" t="s">
        <v>69</v>
      </c>
      <c r="AN51" s="2"/>
      <c r="AO51" s="2"/>
      <c r="AP51" s="2" t="s">
        <v>70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2:67" x14ac:dyDescent="0.25">
      <c r="B52" s="2"/>
      <c r="D52" s="2" t="s">
        <v>71</v>
      </c>
      <c r="E52" s="2" t="s">
        <v>79</v>
      </c>
      <c r="F52" s="10">
        <f t="shared" si="2"/>
        <v>4.9251556086098747</v>
      </c>
      <c r="G52" s="2">
        <v>0.55000000000000004</v>
      </c>
      <c r="H52" s="10">
        <f t="shared" si="0"/>
        <v>1.5970153924355435</v>
      </c>
      <c r="I52" s="12">
        <f t="shared" si="1"/>
        <v>6.5221710010454181</v>
      </c>
      <c r="J52" s="2"/>
      <c r="K52" s="2"/>
      <c r="L52" s="2">
        <v>62.58</v>
      </c>
      <c r="M52" s="2"/>
      <c r="N52" s="2"/>
      <c r="O52" s="10">
        <v>8.6</v>
      </c>
      <c r="P52" s="10">
        <v>9.9</v>
      </c>
      <c r="Q52" s="10">
        <v>10.5</v>
      </c>
      <c r="R52" s="10">
        <v>10.5</v>
      </c>
      <c r="S52" s="2"/>
      <c r="T52" s="2"/>
      <c r="U52" s="2"/>
      <c r="V52" s="2"/>
      <c r="W52" s="2"/>
      <c r="X52" s="2"/>
      <c r="Y52" s="2" t="s">
        <v>53</v>
      </c>
      <c r="Z52" s="2" t="s">
        <v>53</v>
      </c>
      <c r="AA52" s="2" t="s">
        <v>53</v>
      </c>
      <c r="AB52" s="2" t="s">
        <v>53</v>
      </c>
      <c r="AC52" s="2">
        <v>1</v>
      </c>
      <c r="AD52" s="10">
        <v>0</v>
      </c>
      <c r="AE52" s="2">
        <v>0</v>
      </c>
      <c r="AF52" s="2" t="s">
        <v>39</v>
      </c>
      <c r="AG52" s="2" t="s">
        <v>67</v>
      </c>
      <c r="AH52" s="2"/>
      <c r="AI52" s="2"/>
      <c r="AJ52" s="2" t="s">
        <v>68</v>
      </c>
      <c r="AK52" s="2"/>
      <c r="AL52" s="2"/>
      <c r="AM52" s="2" t="s">
        <v>69</v>
      </c>
      <c r="AN52" s="2"/>
      <c r="AO52" s="2"/>
      <c r="AP52" s="2" t="s">
        <v>70</v>
      </c>
      <c r="AQ52" s="2"/>
      <c r="AR52" s="2"/>
      <c r="AS52" s="2" t="s">
        <v>80</v>
      </c>
      <c r="AT52" s="10"/>
      <c r="AU52" s="10">
        <f>F52</f>
        <v>4.9251556086098747</v>
      </c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2:67" x14ac:dyDescent="0.25">
      <c r="B53" s="2"/>
      <c r="D53" s="2" t="s">
        <v>79</v>
      </c>
      <c r="E53" s="2" t="s">
        <v>75</v>
      </c>
      <c r="F53" s="10">
        <f t="shared" si="2"/>
        <v>6.5221710010454181</v>
      </c>
      <c r="G53" s="2">
        <v>0.78</v>
      </c>
      <c r="H53" s="10">
        <f t="shared" si="0"/>
        <v>3.0282554652595515</v>
      </c>
      <c r="I53" s="10">
        <f t="shared" si="1"/>
        <v>9.5504264663049696</v>
      </c>
      <c r="J53" s="2"/>
      <c r="K53" s="2"/>
      <c r="L53" s="2">
        <v>62.58</v>
      </c>
      <c r="M53" s="2"/>
      <c r="N53" s="2"/>
      <c r="O53" s="12">
        <v>8.6</v>
      </c>
      <c r="P53" s="10">
        <v>9.9</v>
      </c>
      <c r="Q53" s="10">
        <v>10.5</v>
      </c>
      <c r="R53" s="10">
        <v>10.5</v>
      </c>
      <c r="S53" s="2"/>
      <c r="T53" s="2"/>
      <c r="U53" s="2"/>
      <c r="V53" s="2"/>
      <c r="W53" s="2"/>
      <c r="X53" s="2"/>
      <c r="Y53" s="2" t="s">
        <v>53</v>
      </c>
      <c r="Z53" s="2" t="s">
        <v>53</v>
      </c>
      <c r="AA53" s="2" t="s">
        <v>53</v>
      </c>
      <c r="AB53" s="2" t="s">
        <v>53</v>
      </c>
      <c r="AC53" s="2">
        <v>2</v>
      </c>
      <c r="AD53" s="10">
        <v>0</v>
      </c>
      <c r="AE53" s="2">
        <v>0</v>
      </c>
      <c r="AF53" s="2" t="s">
        <v>39</v>
      </c>
      <c r="AG53" s="2" t="s">
        <v>67</v>
      </c>
      <c r="AH53" s="2"/>
      <c r="AI53" s="2"/>
      <c r="AJ53" s="2" t="s">
        <v>68</v>
      </c>
      <c r="AK53" s="2"/>
      <c r="AL53" s="2"/>
      <c r="AM53" s="2" t="s">
        <v>69</v>
      </c>
      <c r="AN53" s="2"/>
      <c r="AO53" s="2"/>
      <c r="AP53" s="2" t="s">
        <v>70</v>
      </c>
      <c r="AQ53" s="2"/>
      <c r="AR53" s="2"/>
      <c r="AS53" s="2" t="s">
        <v>80</v>
      </c>
      <c r="AT53" s="2"/>
      <c r="AU53" s="2">
        <v>4.93</v>
      </c>
      <c r="AV53" s="2" t="s">
        <v>80</v>
      </c>
      <c r="AW53" s="2"/>
      <c r="AX53" s="10">
        <f>F53</f>
        <v>6.5221710010454181</v>
      </c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2:67" x14ac:dyDescent="0.25">
      <c r="B54" s="2"/>
      <c r="C54" s="2"/>
      <c r="D54" s="2" t="s">
        <v>75</v>
      </c>
      <c r="E54" s="2" t="s">
        <v>76</v>
      </c>
      <c r="F54" s="2">
        <f>O53</f>
        <v>8.6</v>
      </c>
      <c r="G54" s="2"/>
      <c r="H54" s="10"/>
      <c r="I54" s="12">
        <v>9.5500000000000007</v>
      </c>
      <c r="J54" s="2"/>
      <c r="K54" s="2"/>
      <c r="L54" s="2">
        <v>62.58</v>
      </c>
      <c r="M54" s="2">
        <v>0.57999999999999996</v>
      </c>
      <c r="N54" s="2">
        <f t="shared" ref="N54:N67" si="3">$F$22+M54*($G$22-$F$22)</f>
        <v>6.74</v>
      </c>
      <c r="O54" s="10">
        <f>N54+F54</f>
        <v>15.34</v>
      </c>
      <c r="P54" s="10">
        <v>9.9</v>
      </c>
      <c r="Q54" s="10">
        <v>10.5</v>
      </c>
      <c r="R54" s="10">
        <v>10.5</v>
      </c>
      <c r="S54" s="2"/>
      <c r="T54" s="2"/>
      <c r="U54" s="2"/>
      <c r="V54" s="2"/>
      <c r="W54" s="2"/>
      <c r="X54" s="2"/>
      <c r="Y54" s="2" t="s">
        <v>53</v>
      </c>
      <c r="Z54" s="2" t="s">
        <v>53</v>
      </c>
      <c r="AA54" s="2" t="s">
        <v>53</v>
      </c>
      <c r="AB54" s="2" t="s">
        <v>53</v>
      </c>
      <c r="AC54" s="2">
        <v>1</v>
      </c>
      <c r="AD54" s="10">
        <f>AD53+F54-AU53</f>
        <v>3.67</v>
      </c>
      <c r="AE54" s="2">
        <v>0</v>
      </c>
      <c r="AF54" s="2" t="s">
        <v>39</v>
      </c>
      <c r="AG54" s="14"/>
      <c r="AH54" s="14"/>
      <c r="AI54" s="14"/>
      <c r="AJ54" s="2" t="s">
        <v>68</v>
      </c>
      <c r="AK54" s="2"/>
      <c r="AL54" s="2"/>
      <c r="AM54" s="2" t="s">
        <v>69</v>
      </c>
      <c r="AN54" s="2"/>
      <c r="AO54" s="2"/>
      <c r="AP54" s="2" t="s">
        <v>70</v>
      </c>
      <c r="AQ54" s="2"/>
      <c r="AR54" s="2"/>
      <c r="AS54" s="2" t="s">
        <v>67</v>
      </c>
      <c r="AT54" s="2"/>
      <c r="AU54" s="2"/>
      <c r="AV54" s="2" t="s">
        <v>80</v>
      </c>
      <c r="AW54" s="2"/>
      <c r="AX54" s="2">
        <v>6.52</v>
      </c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2:67" x14ac:dyDescent="0.25">
      <c r="B55" s="2"/>
      <c r="C55" s="2"/>
      <c r="D55" s="2" t="s">
        <v>76</v>
      </c>
      <c r="E55" s="2" t="s">
        <v>77</v>
      </c>
      <c r="F55" s="10">
        <f t="shared" ref="F55:F60" si="4">I54</f>
        <v>9.5500000000000007</v>
      </c>
      <c r="G55" s="2">
        <v>0.01</v>
      </c>
      <c r="H55" s="10">
        <f t="shared" ref="H55:H60" si="5">-$F$31*LN(1-G55)</f>
        <v>2.0100671707002901E-2</v>
      </c>
      <c r="I55" s="12">
        <f t="shared" ref="I55:I60" si="6">H55+F55</f>
        <v>9.570100671707003</v>
      </c>
      <c r="J55" s="2"/>
      <c r="K55" s="2"/>
      <c r="L55" s="2">
        <v>62.58</v>
      </c>
      <c r="M55" s="2"/>
      <c r="N55" s="2"/>
      <c r="O55" s="10">
        <v>15.34</v>
      </c>
      <c r="P55" s="10">
        <v>9.9</v>
      </c>
      <c r="Q55" s="10">
        <v>10.5</v>
      </c>
      <c r="R55" s="10">
        <v>10.5</v>
      </c>
      <c r="S55" s="2"/>
      <c r="T55" s="2"/>
      <c r="U55" s="2"/>
      <c r="V55" s="2"/>
      <c r="W55" s="2"/>
      <c r="X55" s="2"/>
      <c r="Y55" s="2" t="s">
        <v>53</v>
      </c>
      <c r="Z55" s="2" t="s">
        <v>53</v>
      </c>
      <c r="AA55" s="2" t="s">
        <v>53</v>
      </c>
      <c r="AB55" s="2" t="s">
        <v>53</v>
      </c>
      <c r="AC55" s="2">
        <v>2</v>
      </c>
      <c r="AD55" s="2">
        <v>3.67</v>
      </c>
      <c r="AE55" s="2">
        <v>0</v>
      </c>
      <c r="AF55" s="2" t="s">
        <v>39</v>
      </c>
      <c r="AG55" s="2"/>
      <c r="AH55" s="2"/>
      <c r="AI55" s="2"/>
      <c r="AJ55" s="2" t="s">
        <v>68</v>
      </c>
      <c r="AK55" s="2"/>
      <c r="AL55" s="2"/>
      <c r="AM55" s="2" t="s">
        <v>69</v>
      </c>
      <c r="AN55" s="2"/>
      <c r="AO55" s="2"/>
      <c r="AP55" s="2" t="s">
        <v>70</v>
      </c>
      <c r="AQ55" s="2"/>
      <c r="AR55" s="2"/>
      <c r="AS55" s="2" t="s">
        <v>67</v>
      </c>
      <c r="AT55" s="2"/>
      <c r="AU55" s="2"/>
      <c r="AV55" s="2" t="s">
        <v>80</v>
      </c>
      <c r="AW55" s="2"/>
      <c r="AX55" s="2">
        <v>6.52</v>
      </c>
      <c r="AY55" s="2" t="s">
        <v>80</v>
      </c>
      <c r="AZ55" s="2"/>
      <c r="BA55" s="10">
        <f>F55</f>
        <v>9.5500000000000007</v>
      </c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2:67" x14ac:dyDescent="0.25">
      <c r="B56" s="2"/>
      <c r="C56" s="2"/>
      <c r="D56" s="2" t="s">
        <v>77</v>
      </c>
      <c r="E56" s="2" t="s">
        <v>82</v>
      </c>
      <c r="F56" s="10">
        <f t="shared" si="4"/>
        <v>9.570100671707003</v>
      </c>
      <c r="G56" s="2">
        <v>0.09</v>
      </c>
      <c r="H56" s="10">
        <f t="shared" si="5"/>
        <v>0.18862135894248258</v>
      </c>
      <c r="I56" s="12">
        <f t="shared" si="6"/>
        <v>9.7587220306494853</v>
      </c>
      <c r="J56" s="2"/>
      <c r="K56" s="2"/>
      <c r="L56" s="2">
        <v>62.58</v>
      </c>
      <c r="M56" s="2"/>
      <c r="N56" s="2"/>
      <c r="O56" s="10">
        <v>15.34</v>
      </c>
      <c r="P56" s="10">
        <v>9.9</v>
      </c>
      <c r="Q56" s="10">
        <v>10.5</v>
      </c>
      <c r="R56" s="10">
        <v>10.5</v>
      </c>
      <c r="S56" s="2"/>
      <c r="T56" s="2"/>
      <c r="U56" s="2"/>
      <c r="V56" s="2"/>
      <c r="W56" s="2"/>
      <c r="X56" s="2"/>
      <c r="Y56" s="2" t="s">
        <v>53</v>
      </c>
      <c r="Z56" s="2" t="s">
        <v>53</v>
      </c>
      <c r="AA56" s="2" t="s">
        <v>53</v>
      </c>
      <c r="AB56" s="2" t="s">
        <v>53</v>
      </c>
      <c r="AC56" s="2">
        <v>3</v>
      </c>
      <c r="AD56" s="2">
        <v>3.67</v>
      </c>
      <c r="AE56" s="2">
        <v>0</v>
      </c>
      <c r="AF56" s="2" t="s">
        <v>39</v>
      </c>
      <c r="AG56" s="2"/>
      <c r="AH56" s="2"/>
      <c r="AI56" s="2"/>
      <c r="AJ56" s="2" t="s">
        <v>68</v>
      </c>
      <c r="AK56" s="2"/>
      <c r="AL56" s="2"/>
      <c r="AM56" s="2" t="s">
        <v>69</v>
      </c>
      <c r="AN56" s="2"/>
      <c r="AO56" s="2"/>
      <c r="AP56" s="2" t="s">
        <v>70</v>
      </c>
      <c r="AQ56" s="2"/>
      <c r="AR56" s="2"/>
      <c r="AS56" s="2" t="s">
        <v>67</v>
      </c>
      <c r="AT56" s="2"/>
      <c r="AU56" s="2"/>
      <c r="AV56" s="2" t="s">
        <v>80</v>
      </c>
      <c r="AW56" s="2"/>
      <c r="AX56" s="2">
        <v>6.52</v>
      </c>
      <c r="AY56" s="2" t="s">
        <v>80</v>
      </c>
      <c r="AZ56" s="2"/>
      <c r="BA56" s="2">
        <v>9.5500000000000007</v>
      </c>
      <c r="BB56" s="2" t="s">
        <v>81</v>
      </c>
      <c r="BC56" s="2"/>
      <c r="BD56" s="10">
        <f>F56</f>
        <v>9.570100671707003</v>
      </c>
      <c r="BE56" s="2"/>
      <c r="BF56" s="2"/>
      <c r="BG56" s="2"/>
      <c r="BH56" s="2"/>
      <c r="BI56" s="2"/>
      <c r="BJ56" s="2"/>
      <c r="BK56" s="2"/>
      <c r="BL56" s="2"/>
      <c r="BM56" s="2"/>
    </row>
    <row r="57" spans="2:67" x14ac:dyDescent="0.25">
      <c r="B57" s="2"/>
      <c r="C57" s="2"/>
      <c r="D57" s="2" t="s">
        <v>82</v>
      </c>
      <c r="E57" s="2" t="s">
        <v>85</v>
      </c>
      <c r="F57" s="10">
        <f t="shared" si="4"/>
        <v>9.7587220306494853</v>
      </c>
      <c r="G57" s="2">
        <v>0.01</v>
      </c>
      <c r="H57" s="10">
        <f t="shared" si="5"/>
        <v>2.0100671707002901E-2</v>
      </c>
      <c r="I57" s="12">
        <f t="shared" si="6"/>
        <v>9.7788227023564875</v>
      </c>
      <c r="J57" s="2"/>
      <c r="K57" s="2"/>
      <c r="L57" s="2">
        <v>62.58</v>
      </c>
      <c r="M57" s="2"/>
      <c r="N57" s="2"/>
      <c r="O57" s="10">
        <v>15.34</v>
      </c>
      <c r="P57" s="10">
        <v>9.9</v>
      </c>
      <c r="Q57" s="10">
        <v>10.5</v>
      </c>
      <c r="R57" s="10">
        <v>10.5</v>
      </c>
      <c r="S57" s="2"/>
      <c r="T57" s="2"/>
      <c r="U57" s="2"/>
      <c r="V57" s="2"/>
      <c r="W57" s="2"/>
      <c r="X57" s="2"/>
      <c r="Y57" s="2" t="s">
        <v>53</v>
      </c>
      <c r="Z57" s="2" t="s">
        <v>53</v>
      </c>
      <c r="AA57" s="2" t="s">
        <v>53</v>
      </c>
      <c r="AB57" s="2" t="s">
        <v>53</v>
      </c>
      <c r="AC57" s="2">
        <v>4</v>
      </c>
      <c r="AD57" s="10">
        <v>3.67</v>
      </c>
      <c r="AE57" s="2">
        <v>0</v>
      </c>
      <c r="AF57" s="2" t="s">
        <v>39</v>
      </c>
      <c r="AG57" s="2"/>
      <c r="AH57" s="2"/>
      <c r="AI57" s="2"/>
      <c r="AJ57" s="2" t="s">
        <v>68</v>
      </c>
      <c r="AK57" s="2"/>
      <c r="AL57" s="2"/>
      <c r="AM57" s="2" t="s">
        <v>69</v>
      </c>
      <c r="AN57" s="2"/>
      <c r="AO57" s="2"/>
      <c r="AP57" s="2" t="s">
        <v>70</v>
      </c>
      <c r="AQ57" s="2"/>
      <c r="AR57" s="2"/>
      <c r="AS57" s="2" t="s">
        <v>67</v>
      </c>
      <c r="AT57" s="2"/>
      <c r="AU57" s="2"/>
      <c r="AV57" s="2" t="s">
        <v>80</v>
      </c>
      <c r="AW57" s="2"/>
      <c r="AX57" s="2">
        <v>6.52</v>
      </c>
      <c r="AY57" s="2" t="s">
        <v>80</v>
      </c>
      <c r="AZ57" s="2"/>
      <c r="BA57" s="2">
        <v>9.5500000000000007</v>
      </c>
      <c r="BB57" s="2" t="s">
        <v>81</v>
      </c>
      <c r="BC57" s="2"/>
      <c r="BD57" s="2">
        <v>9.57</v>
      </c>
      <c r="BE57" s="2" t="s">
        <v>80</v>
      </c>
      <c r="BF57" s="2"/>
      <c r="BG57" s="10">
        <f>F57</f>
        <v>9.7587220306494853</v>
      </c>
      <c r="BH57" s="2"/>
      <c r="BI57" s="2"/>
      <c r="BJ57" s="2"/>
      <c r="BK57" s="2"/>
      <c r="BL57" s="2"/>
      <c r="BM57" s="2"/>
    </row>
    <row r="58" spans="2:67" x14ac:dyDescent="0.25">
      <c r="B58" s="2"/>
      <c r="C58" s="2"/>
      <c r="D58" s="2" t="s">
        <v>85</v>
      </c>
      <c r="E58" s="2" t="s">
        <v>86</v>
      </c>
      <c r="F58" s="10">
        <f t="shared" si="4"/>
        <v>9.7788227023564875</v>
      </c>
      <c r="G58" s="2">
        <v>0.01</v>
      </c>
      <c r="H58" s="10">
        <f t="shared" si="5"/>
        <v>2.0100671707002901E-2</v>
      </c>
      <c r="I58" s="12">
        <f t="shared" si="6"/>
        <v>9.7989233740634898</v>
      </c>
      <c r="J58" s="2"/>
      <c r="K58" s="2"/>
      <c r="L58" s="2">
        <v>62.58</v>
      </c>
      <c r="M58" s="2"/>
      <c r="N58" s="2"/>
      <c r="O58" s="10">
        <v>15.34</v>
      </c>
      <c r="P58" s="10">
        <v>9.9</v>
      </c>
      <c r="Q58" s="10">
        <v>10.5</v>
      </c>
      <c r="R58" s="10">
        <v>10.5</v>
      </c>
      <c r="S58" s="2"/>
      <c r="T58" s="2"/>
      <c r="U58" s="2"/>
      <c r="V58" s="2"/>
      <c r="W58" s="2"/>
      <c r="X58" s="2"/>
      <c r="Y58" s="2" t="s">
        <v>53</v>
      </c>
      <c r="Z58" s="2" t="s">
        <v>53</v>
      </c>
      <c r="AA58" s="2" t="s">
        <v>53</v>
      </c>
      <c r="AB58" s="2" t="s">
        <v>53</v>
      </c>
      <c r="AC58" s="2">
        <v>5</v>
      </c>
      <c r="AD58" s="2">
        <v>3.67</v>
      </c>
      <c r="AE58" s="2">
        <v>0</v>
      </c>
      <c r="AF58" s="2" t="s">
        <v>39</v>
      </c>
      <c r="AG58" s="2"/>
      <c r="AH58" s="2"/>
      <c r="AI58" s="2"/>
      <c r="AJ58" s="2" t="s">
        <v>68</v>
      </c>
      <c r="AK58" s="2"/>
      <c r="AL58" s="2"/>
      <c r="AM58" s="2" t="s">
        <v>69</v>
      </c>
      <c r="AN58" s="2"/>
      <c r="AO58" s="2"/>
      <c r="AP58" s="2" t="s">
        <v>70</v>
      </c>
      <c r="AQ58" s="2"/>
      <c r="AR58" s="2"/>
      <c r="AS58" s="2" t="s">
        <v>67</v>
      </c>
      <c r="AT58" s="2"/>
      <c r="AU58" s="2"/>
      <c r="AV58" s="2" t="s">
        <v>80</v>
      </c>
      <c r="AW58" s="2"/>
      <c r="AX58" s="2">
        <v>6.52</v>
      </c>
      <c r="AY58" s="2" t="s">
        <v>80</v>
      </c>
      <c r="AZ58" s="2"/>
      <c r="BA58" s="2">
        <v>9.5500000000000007</v>
      </c>
      <c r="BB58" s="2" t="s">
        <v>81</v>
      </c>
      <c r="BC58" s="2"/>
      <c r="BD58" s="2">
        <v>9.57</v>
      </c>
      <c r="BE58" s="2" t="s">
        <v>80</v>
      </c>
      <c r="BF58" s="2"/>
      <c r="BG58" s="2">
        <v>9.76</v>
      </c>
      <c r="BH58" s="2" t="s">
        <v>80</v>
      </c>
      <c r="BI58" s="2"/>
      <c r="BJ58" s="10">
        <f>F58</f>
        <v>9.7788227023564875</v>
      </c>
      <c r="BK58" s="2"/>
      <c r="BL58" s="2"/>
      <c r="BM58" s="2"/>
    </row>
    <row r="59" spans="2:67" x14ac:dyDescent="0.25">
      <c r="B59" s="2"/>
      <c r="C59" s="2"/>
      <c r="D59" s="2" t="s">
        <v>86</v>
      </c>
      <c r="E59" s="2" t="s">
        <v>87</v>
      </c>
      <c r="F59" s="10">
        <f t="shared" si="4"/>
        <v>9.7989233740634898</v>
      </c>
      <c r="G59" s="2">
        <v>0.01</v>
      </c>
      <c r="H59" s="10">
        <f t="shared" si="5"/>
        <v>2.0100671707002901E-2</v>
      </c>
      <c r="I59" s="12">
        <f t="shared" si="6"/>
        <v>9.819024045770492</v>
      </c>
      <c r="J59" s="2"/>
      <c r="K59" s="2"/>
      <c r="L59" s="2">
        <v>62.58</v>
      </c>
      <c r="M59" s="2"/>
      <c r="N59" s="2"/>
      <c r="O59" s="2">
        <v>15.34</v>
      </c>
      <c r="P59" s="2">
        <v>9.9</v>
      </c>
      <c r="Q59" s="10">
        <v>10.5</v>
      </c>
      <c r="R59" s="10">
        <v>10.5</v>
      </c>
      <c r="S59" s="2"/>
      <c r="T59" s="2"/>
      <c r="U59" s="2"/>
      <c r="V59" s="2"/>
      <c r="W59" s="2"/>
      <c r="X59" s="2"/>
      <c r="Y59" s="2" t="s">
        <v>53</v>
      </c>
      <c r="Z59" s="2" t="s">
        <v>53</v>
      </c>
      <c r="AA59" s="2" t="s">
        <v>53</v>
      </c>
      <c r="AB59" s="2" t="s">
        <v>53</v>
      </c>
      <c r="AC59" s="2">
        <v>6</v>
      </c>
      <c r="AD59" s="2">
        <v>3.67</v>
      </c>
      <c r="AE59" s="2">
        <v>0</v>
      </c>
      <c r="AF59" s="2" t="s">
        <v>39</v>
      </c>
      <c r="AG59" s="2"/>
      <c r="AH59" s="2"/>
      <c r="AI59" s="2"/>
      <c r="AJ59" s="2" t="s">
        <v>68</v>
      </c>
      <c r="AK59" s="2"/>
      <c r="AL59" s="2"/>
      <c r="AM59" s="2" t="s">
        <v>69</v>
      </c>
      <c r="AN59" s="2"/>
      <c r="AO59" s="2"/>
      <c r="AP59" s="2" t="s">
        <v>70</v>
      </c>
      <c r="AQ59" s="2"/>
      <c r="AR59" s="2"/>
      <c r="AS59" s="2" t="s">
        <v>67</v>
      </c>
      <c r="AT59" s="2"/>
      <c r="AU59" s="2"/>
      <c r="AV59" s="2" t="s">
        <v>80</v>
      </c>
      <c r="AW59" s="2"/>
      <c r="AX59" s="2">
        <v>6.52</v>
      </c>
      <c r="AY59" s="2" t="s">
        <v>80</v>
      </c>
      <c r="AZ59" s="2"/>
      <c r="BA59" s="2">
        <v>9.5500000000000007</v>
      </c>
      <c r="BB59" s="2" t="s">
        <v>81</v>
      </c>
      <c r="BC59" s="2"/>
      <c r="BD59" s="2">
        <v>9.57</v>
      </c>
      <c r="BE59" s="2" t="s">
        <v>80</v>
      </c>
      <c r="BF59" s="2"/>
      <c r="BG59" s="2">
        <v>9.76</v>
      </c>
      <c r="BH59" s="2" t="s">
        <v>80</v>
      </c>
      <c r="BI59" s="2"/>
      <c r="BJ59" s="2">
        <v>9.7799999999999994</v>
      </c>
      <c r="BK59" s="2" t="s">
        <v>80</v>
      </c>
      <c r="BL59" s="2"/>
      <c r="BM59" s="10">
        <f>F59</f>
        <v>9.7989233740634898</v>
      </c>
    </row>
    <row r="60" spans="2:67" x14ac:dyDescent="0.25">
      <c r="B60" s="2"/>
      <c r="C60" s="2"/>
      <c r="D60" s="2" t="s">
        <v>87</v>
      </c>
      <c r="E60" s="2" t="s">
        <v>72</v>
      </c>
      <c r="F60" s="10">
        <f t="shared" si="4"/>
        <v>9.819024045770492</v>
      </c>
      <c r="G60" s="2">
        <v>0.99</v>
      </c>
      <c r="H60" s="10">
        <f t="shared" si="5"/>
        <v>9.2103403719761818</v>
      </c>
      <c r="I60" s="10">
        <f t="shared" si="6"/>
        <v>19.029364417746674</v>
      </c>
      <c r="J60" s="2"/>
      <c r="K60" s="2"/>
      <c r="L60" s="2">
        <v>62.58</v>
      </c>
      <c r="M60" s="2"/>
      <c r="N60" s="2"/>
      <c r="O60" s="2">
        <v>15.34</v>
      </c>
      <c r="P60" s="13">
        <v>9.9</v>
      </c>
      <c r="Q60" s="10">
        <v>10.5</v>
      </c>
      <c r="R60" s="10">
        <v>10.5</v>
      </c>
      <c r="S60" s="2"/>
      <c r="T60" s="2"/>
      <c r="U60" s="2"/>
      <c r="V60" s="2"/>
      <c r="W60" s="2"/>
      <c r="X60" s="2"/>
      <c r="Y60" s="2" t="s">
        <v>53</v>
      </c>
      <c r="Z60" s="2" t="s">
        <v>53</v>
      </c>
      <c r="AA60" s="2" t="s">
        <v>53</v>
      </c>
      <c r="AB60" s="2" t="s">
        <v>53</v>
      </c>
      <c r="AC60" s="2">
        <v>6</v>
      </c>
      <c r="AD60" s="2">
        <v>3.67</v>
      </c>
      <c r="AE60" s="2">
        <v>0</v>
      </c>
      <c r="AF60" s="2" t="s">
        <v>39</v>
      </c>
      <c r="AG60" s="2"/>
      <c r="AH60" s="2"/>
      <c r="AI60" s="2"/>
      <c r="AJ60" s="2" t="s">
        <v>68</v>
      </c>
      <c r="AK60" s="2"/>
      <c r="AL60" s="2"/>
      <c r="AM60" s="2" t="s">
        <v>69</v>
      </c>
      <c r="AN60" s="2"/>
      <c r="AO60" s="2"/>
      <c r="AP60" s="2" t="s">
        <v>70</v>
      </c>
      <c r="AQ60" s="2"/>
      <c r="AR60" s="2"/>
      <c r="AS60" s="2" t="s">
        <v>67</v>
      </c>
      <c r="AT60" s="2"/>
      <c r="AU60" s="2"/>
      <c r="AV60" s="2" t="s">
        <v>80</v>
      </c>
      <c r="AW60" s="2"/>
      <c r="AX60" s="2">
        <v>6.52</v>
      </c>
      <c r="AY60" s="2" t="s">
        <v>80</v>
      </c>
      <c r="AZ60" s="2"/>
      <c r="BA60" s="2">
        <v>9.5500000000000007</v>
      </c>
      <c r="BB60" s="2" t="s">
        <v>81</v>
      </c>
      <c r="BC60" s="2"/>
      <c r="BD60" s="2">
        <v>9.57</v>
      </c>
      <c r="BE60" s="2" t="s">
        <v>80</v>
      </c>
      <c r="BF60" s="2"/>
      <c r="BG60" s="2">
        <v>9.76</v>
      </c>
      <c r="BH60" s="2" t="s">
        <v>80</v>
      </c>
      <c r="BI60" s="2"/>
      <c r="BJ60" s="2">
        <v>9.7799999999999994</v>
      </c>
      <c r="BK60" s="2" t="s">
        <v>80</v>
      </c>
      <c r="BL60" s="2"/>
      <c r="BM60" s="2">
        <v>9.8000000000000007</v>
      </c>
      <c r="BN60" s="2" t="s">
        <v>89</v>
      </c>
      <c r="BO60" s="10">
        <f>F60</f>
        <v>9.819024045770492</v>
      </c>
    </row>
    <row r="61" spans="2:67" x14ac:dyDescent="0.25">
      <c r="B61" s="2"/>
      <c r="C61" s="2"/>
      <c r="D61" s="2" t="s">
        <v>72</v>
      </c>
      <c r="E61" s="2" t="s">
        <v>74</v>
      </c>
      <c r="F61" s="2">
        <f>P60</f>
        <v>9.9</v>
      </c>
      <c r="G61" s="2"/>
      <c r="H61" s="2"/>
      <c r="I61" s="2">
        <v>19.03</v>
      </c>
      <c r="J61" s="2"/>
      <c r="K61" s="2"/>
      <c r="L61" s="2">
        <v>62.58</v>
      </c>
      <c r="M61" s="2">
        <v>0.99</v>
      </c>
      <c r="N61" s="2">
        <f t="shared" si="3"/>
        <v>7.97</v>
      </c>
      <c r="O61" s="2">
        <v>15.34</v>
      </c>
      <c r="P61" s="2">
        <f>N61+F61</f>
        <v>17.87</v>
      </c>
      <c r="Q61" s="13">
        <v>10.5</v>
      </c>
      <c r="R61" s="2">
        <v>10.5</v>
      </c>
      <c r="S61" s="2"/>
      <c r="T61" s="2"/>
      <c r="U61" s="2"/>
      <c r="V61" s="2"/>
      <c r="W61" s="2"/>
      <c r="X61" s="2"/>
      <c r="Y61" s="2" t="s">
        <v>53</v>
      </c>
      <c r="Z61" s="2" t="s">
        <v>53</v>
      </c>
      <c r="AA61" s="2" t="s">
        <v>53</v>
      </c>
      <c r="AB61" s="2" t="s">
        <v>53</v>
      </c>
      <c r="AC61" s="2">
        <v>5</v>
      </c>
      <c r="AD61" s="2">
        <f>AD60+F61-AX60</f>
        <v>7.0500000000000007</v>
      </c>
      <c r="AE61" s="2">
        <v>1</v>
      </c>
      <c r="AF61" s="2" t="s">
        <v>39</v>
      </c>
      <c r="AG61" s="2"/>
      <c r="AH61" s="2"/>
      <c r="AI61" s="2"/>
      <c r="AJ61" s="14"/>
      <c r="AK61" s="2"/>
      <c r="AL61" s="2"/>
      <c r="AM61" s="2" t="s">
        <v>69</v>
      </c>
      <c r="AN61" s="2"/>
      <c r="AO61" s="2"/>
      <c r="AP61" s="2" t="s">
        <v>70</v>
      </c>
      <c r="AQ61" s="2"/>
      <c r="AR61" s="2"/>
      <c r="AS61" s="2" t="s">
        <v>67</v>
      </c>
      <c r="AT61" s="2"/>
      <c r="AU61" s="2"/>
      <c r="AV61" s="2" t="s">
        <v>68</v>
      </c>
      <c r="AW61" s="2"/>
      <c r="AX61" s="2"/>
      <c r="AY61" s="2" t="s">
        <v>80</v>
      </c>
      <c r="AZ61" s="2"/>
      <c r="BA61" s="2">
        <v>9.5500000000000007</v>
      </c>
      <c r="BB61" s="2" t="s">
        <v>81</v>
      </c>
      <c r="BC61" s="2"/>
      <c r="BD61" s="2">
        <v>9.57</v>
      </c>
      <c r="BE61" s="2" t="s">
        <v>80</v>
      </c>
      <c r="BF61" s="2"/>
      <c r="BG61" s="2">
        <v>9.76</v>
      </c>
      <c r="BH61" s="2" t="s">
        <v>80</v>
      </c>
      <c r="BI61" s="2"/>
      <c r="BJ61" s="2">
        <v>9.7799999999999994</v>
      </c>
      <c r="BK61" s="2" t="s">
        <v>80</v>
      </c>
      <c r="BL61" s="2"/>
      <c r="BM61" s="2">
        <v>9.8000000000000007</v>
      </c>
      <c r="BN61" s="2" t="s">
        <v>89</v>
      </c>
      <c r="BO61" s="10">
        <v>9.82</v>
      </c>
    </row>
    <row r="62" spans="2:67" x14ac:dyDescent="0.25">
      <c r="D62" s="2" t="s">
        <v>74</v>
      </c>
      <c r="E62" s="2" t="s">
        <v>91</v>
      </c>
      <c r="F62" s="2">
        <f>Q61</f>
        <v>10.5</v>
      </c>
      <c r="G62" s="2"/>
      <c r="H62" s="2"/>
      <c r="I62" s="2">
        <v>19.03</v>
      </c>
      <c r="J62" s="2"/>
      <c r="K62" s="2"/>
      <c r="L62" s="2">
        <v>62.58</v>
      </c>
      <c r="M62" s="2">
        <v>0.88</v>
      </c>
      <c r="N62" s="2">
        <f t="shared" si="3"/>
        <v>7.6400000000000006</v>
      </c>
      <c r="O62" s="2">
        <v>15.34</v>
      </c>
      <c r="P62" s="2">
        <v>17.87</v>
      </c>
      <c r="Q62" s="2">
        <f>N62+F62</f>
        <v>18.14</v>
      </c>
      <c r="R62" s="13">
        <v>10.5</v>
      </c>
      <c r="S62" s="2"/>
      <c r="T62" s="2"/>
      <c r="U62" s="2"/>
      <c r="V62" s="2"/>
      <c r="W62" s="2"/>
      <c r="X62" s="2"/>
      <c r="Y62" s="2" t="s">
        <v>53</v>
      </c>
      <c r="Z62" s="2" t="s">
        <v>53</v>
      </c>
      <c r="AA62" s="2" t="s">
        <v>53</v>
      </c>
      <c r="AB62" s="2" t="s">
        <v>53</v>
      </c>
      <c r="AC62" s="2">
        <v>4</v>
      </c>
      <c r="AD62" s="2">
        <f>AD61+F62-BA61</f>
        <v>8</v>
      </c>
      <c r="AE62" s="2">
        <v>1</v>
      </c>
      <c r="AF62" s="2" t="s">
        <v>39</v>
      </c>
      <c r="AG62" s="2"/>
      <c r="AH62" s="2"/>
      <c r="AI62" s="2"/>
      <c r="AJ62" s="2"/>
      <c r="AK62" s="2"/>
      <c r="AL62" s="2"/>
      <c r="AM62" s="14"/>
      <c r="AN62" s="2"/>
      <c r="AO62" s="2"/>
      <c r="AP62" s="2" t="s">
        <v>70</v>
      </c>
      <c r="AQ62" s="2"/>
      <c r="AR62" s="2"/>
      <c r="AS62" s="2" t="s">
        <v>67</v>
      </c>
      <c r="AT62" s="2"/>
      <c r="AU62" s="2"/>
      <c r="AV62" s="2" t="s">
        <v>68</v>
      </c>
      <c r="AW62" s="2"/>
      <c r="AX62" s="2"/>
      <c r="AY62" s="2" t="s">
        <v>69</v>
      </c>
      <c r="AZ62" s="2"/>
      <c r="BA62" s="2"/>
      <c r="BB62" s="2" t="s">
        <v>81</v>
      </c>
      <c r="BC62" s="2"/>
      <c r="BD62" s="2">
        <v>9.57</v>
      </c>
      <c r="BE62" s="2" t="s">
        <v>80</v>
      </c>
      <c r="BF62" s="2"/>
      <c r="BG62" s="2">
        <v>9.76</v>
      </c>
      <c r="BH62" s="2" t="s">
        <v>80</v>
      </c>
      <c r="BI62" s="2"/>
      <c r="BJ62" s="2">
        <v>9.7799999999999994</v>
      </c>
      <c r="BK62" s="2" t="s">
        <v>80</v>
      </c>
      <c r="BL62" s="2"/>
      <c r="BM62" s="2">
        <v>9.8000000000000007</v>
      </c>
      <c r="BN62" s="2" t="s">
        <v>89</v>
      </c>
      <c r="BO62" s="10">
        <v>9.82</v>
      </c>
    </row>
    <row r="63" spans="2:67" x14ac:dyDescent="0.25">
      <c r="D63" s="2" t="s">
        <v>91</v>
      </c>
      <c r="E63" s="2" t="s">
        <v>75</v>
      </c>
      <c r="F63" s="2">
        <f>R62</f>
        <v>10.5</v>
      </c>
      <c r="G63" s="2"/>
      <c r="H63" s="2"/>
      <c r="I63" s="2">
        <v>19.03</v>
      </c>
      <c r="J63" s="2"/>
      <c r="K63" s="2"/>
      <c r="L63" s="2">
        <v>62.58</v>
      </c>
      <c r="M63" s="2">
        <v>0.95</v>
      </c>
      <c r="N63" s="2">
        <f t="shared" si="3"/>
        <v>7.85</v>
      </c>
      <c r="O63" s="13">
        <v>15.34</v>
      </c>
      <c r="P63" s="2">
        <v>17.87</v>
      </c>
      <c r="Q63" s="2">
        <v>18.14</v>
      </c>
      <c r="R63" s="2">
        <f>N63+F63</f>
        <v>18.350000000000001</v>
      </c>
      <c r="S63" s="2"/>
      <c r="T63" s="2"/>
      <c r="U63" s="2"/>
      <c r="V63" s="2"/>
      <c r="W63" s="2"/>
      <c r="X63" s="2"/>
      <c r="Y63" s="2" t="s">
        <v>53</v>
      </c>
      <c r="Z63" s="2" t="s">
        <v>53</v>
      </c>
      <c r="AA63" s="2" t="s">
        <v>53</v>
      </c>
      <c r="AB63" s="2" t="s">
        <v>53</v>
      </c>
      <c r="AC63" s="2">
        <v>3</v>
      </c>
      <c r="AD63" s="2">
        <f>AD62+F63-BD62</f>
        <v>8.93</v>
      </c>
      <c r="AE63" s="2">
        <v>1</v>
      </c>
      <c r="AF63" s="2" t="s">
        <v>39</v>
      </c>
      <c r="AG63" s="2"/>
      <c r="AH63" s="2"/>
      <c r="AI63" s="2"/>
      <c r="AJ63" s="2"/>
      <c r="AK63" s="2"/>
      <c r="AL63" s="2"/>
      <c r="AM63" s="2"/>
      <c r="AN63" s="2"/>
      <c r="AO63" s="2"/>
      <c r="AP63" s="14"/>
      <c r="AQ63" s="2"/>
      <c r="AR63" s="2"/>
      <c r="AS63" s="2" t="s">
        <v>67</v>
      </c>
      <c r="AT63" s="2"/>
      <c r="AU63" s="2"/>
      <c r="AV63" s="2" t="s">
        <v>68</v>
      </c>
      <c r="AW63" s="2"/>
      <c r="AX63" s="2"/>
      <c r="AY63" s="2" t="s">
        <v>69</v>
      </c>
      <c r="AZ63" s="2"/>
      <c r="BA63" s="2"/>
      <c r="BB63" s="2" t="s">
        <v>70</v>
      </c>
      <c r="BC63" s="2"/>
      <c r="BD63" s="2"/>
      <c r="BE63" s="2" t="s">
        <v>80</v>
      </c>
      <c r="BF63" s="2"/>
      <c r="BG63" s="2">
        <v>9.76</v>
      </c>
      <c r="BH63" s="2" t="s">
        <v>80</v>
      </c>
      <c r="BI63" s="2"/>
      <c r="BJ63" s="2">
        <v>9.7799999999999994</v>
      </c>
      <c r="BK63" s="2" t="s">
        <v>80</v>
      </c>
      <c r="BL63" s="2"/>
      <c r="BM63" s="2">
        <v>9.8000000000000007</v>
      </c>
      <c r="BN63" s="2" t="s">
        <v>89</v>
      </c>
      <c r="BO63" s="10">
        <v>9.82</v>
      </c>
    </row>
    <row r="64" spans="2:67" x14ac:dyDescent="0.25">
      <c r="D64" s="2" t="s">
        <v>75</v>
      </c>
      <c r="E64" s="10" t="s">
        <v>72</v>
      </c>
      <c r="F64" s="2">
        <f>O63</f>
        <v>15.34</v>
      </c>
      <c r="G64" s="2"/>
      <c r="H64" s="2"/>
      <c r="I64" s="2">
        <v>19.03</v>
      </c>
      <c r="J64" s="2"/>
      <c r="K64" s="2"/>
      <c r="L64" s="2">
        <v>62.58</v>
      </c>
      <c r="M64" s="2">
        <v>0.99</v>
      </c>
      <c r="N64" s="2">
        <f t="shared" si="3"/>
        <v>7.97</v>
      </c>
      <c r="O64" s="2">
        <f>N64+F64</f>
        <v>23.31</v>
      </c>
      <c r="P64" s="13">
        <v>17.87</v>
      </c>
      <c r="Q64" s="2">
        <v>18.14</v>
      </c>
      <c r="R64" s="2">
        <v>18.350000000000001</v>
      </c>
      <c r="S64" s="2"/>
      <c r="T64" s="2"/>
      <c r="U64" s="2"/>
      <c r="V64" s="2"/>
      <c r="W64" s="2"/>
      <c r="X64" s="2"/>
      <c r="Y64" s="2" t="s">
        <v>53</v>
      </c>
      <c r="Z64" s="2" t="s">
        <v>53</v>
      </c>
      <c r="AA64" s="2" t="s">
        <v>53</v>
      </c>
      <c r="AB64" s="2" t="s">
        <v>53</v>
      </c>
      <c r="AC64" s="2">
        <v>2</v>
      </c>
      <c r="AD64" s="2">
        <f>AD63+F64-BD62</f>
        <v>14.7</v>
      </c>
      <c r="AE64" s="2">
        <v>1</v>
      </c>
      <c r="AF64" s="2" t="s">
        <v>39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14"/>
      <c r="AT64" s="2"/>
      <c r="AU64" s="2"/>
      <c r="AV64" s="2" t="s">
        <v>68</v>
      </c>
      <c r="AW64" s="2"/>
      <c r="AX64" s="2"/>
      <c r="AY64" s="2" t="s">
        <v>69</v>
      </c>
      <c r="AZ64" s="2"/>
      <c r="BA64" s="2"/>
      <c r="BB64" s="2" t="s">
        <v>70</v>
      </c>
      <c r="BC64" s="2"/>
      <c r="BD64" s="2"/>
      <c r="BE64" s="2" t="s">
        <v>67</v>
      </c>
      <c r="BF64" s="2"/>
      <c r="BG64" s="2"/>
      <c r="BH64" s="2" t="s">
        <v>80</v>
      </c>
      <c r="BI64" s="2"/>
      <c r="BJ64" s="2">
        <v>9.7799999999999994</v>
      </c>
      <c r="BK64" s="2" t="s">
        <v>80</v>
      </c>
      <c r="BL64" s="2"/>
      <c r="BM64" s="2">
        <v>9.8000000000000007</v>
      </c>
      <c r="BN64" s="2" t="s">
        <v>89</v>
      </c>
      <c r="BO64" s="10">
        <v>9.82</v>
      </c>
    </row>
    <row r="65" spans="4:67" x14ac:dyDescent="0.25">
      <c r="D65" s="10" t="s">
        <v>72</v>
      </c>
      <c r="E65" s="2" t="s">
        <v>74</v>
      </c>
      <c r="F65" s="2">
        <f>P64</f>
        <v>17.87</v>
      </c>
      <c r="G65" s="10"/>
      <c r="H65" s="2"/>
      <c r="I65" s="2">
        <v>19.03</v>
      </c>
      <c r="J65" s="2"/>
      <c r="K65" s="2"/>
      <c r="L65" s="2">
        <v>62.58</v>
      </c>
      <c r="M65" s="2">
        <v>0.89</v>
      </c>
      <c r="N65" s="2">
        <f t="shared" si="3"/>
        <v>7.67</v>
      </c>
      <c r="O65" s="2">
        <v>23.31</v>
      </c>
      <c r="P65" s="2">
        <f>N65+F65</f>
        <v>25.54</v>
      </c>
      <c r="Q65" s="13">
        <v>18.14</v>
      </c>
      <c r="R65" s="2">
        <v>18.350000000000001</v>
      </c>
      <c r="S65" s="2"/>
      <c r="T65" s="2"/>
      <c r="U65" s="2"/>
      <c r="V65" s="2"/>
      <c r="W65" s="2"/>
      <c r="X65" s="2"/>
      <c r="Y65" s="2" t="s">
        <v>53</v>
      </c>
      <c r="Z65" s="2" t="s">
        <v>53</v>
      </c>
      <c r="AA65" s="2" t="s">
        <v>53</v>
      </c>
      <c r="AB65" s="2" t="s">
        <v>53</v>
      </c>
      <c r="AC65" s="2">
        <v>1</v>
      </c>
      <c r="AD65" s="2">
        <f>AD64+F65-BJ64</f>
        <v>22.79</v>
      </c>
      <c r="AE65" s="2">
        <v>1</v>
      </c>
      <c r="AF65" s="2" t="s">
        <v>39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4"/>
      <c r="AW65" s="2"/>
      <c r="AX65" s="2"/>
      <c r="AY65" s="2" t="s">
        <v>69</v>
      </c>
      <c r="AZ65" s="2"/>
      <c r="BA65" s="2"/>
      <c r="BB65" s="2" t="s">
        <v>70</v>
      </c>
      <c r="BC65" s="2"/>
      <c r="BD65" s="2"/>
      <c r="BE65" s="2" t="s">
        <v>67</v>
      </c>
      <c r="BF65" s="2"/>
      <c r="BG65" s="2"/>
      <c r="BH65" s="2" t="s">
        <v>68</v>
      </c>
      <c r="BK65" s="2" t="s">
        <v>80</v>
      </c>
      <c r="BL65" s="2"/>
      <c r="BM65" s="2">
        <v>9.8000000000000007</v>
      </c>
      <c r="BN65" s="2" t="s">
        <v>89</v>
      </c>
      <c r="BO65" s="10">
        <v>9.82</v>
      </c>
    </row>
    <row r="66" spans="4:67" x14ac:dyDescent="0.25">
      <c r="D66" s="2" t="s">
        <v>74</v>
      </c>
      <c r="E66" s="2" t="s">
        <v>91</v>
      </c>
      <c r="F66" s="2">
        <f>Q65</f>
        <v>18.14</v>
      </c>
      <c r="G66" s="2"/>
      <c r="H66" s="2"/>
      <c r="I66" s="2">
        <v>19.03</v>
      </c>
      <c r="J66" s="2"/>
      <c r="K66" s="2"/>
      <c r="L66" s="2">
        <v>62.58</v>
      </c>
      <c r="M66" s="2">
        <v>0.98</v>
      </c>
      <c r="N66" s="2">
        <f t="shared" si="3"/>
        <v>7.9399999999999995</v>
      </c>
      <c r="O66" s="2">
        <v>23.31</v>
      </c>
      <c r="P66" s="2">
        <v>25.54</v>
      </c>
      <c r="Q66" s="2">
        <f>N66+F66</f>
        <v>26.08</v>
      </c>
      <c r="R66" s="13">
        <v>18.350000000000001</v>
      </c>
      <c r="S66" s="2"/>
      <c r="T66" s="2"/>
      <c r="U66" s="2"/>
      <c r="V66" s="2"/>
      <c r="W66" s="2"/>
      <c r="X66" s="2"/>
      <c r="Y66" s="2" t="s">
        <v>53</v>
      </c>
      <c r="Z66" s="2" t="s">
        <v>53</v>
      </c>
      <c r="AA66" s="2" t="s">
        <v>53</v>
      </c>
      <c r="AB66" s="2" t="s">
        <v>53</v>
      </c>
      <c r="AC66" s="2">
        <v>0</v>
      </c>
      <c r="AD66" s="2">
        <f>AD65+F66-BM65</f>
        <v>31.13</v>
      </c>
      <c r="AE66" s="2">
        <v>1</v>
      </c>
      <c r="AF66" s="2" t="s">
        <v>39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14"/>
      <c r="AZ66" s="2"/>
      <c r="BA66" s="2"/>
      <c r="BB66" s="2" t="s">
        <v>70</v>
      </c>
      <c r="BC66" s="2"/>
      <c r="BD66" s="2"/>
      <c r="BE66" s="2" t="s">
        <v>67</v>
      </c>
      <c r="BF66" s="2"/>
      <c r="BG66" s="2"/>
      <c r="BH66" s="2" t="s">
        <v>68</v>
      </c>
      <c r="BK66" s="2" t="s">
        <v>69</v>
      </c>
      <c r="BN66" s="2" t="s">
        <v>93</v>
      </c>
      <c r="BO66" s="10">
        <v>9.82</v>
      </c>
    </row>
    <row r="67" spans="4:67" x14ac:dyDescent="0.25">
      <c r="D67" s="2" t="s">
        <v>91</v>
      </c>
      <c r="E67" s="2" t="s">
        <v>50</v>
      </c>
      <c r="F67" s="2">
        <f>R66</f>
        <v>18.350000000000001</v>
      </c>
      <c r="G67" s="2"/>
      <c r="H67" s="2"/>
      <c r="I67" s="13">
        <v>19.03</v>
      </c>
      <c r="J67" s="2"/>
      <c r="K67" s="2"/>
      <c r="L67" s="2">
        <v>62.58</v>
      </c>
      <c r="M67" s="2">
        <v>0.51</v>
      </c>
      <c r="N67" s="2">
        <f t="shared" si="3"/>
        <v>6.53</v>
      </c>
      <c r="O67" s="2">
        <v>23.31</v>
      </c>
      <c r="P67" s="2">
        <v>25.54</v>
      </c>
      <c r="Q67" s="2">
        <v>26.08</v>
      </c>
      <c r="R67" s="2">
        <f>N67+F67</f>
        <v>24.880000000000003</v>
      </c>
      <c r="S67" s="2"/>
      <c r="T67" s="2"/>
      <c r="U67" s="2"/>
      <c r="V67" s="2"/>
      <c r="W67" s="2"/>
      <c r="X67" s="2"/>
      <c r="Y67" s="2" t="s">
        <v>53</v>
      </c>
      <c r="Z67" s="2" t="s">
        <v>53</v>
      </c>
      <c r="AA67" s="2" t="s">
        <v>53</v>
      </c>
      <c r="AB67" s="2" t="s">
        <v>39</v>
      </c>
      <c r="AC67" s="2">
        <v>0</v>
      </c>
      <c r="AD67" s="2">
        <v>31.13</v>
      </c>
      <c r="AE67" s="2">
        <v>1</v>
      </c>
      <c r="AF67" s="2" t="s">
        <v>39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14"/>
      <c r="BC67" s="2"/>
      <c r="BD67" s="2"/>
      <c r="BE67" s="2" t="s">
        <v>67</v>
      </c>
      <c r="BF67" s="2"/>
      <c r="BG67" s="2"/>
      <c r="BH67" s="2" t="s">
        <v>68</v>
      </c>
      <c r="BK67" s="2" t="s">
        <v>69</v>
      </c>
      <c r="BN67" s="2" t="s">
        <v>93</v>
      </c>
      <c r="BO67" s="10">
        <v>9.82</v>
      </c>
    </row>
    <row r="68" spans="4:67" x14ac:dyDescent="0.25">
      <c r="D68" s="2" t="s">
        <v>50</v>
      </c>
      <c r="E68" s="2" t="s">
        <v>8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 t="s">
        <v>39</v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4:67" x14ac:dyDescent="0.25">
      <c r="D69" s="2" t="s">
        <v>8</v>
      </c>
      <c r="E69" s="2" t="s">
        <v>100</v>
      </c>
      <c r="F69" s="2">
        <v>62.58</v>
      </c>
      <c r="G69" s="2"/>
      <c r="H69" s="2"/>
      <c r="I69" s="2">
        <v>74.59</v>
      </c>
      <c r="J69" s="2"/>
      <c r="K69" s="2"/>
      <c r="L69" s="2"/>
      <c r="M69" s="2"/>
      <c r="N69" s="2"/>
      <c r="O69" s="2">
        <v>65.92</v>
      </c>
      <c r="P69" s="2">
        <v>68.42</v>
      </c>
      <c r="Q69" s="2">
        <v>69.2</v>
      </c>
      <c r="R69" s="2"/>
      <c r="S69" s="2">
        <v>0.01</v>
      </c>
      <c r="T69" s="2">
        <f>$F$28+S69*($G$28-$F$28)</f>
        <v>3.05</v>
      </c>
      <c r="V69" s="2"/>
      <c r="X69" s="13">
        <f>T69+F69</f>
        <v>65.63</v>
      </c>
      <c r="Y69" s="2" t="s">
        <v>53</v>
      </c>
      <c r="Z69" s="2" t="s">
        <v>53</v>
      </c>
      <c r="AA69" s="2" t="s">
        <v>53</v>
      </c>
      <c r="AB69" s="2" t="s">
        <v>94</v>
      </c>
      <c r="AC69" s="2">
        <v>0</v>
      </c>
      <c r="AD69" s="2"/>
      <c r="AE69" s="2"/>
      <c r="AF69" s="2" t="s">
        <v>112</v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4:67" x14ac:dyDescent="0.25">
      <c r="D70" s="2" t="s">
        <v>100</v>
      </c>
      <c r="E70" s="2" t="s">
        <v>75</v>
      </c>
      <c r="F70" s="2">
        <f>X69</f>
        <v>65.63</v>
      </c>
      <c r="G70" s="2"/>
      <c r="H70" s="2"/>
      <c r="I70" s="2">
        <v>74.59</v>
      </c>
      <c r="J70" s="2"/>
      <c r="K70" s="2"/>
      <c r="L70" s="2"/>
      <c r="M70" s="2"/>
      <c r="N70" s="2"/>
      <c r="O70" s="13">
        <v>65.92</v>
      </c>
      <c r="P70" s="2">
        <v>68.42</v>
      </c>
      <c r="Q70" s="2">
        <v>69.2</v>
      </c>
      <c r="R70" s="2"/>
      <c r="S70" s="2">
        <v>0.09</v>
      </c>
      <c r="T70" s="2">
        <f>$F$28+S70*($G$28-$F$28)</f>
        <v>3.45</v>
      </c>
      <c r="U70" s="2">
        <f>T70+F70</f>
        <v>69.08</v>
      </c>
      <c r="V70" s="2"/>
      <c r="W70" s="2"/>
      <c r="X70" s="2"/>
      <c r="Y70" s="2" t="s">
        <v>99</v>
      </c>
      <c r="Z70" s="2" t="s">
        <v>53</v>
      </c>
      <c r="AA70" s="2" t="s">
        <v>53</v>
      </c>
      <c r="AB70" s="2" t="s">
        <v>39</v>
      </c>
      <c r="AC70" s="2">
        <v>0</v>
      </c>
      <c r="AD70" s="2"/>
      <c r="AE70" s="2"/>
      <c r="AF70" s="2" t="s">
        <v>112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4:67" x14ac:dyDescent="0.25">
      <c r="D71" s="2" t="s">
        <v>75</v>
      </c>
      <c r="E71" s="2" t="s">
        <v>72</v>
      </c>
      <c r="F71" s="2">
        <f>O70</f>
        <v>65.92</v>
      </c>
      <c r="G71" s="2"/>
      <c r="H71" s="2"/>
      <c r="I71" s="2">
        <v>74.59</v>
      </c>
      <c r="J71" s="2"/>
      <c r="K71" s="2"/>
      <c r="L71" s="2"/>
      <c r="M71" s="2"/>
      <c r="N71" s="2"/>
      <c r="O71" s="2"/>
      <c r="P71" s="13">
        <v>68.42</v>
      </c>
      <c r="Q71" s="2">
        <v>69.2</v>
      </c>
      <c r="R71" s="2"/>
      <c r="S71" s="2"/>
      <c r="T71" s="2">
        <f t="shared" ref="T71:T73" si="7">$F$28+S71*($G$28-$F$28)</f>
        <v>3</v>
      </c>
      <c r="U71" s="2">
        <v>69.08</v>
      </c>
      <c r="V71" s="2"/>
      <c r="W71" s="2"/>
      <c r="X71" s="2"/>
      <c r="Y71" s="2" t="s">
        <v>94</v>
      </c>
      <c r="Z71" s="2" t="s">
        <v>53</v>
      </c>
      <c r="AA71" s="2" t="s">
        <v>53</v>
      </c>
      <c r="AB71" s="2" t="s">
        <v>39</v>
      </c>
      <c r="AC71" s="2">
        <v>0</v>
      </c>
      <c r="AD71" s="2"/>
      <c r="AE71" s="2"/>
      <c r="AF71" s="2" t="s">
        <v>112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4:67" x14ac:dyDescent="0.25">
      <c r="D72" s="2" t="s">
        <v>72</v>
      </c>
      <c r="E72" s="2" t="s">
        <v>101</v>
      </c>
      <c r="F72" s="2">
        <f>P71</f>
        <v>68.42</v>
      </c>
      <c r="G72" s="2"/>
      <c r="H72" s="2"/>
      <c r="I72" s="2">
        <v>74.59</v>
      </c>
      <c r="J72" s="2"/>
      <c r="K72" s="2"/>
      <c r="L72" s="2"/>
      <c r="M72" s="2"/>
      <c r="N72" s="2"/>
      <c r="O72" s="2"/>
      <c r="P72" s="2"/>
      <c r="Q72" s="2">
        <v>69.2</v>
      </c>
      <c r="R72" s="2"/>
      <c r="S72" s="2"/>
      <c r="T72" s="2">
        <f t="shared" si="7"/>
        <v>3</v>
      </c>
      <c r="U72" s="13">
        <v>69.08</v>
      </c>
      <c r="V72" s="2"/>
      <c r="W72" s="2"/>
      <c r="X72" s="2"/>
      <c r="Y72" s="2" t="s">
        <v>94</v>
      </c>
      <c r="Z72" s="2" t="s">
        <v>39</v>
      </c>
      <c r="AA72" s="2" t="s">
        <v>53</v>
      </c>
      <c r="AB72" s="2" t="s">
        <v>39</v>
      </c>
      <c r="AC72" s="2">
        <v>0</v>
      </c>
      <c r="AD72" s="2"/>
      <c r="AE72" s="2"/>
      <c r="AF72" s="2" t="s">
        <v>112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4:67" x14ac:dyDescent="0.25">
      <c r="D73" s="2" t="s">
        <v>101</v>
      </c>
      <c r="E73" s="2" t="s">
        <v>74</v>
      </c>
      <c r="F73" s="2">
        <f>U72</f>
        <v>69.08</v>
      </c>
      <c r="G73" s="2"/>
      <c r="H73" s="2"/>
      <c r="I73" s="2">
        <v>74.59</v>
      </c>
      <c r="J73" s="2"/>
      <c r="K73" s="2"/>
      <c r="L73" s="2"/>
      <c r="M73" s="2"/>
      <c r="N73" s="2"/>
      <c r="O73" s="2"/>
      <c r="P73" s="2"/>
      <c r="Q73" s="13">
        <v>69.2</v>
      </c>
      <c r="R73" s="2"/>
      <c r="S73" s="2">
        <v>0.05</v>
      </c>
      <c r="T73" s="2">
        <f t="shared" si="7"/>
        <v>3.25</v>
      </c>
      <c r="U73" s="2"/>
      <c r="V73" s="13">
        <f>T73+F73</f>
        <v>72.33</v>
      </c>
      <c r="W73" s="2"/>
      <c r="X73" s="2"/>
      <c r="Y73" s="2" t="s">
        <v>39</v>
      </c>
      <c r="Z73" s="2" t="s">
        <v>94</v>
      </c>
      <c r="AA73" s="2" t="s">
        <v>53</v>
      </c>
      <c r="AB73" s="2" t="s">
        <v>39</v>
      </c>
      <c r="AC73" s="2">
        <v>0</v>
      </c>
      <c r="AD73" s="2"/>
      <c r="AE73" s="2"/>
      <c r="AF73" s="2" t="s">
        <v>112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4:67" x14ac:dyDescent="0.25">
      <c r="D74" s="2" t="s">
        <v>74</v>
      </c>
      <c r="E74" s="2" t="s">
        <v>102</v>
      </c>
      <c r="F74" s="2">
        <f>Q73</f>
        <v>69.2</v>
      </c>
      <c r="G74" s="2"/>
      <c r="H74" s="2"/>
      <c r="I74" s="2">
        <v>74.59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 t="s">
        <v>39</v>
      </c>
      <c r="Z74" s="2" t="s">
        <v>94</v>
      </c>
      <c r="AA74" s="2" t="s">
        <v>39</v>
      </c>
      <c r="AB74" s="2" t="s">
        <v>39</v>
      </c>
      <c r="AC74" s="2">
        <v>0</v>
      </c>
      <c r="AD74" s="2"/>
      <c r="AE74" s="2"/>
      <c r="AF74" s="2" t="s">
        <v>112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4:67" x14ac:dyDescent="0.25">
      <c r="D75" s="2" t="s">
        <v>102</v>
      </c>
      <c r="E75" s="2" t="s">
        <v>103</v>
      </c>
      <c r="F75" s="2">
        <f>V73</f>
        <v>72.33</v>
      </c>
      <c r="G75" s="2"/>
      <c r="H75" s="2"/>
      <c r="I75" s="13">
        <v>74.59</v>
      </c>
      <c r="J75" s="2">
        <v>0.54</v>
      </c>
      <c r="K75" s="2">
        <f t="shared" ref="K75" si="8">$H$25+J75*($I$25-$H$25)</f>
        <v>60.24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 t="s">
        <v>39</v>
      </c>
      <c r="Z75" s="2" t="s">
        <v>39</v>
      </c>
      <c r="AA75" s="2" t="s">
        <v>94</v>
      </c>
      <c r="AB75" s="2" t="s">
        <v>39</v>
      </c>
      <c r="AC75" s="2">
        <v>0</v>
      </c>
      <c r="AD75" s="2"/>
      <c r="AE75" s="2"/>
      <c r="AF75" s="2" t="s">
        <v>112</v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4:67" x14ac:dyDescent="0.25">
      <c r="D76" s="2" t="s">
        <v>103</v>
      </c>
      <c r="F76" s="2">
        <f>I75</f>
        <v>74.59</v>
      </c>
      <c r="G76" s="2" t="s">
        <v>104</v>
      </c>
      <c r="H76" s="2" t="s">
        <v>104</v>
      </c>
      <c r="I76" s="2" t="s">
        <v>104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 t="s">
        <v>53</v>
      </c>
      <c r="Z76" s="2" t="s">
        <v>39</v>
      </c>
      <c r="AA76" s="2" t="s">
        <v>39</v>
      </c>
      <c r="AB76" s="2" t="s">
        <v>39</v>
      </c>
      <c r="AC76" s="2">
        <v>0</v>
      </c>
      <c r="AD76" s="2"/>
      <c r="AE76" s="2"/>
      <c r="AF76" s="2" t="s">
        <v>39</v>
      </c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4:67" x14ac:dyDescent="0.2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4:67" x14ac:dyDescent="0.2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4:67" x14ac:dyDescent="0.2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4:67" x14ac:dyDescent="0.2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5:59" x14ac:dyDescent="0.2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5:59" x14ac:dyDescent="0.2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5:59" x14ac:dyDescent="0.2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5:59" x14ac:dyDescent="0.2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5:59" x14ac:dyDescent="0.25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</sheetData>
  <mergeCells count="41">
    <mergeCell ref="M44:R44"/>
    <mergeCell ref="S44:X44"/>
    <mergeCell ref="M45:M46"/>
    <mergeCell ref="N45:N46"/>
    <mergeCell ref="O45:O46"/>
    <mergeCell ref="P45:P46"/>
    <mergeCell ref="J45:J46"/>
    <mergeCell ref="K45:K46"/>
    <mergeCell ref="L45:L46"/>
    <mergeCell ref="G44:I44"/>
    <mergeCell ref="J44:L44"/>
    <mergeCell ref="E45:E46"/>
    <mergeCell ref="F45:F46"/>
    <mergeCell ref="G45:G46"/>
    <mergeCell ref="H45:H46"/>
    <mergeCell ref="I45:I46"/>
    <mergeCell ref="AV45:AX45"/>
    <mergeCell ref="AY45:BA45"/>
    <mergeCell ref="BB45:BD45"/>
    <mergeCell ref="AP45:AR45"/>
    <mergeCell ref="Q45:Q46"/>
    <mergeCell ref="R45:R46"/>
    <mergeCell ref="S45:S46"/>
    <mergeCell ref="T45:T46"/>
    <mergeCell ref="U45:U46"/>
    <mergeCell ref="BN45:BP45"/>
    <mergeCell ref="AG44:BP44"/>
    <mergeCell ref="V45:V46"/>
    <mergeCell ref="W45:W46"/>
    <mergeCell ref="X45:X46"/>
    <mergeCell ref="BE45:BG45"/>
    <mergeCell ref="AD44:AD46"/>
    <mergeCell ref="AE44:AE46"/>
    <mergeCell ref="BH45:BJ45"/>
    <mergeCell ref="BK45:BM45"/>
    <mergeCell ref="AC45:AC46"/>
    <mergeCell ref="Y44:AC44"/>
    <mergeCell ref="AG45:AI45"/>
    <mergeCell ref="AJ45:AL45"/>
    <mergeCell ref="AM45:AO45"/>
    <mergeCell ref="AS45:AU45"/>
  </mergeCells>
  <pageMargins left="0.7" right="0.7" top="0.75" bottom="0.75" header="0.3" footer="0.3"/>
  <ignoredErrors>
    <ignoredError sqref="F5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 terminales 1 cola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 Tommasi</cp:lastModifiedBy>
  <dcterms:created xsi:type="dcterms:W3CDTF">2015-06-05T18:19:34Z</dcterms:created>
  <dcterms:modified xsi:type="dcterms:W3CDTF">2024-05-18T06:07:09Z</dcterms:modified>
</cp:coreProperties>
</file>