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Respaldovich\Descargas\sim-grupo9\TP5\"/>
    </mc:Choice>
  </mc:AlternateContent>
  <xr:revisionPtr revIDLastSave="0" documentId="13_ncr:1_{7AE4682B-352E-425F-BD33-00B978C5BD3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P5 - Grupo 9 - Vector Estado" sheetId="4" r:id="rId1"/>
    <sheet name="TP 5 - Grupo 9 - Euler" sheetId="5" r:id="rId2"/>
    <sheet name="Euler Python" sheetId="6" r:id="rId3"/>
  </sheets>
  <definedNames>
    <definedName name="h" localSheetId="2">'Euler Python'!$E$12</definedName>
    <definedName name="h">'TP 5 - Grupo 9 - Euler'!$E$12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4" i="5" l="1" a="1"/>
  <c r="S64" i="5" s="1"/>
  <c r="O64" i="5"/>
  <c r="Q64" i="5"/>
  <c r="R64" i="5"/>
  <c r="O46" i="5" a="1"/>
  <c r="O46" i="5"/>
  <c r="Q46" i="5"/>
  <c r="S46" i="5" s="1"/>
  <c r="R46" i="5"/>
  <c r="O18" i="5" a="1"/>
  <c r="O18" i="5"/>
  <c r="R18" i="5" s="1"/>
  <c r="O19" i="5" s="1" a="1"/>
  <c r="Q18" i="5"/>
  <c r="S18" i="5"/>
  <c r="Q17" i="5"/>
  <c r="I70" i="5" a="1"/>
  <c r="K70" i="5" s="1"/>
  <c r="M70" i="5" s="1"/>
  <c r="I58" i="5" a="1"/>
  <c r="I58" i="5" s="1"/>
  <c r="L58" i="5" s="1"/>
  <c r="I49" i="5" a="1"/>
  <c r="K49" i="5" s="1"/>
  <c r="M49" i="5" s="1"/>
  <c r="I49" i="5"/>
  <c r="L49" i="5" s="1"/>
  <c r="I50" i="5" s="1" a="1"/>
  <c r="I18" i="5" a="1"/>
  <c r="M18" i="5" s="1"/>
  <c r="I18" i="5"/>
  <c r="K18" i="5"/>
  <c r="L18" i="5"/>
  <c r="I19" i="5" s="1" a="1"/>
  <c r="K17" i="5"/>
  <c r="C90" i="5" a="1"/>
  <c r="E90" i="5" s="1"/>
  <c r="C90" i="5"/>
  <c r="F90" i="5" s="1"/>
  <c r="C77" i="5" a="1"/>
  <c r="C77" i="5" s="1"/>
  <c r="F77" i="5" s="1"/>
  <c r="C59" i="5" a="1"/>
  <c r="C59" i="5" s="1"/>
  <c r="F59" i="5" s="1"/>
  <c r="C49" i="5" a="1"/>
  <c r="C49" i="5" s="1"/>
  <c r="F49" i="5" s="1"/>
  <c r="C18" i="5" a="1"/>
  <c r="C18" i="5"/>
  <c r="F18" i="5" s="1"/>
  <c r="E18" i="5"/>
  <c r="G18" i="5" s="1"/>
  <c r="E17" i="5"/>
  <c r="C17" i="6" a="1"/>
  <c r="C17" i="6" s="1"/>
  <c r="S16" i="6"/>
  <c r="M16" i="6"/>
  <c r="G16" i="6"/>
  <c r="S16" i="5"/>
  <c r="O17" i="5" s="1" a="1"/>
  <c r="I17" i="5" a="1"/>
  <c r="M16" i="5"/>
  <c r="G16" i="5"/>
  <c r="O65" i="5" l="1" a="1"/>
  <c r="O47" i="5" a="1"/>
  <c r="O19" i="5"/>
  <c r="R19" i="5" s="1"/>
  <c r="Q19" i="5"/>
  <c r="S19" i="5"/>
  <c r="I70" i="5"/>
  <c r="L70" i="5" s="1"/>
  <c r="I71" i="5" s="1" a="1"/>
  <c r="K58" i="5"/>
  <c r="M58" i="5" s="1"/>
  <c r="I59" i="5" s="1" a="1"/>
  <c r="I50" i="5"/>
  <c r="L50" i="5" s="1"/>
  <c r="K50" i="5"/>
  <c r="M50" i="5"/>
  <c r="I19" i="5"/>
  <c r="L19" i="5" s="1"/>
  <c r="K19" i="5"/>
  <c r="M19" i="5"/>
  <c r="G90" i="5"/>
  <c r="E77" i="5"/>
  <c r="G77" i="5" s="1"/>
  <c r="C78" i="5" s="1" a="1"/>
  <c r="E59" i="5"/>
  <c r="G59" i="5" s="1"/>
  <c r="C60" i="5" s="1" a="1"/>
  <c r="E49" i="5"/>
  <c r="G49" i="5" s="1"/>
  <c r="C50" i="5" s="1" a="1"/>
  <c r="C19" i="5" a="1"/>
  <c r="O17" i="5"/>
  <c r="R17" i="5" s="1"/>
  <c r="S17" i="5"/>
  <c r="I17" i="5"/>
  <c r="L17" i="5" s="1"/>
  <c r="M17" i="5"/>
  <c r="C17" i="5" a="1"/>
  <c r="J74" i="4"/>
  <c r="K74" i="4" s="1"/>
  <c r="E74" i="4"/>
  <c r="C74" i="4"/>
  <c r="E73" i="4"/>
  <c r="C73" i="4"/>
  <c r="S72" i="4"/>
  <c r="V72" i="4" s="1"/>
  <c r="E72" i="4"/>
  <c r="C72" i="4"/>
  <c r="E71" i="4"/>
  <c r="C71" i="4"/>
  <c r="S70" i="4"/>
  <c r="E70" i="4"/>
  <c r="U70" i="4" s="1"/>
  <c r="C70" i="4"/>
  <c r="M69" i="4"/>
  <c r="N69" i="4" s="1"/>
  <c r="G69" i="4"/>
  <c r="H69" i="4" s="1"/>
  <c r="E69" i="4"/>
  <c r="C69" i="4"/>
  <c r="E68" i="4"/>
  <c r="C68" i="4"/>
  <c r="S67" i="4"/>
  <c r="W67" i="4" s="1"/>
  <c r="E67" i="4"/>
  <c r="C67" i="4"/>
  <c r="E66" i="4"/>
  <c r="C66" i="4"/>
  <c r="M65" i="4"/>
  <c r="P65" i="4" s="1"/>
  <c r="G65" i="4"/>
  <c r="H65" i="4" s="1"/>
  <c r="E65" i="4"/>
  <c r="C65" i="4"/>
  <c r="E64" i="4"/>
  <c r="C64" i="4"/>
  <c r="E63" i="4"/>
  <c r="C63" i="4"/>
  <c r="S62" i="4"/>
  <c r="T62" i="4" s="1"/>
  <c r="E62" i="4"/>
  <c r="C62" i="4"/>
  <c r="N61" i="4"/>
  <c r="M61" i="4"/>
  <c r="E61" i="4"/>
  <c r="AC61" i="4" s="1"/>
  <c r="C61" i="4"/>
  <c r="BT60" i="4"/>
  <c r="G60" i="4"/>
  <c r="H60" i="4" s="1"/>
  <c r="E60" i="4"/>
  <c r="C60" i="4"/>
  <c r="O59" i="4"/>
  <c r="M59" i="4"/>
  <c r="G59" i="4"/>
  <c r="E59" i="4"/>
  <c r="C59" i="4"/>
  <c r="G58" i="4"/>
  <c r="C58" i="4"/>
  <c r="M57" i="4"/>
  <c r="G57" i="4"/>
  <c r="C57" i="4"/>
  <c r="M56" i="4"/>
  <c r="G56" i="4"/>
  <c r="C56" i="4"/>
  <c r="M55" i="4"/>
  <c r="G55" i="4"/>
  <c r="C55" i="4"/>
  <c r="M54" i="4"/>
  <c r="G54" i="4"/>
  <c r="H54" i="4" s="1"/>
  <c r="E55" i="4" s="1"/>
  <c r="O55" i="4" s="1"/>
  <c r="E54" i="4"/>
  <c r="N54" i="4" s="1"/>
  <c r="C54" i="4"/>
  <c r="E53" i="4"/>
  <c r="C53" i="4"/>
  <c r="E52" i="4"/>
  <c r="C52" i="4"/>
  <c r="M51" i="4"/>
  <c r="G51" i="4"/>
  <c r="C51" i="4"/>
  <c r="M50" i="4"/>
  <c r="G50" i="4"/>
  <c r="H50" i="4" s="1"/>
  <c r="E50" i="4"/>
  <c r="C50" i="4"/>
  <c r="C49" i="4"/>
  <c r="E48" i="4"/>
  <c r="C48" i="4"/>
  <c r="E47" i="4"/>
  <c r="C47" i="4"/>
  <c r="E46" i="4"/>
  <c r="C46" i="4"/>
  <c r="M45" i="4"/>
  <c r="O45" i="4" s="1"/>
  <c r="E45" i="4"/>
  <c r="C45" i="4"/>
  <c r="M44" i="4"/>
  <c r="P44" i="4" s="1"/>
  <c r="E44" i="4"/>
  <c r="C44" i="4"/>
  <c r="N43" i="4"/>
  <c r="M43" i="4"/>
  <c r="E43" i="4"/>
  <c r="C43" i="4"/>
  <c r="Q42" i="4"/>
  <c r="M42" i="4"/>
  <c r="E42" i="4"/>
  <c r="C42" i="4"/>
  <c r="M41" i="4"/>
  <c r="O41" i="4" s="1"/>
  <c r="E41" i="4"/>
  <c r="C41" i="4"/>
  <c r="AC40" i="4"/>
  <c r="AC41" i="4" s="1"/>
  <c r="AC42" i="4" s="1"/>
  <c r="AC43" i="4" s="1"/>
  <c r="AC44" i="4" s="1"/>
  <c r="AC45" i="4" s="1"/>
  <c r="M40" i="4"/>
  <c r="P40" i="4" s="1"/>
  <c r="E40" i="4"/>
  <c r="C40" i="4"/>
  <c r="C39" i="4"/>
  <c r="G38" i="4"/>
  <c r="C38" i="4"/>
  <c r="G37" i="4"/>
  <c r="C37" i="4"/>
  <c r="G36" i="4"/>
  <c r="C36" i="4"/>
  <c r="G35" i="4"/>
  <c r="C35" i="4"/>
  <c r="G34" i="4"/>
  <c r="C34" i="4"/>
  <c r="G33" i="4"/>
  <c r="C33" i="4"/>
  <c r="M32" i="4"/>
  <c r="G32" i="4"/>
  <c r="C32" i="4"/>
  <c r="M31" i="4"/>
  <c r="P31" i="4" s="1"/>
  <c r="G31" i="4"/>
  <c r="C31" i="4"/>
  <c r="M30" i="4"/>
  <c r="O30" i="4" s="1"/>
  <c r="G30" i="4"/>
  <c r="C30" i="4"/>
  <c r="M29" i="4"/>
  <c r="N29" i="4" s="1"/>
  <c r="G29" i="4"/>
  <c r="C29" i="4"/>
  <c r="K28" i="4"/>
  <c r="J28" i="4"/>
  <c r="H28" i="4"/>
  <c r="E29" i="4" s="1"/>
  <c r="H29" i="4" s="1"/>
  <c r="E30" i="4" s="1"/>
  <c r="H30" i="4" s="1"/>
  <c r="E31" i="4" s="1"/>
  <c r="H31" i="4" s="1"/>
  <c r="E32" i="4" s="1"/>
  <c r="G28" i="4"/>
  <c r="O65" i="5" l="1"/>
  <c r="R65" i="5" s="1"/>
  <c r="Q65" i="5"/>
  <c r="S65" i="5" s="1"/>
  <c r="O47" i="5"/>
  <c r="R47" i="5" s="1"/>
  <c r="Q47" i="5"/>
  <c r="S47" i="5"/>
  <c r="O20" i="5" a="1"/>
  <c r="I71" i="5"/>
  <c r="L71" i="5" s="1"/>
  <c r="K71" i="5"/>
  <c r="M71" i="5" s="1"/>
  <c r="I59" i="5"/>
  <c r="L59" i="5" s="1"/>
  <c r="K59" i="5"/>
  <c r="M59" i="5"/>
  <c r="I51" i="5" a="1"/>
  <c r="I20" i="5" a="1"/>
  <c r="C78" i="5"/>
  <c r="F78" i="5" s="1"/>
  <c r="E78" i="5"/>
  <c r="G78" i="5" s="1"/>
  <c r="C60" i="5"/>
  <c r="F60" i="5" s="1"/>
  <c r="E60" i="5"/>
  <c r="G60" i="5" s="1"/>
  <c r="C50" i="5"/>
  <c r="F50" i="5" s="1"/>
  <c r="E50" i="5"/>
  <c r="G50" i="5" s="1"/>
  <c r="C19" i="5"/>
  <c r="F19" i="5" s="1"/>
  <c r="E19" i="5"/>
  <c r="G19" i="5"/>
  <c r="G17" i="5"/>
  <c r="C17" i="5"/>
  <c r="F17" i="5" s="1"/>
  <c r="H55" i="4"/>
  <c r="E56" i="4" s="1"/>
  <c r="E51" i="4"/>
  <c r="O51" i="4" s="1"/>
  <c r="N50" i="4"/>
  <c r="H32" i="4"/>
  <c r="E33" i="4" s="1"/>
  <c r="AT33" i="4" s="1"/>
  <c r="H51" i="4"/>
  <c r="Q32" i="4"/>
  <c r="H33" i="4"/>
  <c r="E34" i="4" s="1"/>
  <c r="AV34" i="4" s="1"/>
  <c r="H34" i="4"/>
  <c r="E35" i="4" s="1"/>
  <c r="AX35" i="4" s="1"/>
  <c r="O66" i="5" l="1" a="1"/>
  <c r="O48" i="5" a="1"/>
  <c r="O20" i="5"/>
  <c r="R20" i="5" s="1"/>
  <c r="Q20" i="5"/>
  <c r="S20" i="5"/>
  <c r="I72" i="5" a="1"/>
  <c r="I60" i="5" a="1"/>
  <c r="I51" i="5"/>
  <c r="L51" i="5" s="1"/>
  <c r="K51" i="5"/>
  <c r="M51" i="5" s="1"/>
  <c r="I20" i="5"/>
  <c r="L20" i="5" s="1"/>
  <c r="I21" i="5" s="1" a="1"/>
  <c r="K20" i="5"/>
  <c r="M20" i="5"/>
  <c r="C79" i="5" a="1"/>
  <c r="C61" i="5" a="1"/>
  <c r="C51" i="5" a="1"/>
  <c r="C20" i="5" a="1"/>
  <c r="H35" i="4"/>
  <c r="E36" i="4" s="1"/>
  <c r="H56" i="4"/>
  <c r="E57" i="4" s="1"/>
  <c r="P56" i="4"/>
  <c r="S66" i="5" l="1"/>
  <c r="O66" i="5"/>
  <c r="R66" i="5" s="1"/>
  <c r="Q66" i="5"/>
  <c r="O48" i="5"/>
  <c r="R48" i="5" s="1"/>
  <c r="Q48" i="5"/>
  <c r="S48" i="5" s="1"/>
  <c r="O21" i="5" a="1"/>
  <c r="I72" i="5"/>
  <c r="L72" i="5" s="1"/>
  <c r="K72" i="5"/>
  <c r="M72" i="5" s="1"/>
  <c r="I60" i="5"/>
  <c r="L60" i="5" s="1"/>
  <c r="K60" i="5"/>
  <c r="M60" i="5" s="1"/>
  <c r="I52" i="5" a="1"/>
  <c r="I21" i="5"/>
  <c r="L21" i="5" s="1"/>
  <c r="K21" i="5"/>
  <c r="M21" i="5"/>
  <c r="E79" i="5"/>
  <c r="G79" i="5"/>
  <c r="C79" i="5"/>
  <c r="F79" i="5" s="1"/>
  <c r="C61" i="5"/>
  <c r="F61" i="5" s="1"/>
  <c r="E61" i="5"/>
  <c r="G61" i="5" s="1"/>
  <c r="C51" i="5"/>
  <c r="F51" i="5" s="1"/>
  <c r="E51" i="5"/>
  <c r="G51" i="5" s="1"/>
  <c r="C20" i="5"/>
  <c r="F20" i="5" s="1"/>
  <c r="E20" i="5"/>
  <c r="G20" i="5"/>
  <c r="Q57" i="4"/>
  <c r="H57" i="4"/>
  <c r="E58" i="4" s="1"/>
  <c r="AZ36" i="4"/>
  <c r="H36" i="4"/>
  <c r="E37" i="4" s="1"/>
  <c r="O49" i="5" l="1" a="1"/>
  <c r="O21" i="5"/>
  <c r="R21" i="5" s="1"/>
  <c r="Q21" i="5"/>
  <c r="S21" i="5"/>
  <c r="I73" i="5" a="1"/>
  <c r="I61" i="5" a="1"/>
  <c r="I52" i="5"/>
  <c r="L52" i="5" s="1"/>
  <c r="K52" i="5"/>
  <c r="M52" i="5"/>
  <c r="I22" i="5" a="1"/>
  <c r="C80" i="5" a="1"/>
  <c r="C62" i="5" a="1"/>
  <c r="C52" i="5" a="1"/>
  <c r="C21" i="5" a="1"/>
  <c r="BB37" i="4"/>
  <c r="H37" i="4"/>
  <c r="E38" i="4" s="1"/>
  <c r="BR58" i="4"/>
  <c r="AC59" i="4" s="1"/>
  <c r="H58" i="4"/>
  <c r="O49" i="5" l="1"/>
  <c r="R49" i="5" s="1"/>
  <c r="Q49" i="5"/>
  <c r="S49" i="5"/>
  <c r="O22" i="5" a="1"/>
  <c r="I73" i="5"/>
  <c r="L73" i="5" s="1"/>
  <c r="K73" i="5"/>
  <c r="M73" i="5" s="1"/>
  <c r="I61" i="5"/>
  <c r="L61" i="5" s="1"/>
  <c r="K61" i="5"/>
  <c r="M61" i="5" s="1"/>
  <c r="I53" i="5" a="1"/>
  <c r="K22" i="5"/>
  <c r="I22" i="5"/>
  <c r="L22" i="5" s="1"/>
  <c r="I23" i="5" s="1" a="1"/>
  <c r="M22" i="5"/>
  <c r="C80" i="5"/>
  <c r="F80" i="5" s="1"/>
  <c r="E80" i="5"/>
  <c r="G80" i="5"/>
  <c r="E62" i="5"/>
  <c r="G62" i="5"/>
  <c r="C62" i="5"/>
  <c r="F62" i="5" s="1"/>
  <c r="C63" i="5" s="1" a="1"/>
  <c r="E52" i="5"/>
  <c r="G52" i="5"/>
  <c r="C52" i="5"/>
  <c r="F52" i="5" s="1"/>
  <c r="C21" i="5"/>
  <c r="F21" i="5" s="1"/>
  <c r="E21" i="5"/>
  <c r="G21" i="5"/>
  <c r="BD38" i="4"/>
  <c r="H38" i="4"/>
  <c r="E39" i="4" s="1"/>
  <c r="H39" i="4" s="1"/>
  <c r="O50" i="5" l="1" a="1"/>
  <c r="O22" i="5"/>
  <c r="R22" i="5" s="1"/>
  <c r="Q22" i="5"/>
  <c r="S22" i="5"/>
  <c r="I74" i="5" a="1"/>
  <c r="I62" i="5" a="1"/>
  <c r="I53" i="5"/>
  <c r="L53" i="5" s="1"/>
  <c r="K53" i="5"/>
  <c r="M53" i="5"/>
  <c r="I23" i="5"/>
  <c r="L23" i="5" s="1"/>
  <c r="K23" i="5"/>
  <c r="M23" i="5"/>
  <c r="C81" i="5" a="1"/>
  <c r="C63" i="5"/>
  <c r="F63" i="5" s="1"/>
  <c r="E63" i="5"/>
  <c r="G63" i="5" s="1"/>
  <c r="C53" i="5" a="1"/>
  <c r="C22" i="5" a="1"/>
  <c r="O50" i="5" l="1"/>
  <c r="R50" i="5" s="1"/>
  <c r="Q50" i="5"/>
  <c r="S50" i="5"/>
  <c r="O23" i="5" a="1"/>
  <c r="I74" i="5"/>
  <c r="L74" i="5" s="1"/>
  <c r="K74" i="5"/>
  <c r="M74" i="5"/>
  <c r="I62" i="5"/>
  <c r="L62" i="5" s="1"/>
  <c r="K62" i="5"/>
  <c r="M62" i="5"/>
  <c r="I54" i="5" a="1"/>
  <c r="I24" i="5" a="1"/>
  <c r="C81" i="5"/>
  <c r="F81" i="5" s="1"/>
  <c r="E81" i="5"/>
  <c r="G81" i="5"/>
  <c r="C64" i="5" a="1"/>
  <c r="C53" i="5"/>
  <c r="F53" i="5" s="1"/>
  <c r="E53" i="5"/>
  <c r="G53" i="5" s="1"/>
  <c r="C22" i="5"/>
  <c r="F22" i="5" s="1"/>
  <c r="E22" i="5"/>
  <c r="G22" i="5" s="1"/>
  <c r="O51" i="5" l="1" a="1"/>
  <c r="O23" i="5"/>
  <c r="R23" i="5" s="1"/>
  <c r="Q23" i="5"/>
  <c r="S23" i="5"/>
  <c r="I75" i="5" a="1"/>
  <c r="I63" i="5" a="1"/>
  <c r="K54" i="5"/>
  <c r="I54" i="5"/>
  <c r="L54" i="5" s="1"/>
  <c r="I55" i="5" s="1" a="1"/>
  <c r="M54" i="5"/>
  <c r="K24" i="5"/>
  <c r="I24" i="5"/>
  <c r="L24" i="5" s="1"/>
  <c r="M24" i="5"/>
  <c r="C82" i="5" a="1"/>
  <c r="C64" i="5"/>
  <c r="F64" i="5" s="1"/>
  <c r="E64" i="5"/>
  <c r="G64" i="5" s="1"/>
  <c r="C54" i="5" a="1"/>
  <c r="C23" i="5" a="1"/>
  <c r="Q51" i="5" l="1"/>
  <c r="O51" i="5"/>
  <c r="R51" i="5" s="1"/>
  <c r="O52" i="5" s="1" a="1"/>
  <c r="S51" i="5"/>
  <c r="O24" i="5" a="1"/>
  <c r="I75" i="5"/>
  <c r="L75" i="5" s="1"/>
  <c r="K75" i="5"/>
  <c r="M75" i="5"/>
  <c r="I63" i="5"/>
  <c r="L63" i="5" s="1"/>
  <c r="K63" i="5"/>
  <c r="M63" i="5" s="1"/>
  <c r="K55" i="5"/>
  <c r="M55" i="5"/>
  <c r="I55" i="5"/>
  <c r="L55" i="5" s="1"/>
  <c r="I25" i="5" a="1"/>
  <c r="E82" i="5"/>
  <c r="C82" i="5"/>
  <c r="F82" i="5" s="1"/>
  <c r="G82" i="5"/>
  <c r="C65" i="5" a="1"/>
  <c r="C54" i="5"/>
  <c r="F54" i="5" s="1"/>
  <c r="E54" i="5"/>
  <c r="G54" i="5" s="1"/>
  <c r="C23" i="5"/>
  <c r="F23" i="5" s="1"/>
  <c r="E23" i="5"/>
  <c r="G23" i="5" s="1"/>
  <c r="Q52" i="5" l="1"/>
  <c r="O52" i="5"/>
  <c r="R52" i="5" s="1"/>
  <c r="S52" i="5"/>
  <c r="Q24" i="5"/>
  <c r="S24" i="5"/>
  <c r="O24" i="5"/>
  <c r="R24" i="5" s="1"/>
  <c r="O25" i="5" s="1" a="1"/>
  <c r="I76" i="5" a="1"/>
  <c r="I64" i="5" a="1"/>
  <c r="I56" i="5" a="1"/>
  <c r="I25" i="5"/>
  <c r="L25" i="5" s="1"/>
  <c r="I26" i="5" s="1" a="1"/>
  <c r="K25" i="5"/>
  <c r="M25" i="5"/>
  <c r="C83" i="5" a="1"/>
  <c r="C65" i="5"/>
  <c r="F65" i="5" s="1"/>
  <c r="E65" i="5"/>
  <c r="G65" i="5" s="1"/>
  <c r="C55" i="5" a="1"/>
  <c r="C24" i="5" a="1"/>
  <c r="O53" i="5" l="1" a="1"/>
  <c r="Q25" i="5"/>
  <c r="S25" i="5"/>
  <c r="O25" i="5"/>
  <c r="R25" i="5" s="1"/>
  <c r="K76" i="5"/>
  <c r="M76" i="5"/>
  <c r="I76" i="5"/>
  <c r="L76" i="5" s="1"/>
  <c r="I77" i="5" s="1" a="1"/>
  <c r="K64" i="5"/>
  <c r="I64" i="5"/>
  <c r="L64" i="5" s="1"/>
  <c r="M64" i="5"/>
  <c r="I56" i="5"/>
  <c r="L56" i="5" s="1"/>
  <c r="K56" i="5"/>
  <c r="M56" i="5" s="1"/>
  <c r="I26" i="5"/>
  <c r="L26" i="5" s="1"/>
  <c r="K26" i="5"/>
  <c r="M26" i="5"/>
  <c r="E83" i="5"/>
  <c r="C83" i="5"/>
  <c r="F83" i="5" s="1"/>
  <c r="G83" i="5"/>
  <c r="C66" i="5" a="1"/>
  <c r="E55" i="5"/>
  <c r="G55" i="5"/>
  <c r="C55" i="5"/>
  <c r="F55" i="5" s="1"/>
  <c r="C56" i="5" s="1" a="1"/>
  <c r="E24" i="5"/>
  <c r="G24" i="5"/>
  <c r="C24" i="5"/>
  <c r="F24" i="5" s="1"/>
  <c r="C25" i="5" s="1" a="1"/>
  <c r="O53" i="5" l="1"/>
  <c r="R53" i="5" s="1"/>
  <c r="Q53" i="5"/>
  <c r="S53" i="5"/>
  <c r="O26" i="5" a="1"/>
  <c r="K77" i="5"/>
  <c r="M77" i="5"/>
  <c r="I77" i="5"/>
  <c r="L77" i="5" s="1"/>
  <c r="I78" i="5" s="1" a="1"/>
  <c r="I65" i="5" a="1"/>
  <c r="I57" i="5" a="1"/>
  <c r="I27" i="5" a="1"/>
  <c r="C84" i="5" a="1"/>
  <c r="C66" i="5"/>
  <c r="F66" i="5" s="1"/>
  <c r="E66" i="5"/>
  <c r="G66" i="5" s="1"/>
  <c r="C56" i="5"/>
  <c r="F56" i="5" s="1"/>
  <c r="E56" i="5"/>
  <c r="G56" i="5"/>
  <c r="C25" i="5"/>
  <c r="F25" i="5" s="1"/>
  <c r="E25" i="5"/>
  <c r="G25" i="5" s="1"/>
  <c r="O54" i="5" l="1" a="1"/>
  <c r="O26" i="5"/>
  <c r="R26" i="5" s="1"/>
  <c r="Q26" i="5"/>
  <c r="S26" i="5" s="1"/>
  <c r="K78" i="5"/>
  <c r="M78" i="5"/>
  <c r="I78" i="5"/>
  <c r="L78" i="5" s="1"/>
  <c r="I79" i="5" s="1" a="1"/>
  <c r="K65" i="5"/>
  <c r="I65" i="5"/>
  <c r="L65" i="5" s="1"/>
  <c r="I66" i="5" s="1" a="1"/>
  <c r="M65" i="5"/>
  <c r="I57" i="5"/>
  <c r="L57" i="5" s="1"/>
  <c r="K57" i="5"/>
  <c r="M57" i="5" s="1"/>
  <c r="I27" i="5"/>
  <c r="L27" i="5" s="1"/>
  <c r="K27" i="5"/>
  <c r="M27" i="5" s="1"/>
  <c r="C84" i="5"/>
  <c r="F84" i="5" s="1"/>
  <c r="E84" i="5"/>
  <c r="G84" i="5"/>
  <c r="C67" i="5" a="1"/>
  <c r="C57" i="5" a="1"/>
  <c r="C26" i="5" a="1"/>
  <c r="O54" i="5" l="1"/>
  <c r="R54" i="5" s="1"/>
  <c r="Q54" i="5"/>
  <c r="S54" i="5"/>
  <c r="O27" i="5" a="1"/>
  <c r="I79" i="5"/>
  <c r="L79" i="5" s="1"/>
  <c r="M79" i="5"/>
  <c r="K79" i="5"/>
  <c r="K66" i="5"/>
  <c r="I66" i="5"/>
  <c r="L66" i="5" s="1"/>
  <c r="M66" i="5"/>
  <c r="I28" i="5" a="1"/>
  <c r="C85" i="5" a="1"/>
  <c r="C67" i="5"/>
  <c r="F67" i="5" s="1"/>
  <c r="E67" i="5"/>
  <c r="G67" i="5"/>
  <c r="C57" i="5"/>
  <c r="F57" i="5" s="1"/>
  <c r="E57" i="5"/>
  <c r="G57" i="5" s="1"/>
  <c r="C26" i="5"/>
  <c r="F26" i="5" s="1"/>
  <c r="E26" i="5"/>
  <c r="G26" i="5" s="1"/>
  <c r="O55" i="5" l="1" a="1"/>
  <c r="O27" i="5"/>
  <c r="R27" i="5" s="1"/>
  <c r="Q27" i="5"/>
  <c r="S27" i="5"/>
  <c r="I67" i="5" a="1"/>
  <c r="K28" i="5"/>
  <c r="M28" i="5"/>
  <c r="I28" i="5"/>
  <c r="L28" i="5" s="1"/>
  <c r="C85" i="5"/>
  <c r="F85" i="5" s="1"/>
  <c r="E85" i="5"/>
  <c r="G85" i="5"/>
  <c r="C68" i="5" a="1"/>
  <c r="C58" i="5" a="1"/>
  <c r="C27" i="5" a="1"/>
  <c r="O55" i="5" l="1"/>
  <c r="R55" i="5" s="1"/>
  <c r="Q55" i="5"/>
  <c r="S55" i="5" s="1"/>
  <c r="O28" i="5" a="1"/>
  <c r="K67" i="5"/>
  <c r="M67" i="5" s="1"/>
  <c r="I67" i="5"/>
  <c r="L67" i="5" s="1"/>
  <c r="I29" i="5" a="1"/>
  <c r="C86" i="5" a="1"/>
  <c r="E68" i="5"/>
  <c r="G68" i="5"/>
  <c r="C68" i="5"/>
  <c r="F68" i="5" s="1"/>
  <c r="E58" i="5"/>
  <c r="G58" i="5" s="1"/>
  <c r="C58" i="5"/>
  <c r="F58" i="5" s="1"/>
  <c r="C27" i="5"/>
  <c r="F27" i="5" s="1"/>
  <c r="E27" i="5"/>
  <c r="G27" i="5" s="1"/>
  <c r="O56" i="5" l="1" a="1"/>
  <c r="O28" i="5"/>
  <c r="R28" i="5" s="1"/>
  <c r="Q28" i="5"/>
  <c r="S28" i="5" s="1"/>
  <c r="I68" i="5" a="1"/>
  <c r="I29" i="5"/>
  <c r="L29" i="5" s="1"/>
  <c r="K29" i="5"/>
  <c r="M29" i="5" s="1"/>
  <c r="C86" i="5"/>
  <c r="F86" i="5" s="1"/>
  <c r="E86" i="5"/>
  <c r="G86" i="5" s="1"/>
  <c r="C69" i="5" a="1"/>
  <c r="C28" i="5" a="1"/>
  <c r="O56" i="5" l="1"/>
  <c r="R56" i="5" s="1"/>
  <c r="Q56" i="5"/>
  <c r="S56" i="5"/>
  <c r="O29" i="5" a="1"/>
  <c r="I68" i="5"/>
  <c r="L68" i="5" s="1"/>
  <c r="I69" i="5" s="1" a="1"/>
  <c r="K68" i="5"/>
  <c r="M68" i="5"/>
  <c r="I30" i="5" a="1"/>
  <c r="C87" i="5" a="1"/>
  <c r="C69" i="5"/>
  <c r="F69" i="5" s="1"/>
  <c r="E69" i="5"/>
  <c r="G69" i="5" s="1"/>
  <c r="C28" i="5"/>
  <c r="F28" i="5" s="1"/>
  <c r="C29" i="5" s="1" a="1"/>
  <c r="E28" i="5"/>
  <c r="G28" i="5"/>
  <c r="O57" i="5" l="1" a="1"/>
  <c r="O29" i="5"/>
  <c r="R29" i="5" s="1"/>
  <c r="Q29" i="5"/>
  <c r="S29" i="5" s="1"/>
  <c r="I69" i="5"/>
  <c r="L69" i="5" s="1"/>
  <c r="K69" i="5"/>
  <c r="M69" i="5"/>
  <c r="I30" i="5"/>
  <c r="L30" i="5" s="1"/>
  <c r="K30" i="5"/>
  <c r="M30" i="5" s="1"/>
  <c r="C87" i="5"/>
  <c r="F87" i="5" s="1"/>
  <c r="E87" i="5"/>
  <c r="G87" i="5"/>
  <c r="C70" i="5" a="1"/>
  <c r="E29" i="5"/>
  <c r="C29" i="5"/>
  <c r="F29" i="5" s="1"/>
  <c r="C30" i="5" s="1" a="1"/>
  <c r="G29" i="5"/>
  <c r="Q57" i="5" l="1"/>
  <c r="S57" i="5"/>
  <c r="O57" i="5"/>
  <c r="R57" i="5" s="1"/>
  <c r="O58" i="5" s="1" a="1"/>
  <c r="O30" i="5" a="1"/>
  <c r="I31" i="5" a="1"/>
  <c r="C88" i="5" a="1"/>
  <c r="C70" i="5"/>
  <c r="F70" i="5" s="1"/>
  <c r="E70" i="5"/>
  <c r="G70" i="5"/>
  <c r="C30" i="5"/>
  <c r="F30" i="5" s="1"/>
  <c r="E30" i="5"/>
  <c r="G30" i="5" s="1"/>
  <c r="O58" i="5" l="1"/>
  <c r="R58" i="5" s="1"/>
  <c r="Q58" i="5"/>
  <c r="S58" i="5" s="1"/>
  <c r="O30" i="5"/>
  <c r="R30" i="5" s="1"/>
  <c r="Q30" i="5"/>
  <c r="S30" i="5" s="1"/>
  <c r="K31" i="5"/>
  <c r="M31" i="5"/>
  <c r="I31" i="5"/>
  <c r="L31" i="5" s="1"/>
  <c r="I32" i="5" s="1" a="1"/>
  <c r="E88" i="5"/>
  <c r="G88" i="5"/>
  <c r="C88" i="5"/>
  <c r="F88" i="5" s="1"/>
  <c r="C89" i="5" s="1" a="1"/>
  <c r="C71" i="5" a="1"/>
  <c r="C31" i="5" a="1"/>
  <c r="O59" i="5" l="1" a="1"/>
  <c r="O31" i="5" a="1"/>
  <c r="I32" i="5"/>
  <c r="L32" i="5" s="1"/>
  <c r="K32" i="5"/>
  <c r="M32" i="5"/>
  <c r="C89" i="5"/>
  <c r="F89" i="5" s="1"/>
  <c r="E89" i="5"/>
  <c r="G89" i="5" s="1"/>
  <c r="C71" i="5"/>
  <c r="F71" i="5" s="1"/>
  <c r="E71" i="5"/>
  <c r="G71" i="5" s="1"/>
  <c r="C31" i="5"/>
  <c r="F31" i="5" s="1"/>
  <c r="E31" i="5"/>
  <c r="G31" i="5" s="1"/>
  <c r="O59" i="5" l="1"/>
  <c r="R59" i="5" s="1"/>
  <c r="Q59" i="5"/>
  <c r="S59" i="5" s="1"/>
  <c r="Q31" i="5"/>
  <c r="S31" i="5" s="1"/>
  <c r="O31" i="5"/>
  <c r="R31" i="5" s="1"/>
  <c r="I33" i="5" a="1"/>
  <c r="C72" i="5" a="1"/>
  <c r="C32" i="5" a="1"/>
  <c r="O60" i="5" l="1" a="1"/>
  <c r="O32" i="5" a="1"/>
  <c r="I33" i="5"/>
  <c r="L33" i="5" s="1"/>
  <c r="K33" i="5"/>
  <c r="M33" i="5"/>
  <c r="C72" i="5"/>
  <c r="F72" i="5" s="1"/>
  <c r="E72" i="5"/>
  <c r="G72" i="5" s="1"/>
  <c r="C32" i="5"/>
  <c r="F32" i="5" s="1"/>
  <c r="E32" i="5"/>
  <c r="G32" i="5" s="1"/>
  <c r="O60" i="5" l="1"/>
  <c r="R60" i="5" s="1"/>
  <c r="Q60" i="5"/>
  <c r="S60" i="5" s="1"/>
  <c r="O32" i="5"/>
  <c r="R32" i="5" s="1"/>
  <c r="Q32" i="5"/>
  <c r="S32" i="5" s="1"/>
  <c r="I34" i="5" a="1"/>
  <c r="C73" i="5" a="1"/>
  <c r="C33" i="5" a="1"/>
  <c r="O61" i="5" l="1" a="1"/>
  <c r="O33" i="5" a="1"/>
  <c r="I34" i="5"/>
  <c r="L34" i="5" s="1"/>
  <c r="K34" i="5"/>
  <c r="M34" i="5"/>
  <c r="E73" i="5"/>
  <c r="C73" i="5"/>
  <c r="F73" i="5" s="1"/>
  <c r="C74" i="5" s="1" a="1"/>
  <c r="G73" i="5"/>
  <c r="C33" i="5"/>
  <c r="F33" i="5" s="1"/>
  <c r="E33" i="5"/>
  <c r="G33" i="5" s="1"/>
  <c r="Q61" i="5" l="1"/>
  <c r="S61" i="5"/>
  <c r="O61" i="5"/>
  <c r="R61" i="5" s="1"/>
  <c r="O62" i="5" s="1" a="1"/>
  <c r="O33" i="5"/>
  <c r="R33" i="5" s="1"/>
  <c r="Q33" i="5"/>
  <c r="S33" i="5"/>
  <c r="I35" i="5" a="1"/>
  <c r="E74" i="5"/>
  <c r="C74" i="5"/>
  <c r="F74" i="5" s="1"/>
  <c r="G74" i="5"/>
  <c r="C34" i="5" a="1"/>
  <c r="O62" i="5" l="1"/>
  <c r="R62" i="5" s="1"/>
  <c r="Q62" i="5"/>
  <c r="S62" i="5" s="1"/>
  <c r="O34" i="5" a="1"/>
  <c r="I35" i="5"/>
  <c r="L35" i="5" s="1"/>
  <c r="K35" i="5"/>
  <c r="M35" i="5" s="1"/>
  <c r="C75" i="5" a="1"/>
  <c r="C34" i="5"/>
  <c r="F34" i="5" s="1"/>
  <c r="E34" i="5"/>
  <c r="G34" i="5" s="1"/>
  <c r="O63" i="5" l="1" a="1"/>
  <c r="O34" i="5"/>
  <c r="R34" i="5" s="1"/>
  <c r="Q34" i="5"/>
  <c r="S34" i="5" s="1"/>
  <c r="I36" i="5" a="1"/>
  <c r="E75" i="5"/>
  <c r="G75" i="5"/>
  <c r="C75" i="5"/>
  <c r="F75" i="5" s="1"/>
  <c r="C76" i="5" s="1" a="1"/>
  <c r="C35" i="5" a="1"/>
  <c r="O63" i="5" l="1"/>
  <c r="R63" i="5" s="1"/>
  <c r="Q63" i="5"/>
  <c r="S63" i="5"/>
  <c r="O35" i="5" a="1"/>
  <c r="I36" i="5"/>
  <c r="L36" i="5" s="1"/>
  <c r="K36" i="5"/>
  <c r="M36" i="5" s="1"/>
  <c r="C76" i="5"/>
  <c r="F76" i="5" s="1"/>
  <c r="E76" i="5"/>
  <c r="G76" i="5" s="1"/>
  <c r="C35" i="5"/>
  <c r="F35" i="5" s="1"/>
  <c r="E35" i="5"/>
  <c r="G35" i="5" s="1"/>
  <c r="O35" i="5" l="1"/>
  <c r="R35" i="5" s="1"/>
  <c r="Q35" i="5"/>
  <c r="S35" i="5"/>
  <c r="I37" i="5" a="1"/>
  <c r="C36" i="5" a="1"/>
  <c r="O36" i="5" l="1" a="1"/>
  <c r="I37" i="5"/>
  <c r="L37" i="5" s="1"/>
  <c r="K37" i="5"/>
  <c r="M37" i="5" s="1"/>
  <c r="C36" i="5"/>
  <c r="F36" i="5" s="1"/>
  <c r="E36" i="5"/>
  <c r="G36" i="5" s="1"/>
  <c r="O36" i="5" l="1"/>
  <c r="R36" i="5" s="1"/>
  <c r="Q36" i="5"/>
  <c r="S36" i="5"/>
  <c r="I38" i="5" a="1"/>
  <c r="C37" i="5" a="1"/>
  <c r="O37" i="5" l="1" a="1"/>
  <c r="K38" i="5"/>
  <c r="M38" i="5"/>
  <c r="I38" i="5"/>
  <c r="L38" i="5" s="1"/>
  <c r="I39" i="5" s="1" a="1"/>
  <c r="C37" i="5"/>
  <c r="F37" i="5" s="1"/>
  <c r="E37" i="5"/>
  <c r="G37" i="5"/>
  <c r="O37" i="5" l="1"/>
  <c r="R37" i="5" s="1"/>
  <c r="Q37" i="5"/>
  <c r="S37" i="5" s="1"/>
  <c r="I39" i="5"/>
  <c r="L39" i="5" s="1"/>
  <c r="K39" i="5"/>
  <c r="M39" i="5" s="1"/>
  <c r="C38" i="5" a="1"/>
  <c r="O38" i="5" l="1" a="1"/>
  <c r="I40" i="5" a="1"/>
  <c r="C38" i="5"/>
  <c r="F38" i="5" s="1"/>
  <c r="E38" i="5"/>
  <c r="G38" i="5" s="1"/>
  <c r="O38" i="5" l="1"/>
  <c r="R38" i="5" s="1"/>
  <c r="Q38" i="5"/>
  <c r="S38" i="5" s="1"/>
  <c r="K40" i="5"/>
  <c r="M40" i="5"/>
  <c r="I40" i="5"/>
  <c r="L40" i="5" s="1"/>
  <c r="I41" i="5" s="1" a="1"/>
  <c r="C39" i="5" a="1"/>
  <c r="O39" i="5" l="1" a="1"/>
  <c r="I41" i="5"/>
  <c r="L41" i="5" s="1"/>
  <c r="K41" i="5"/>
  <c r="M41" i="5" s="1"/>
  <c r="E39" i="5"/>
  <c r="C39" i="5"/>
  <c r="F39" i="5" s="1"/>
  <c r="G39" i="5"/>
  <c r="Q39" i="5" l="1"/>
  <c r="S39" i="5"/>
  <c r="O39" i="5"/>
  <c r="R39" i="5" s="1"/>
  <c r="O40" i="5" s="1" a="1"/>
  <c r="I42" i="5" a="1"/>
  <c r="C40" i="5" a="1"/>
  <c r="Q40" i="5" l="1"/>
  <c r="S40" i="5"/>
  <c r="O40" i="5"/>
  <c r="R40" i="5" s="1"/>
  <c r="O41" i="5" s="1" a="1"/>
  <c r="I42" i="5"/>
  <c r="L42" i="5" s="1"/>
  <c r="K42" i="5"/>
  <c r="M42" i="5" s="1"/>
  <c r="E40" i="5"/>
  <c r="G40" i="5"/>
  <c r="C40" i="5"/>
  <c r="F40" i="5" s="1"/>
  <c r="C41" i="5" s="1" a="1"/>
  <c r="Q41" i="5" l="1"/>
  <c r="S41" i="5"/>
  <c r="O41" i="5"/>
  <c r="R41" i="5" s="1"/>
  <c r="O42" i="5" s="1" a="1"/>
  <c r="I43" i="5" a="1"/>
  <c r="C41" i="5"/>
  <c r="F41" i="5" s="1"/>
  <c r="E41" i="5"/>
  <c r="G41" i="5" s="1"/>
  <c r="O42" i="5" l="1"/>
  <c r="R42" i="5" s="1"/>
  <c r="Q42" i="5"/>
  <c r="S42" i="5" s="1"/>
  <c r="I43" i="5"/>
  <c r="L43" i="5" s="1"/>
  <c r="K43" i="5"/>
  <c r="M43" i="5"/>
  <c r="C42" i="5" a="1"/>
  <c r="O43" i="5" l="1" a="1"/>
  <c r="I44" i="5" a="1"/>
  <c r="C42" i="5"/>
  <c r="F42" i="5" s="1"/>
  <c r="E42" i="5"/>
  <c r="G42" i="5" s="1"/>
  <c r="O43" i="5" l="1"/>
  <c r="R43" i="5" s="1"/>
  <c r="S43" i="5"/>
  <c r="Q43" i="5"/>
  <c r="K44" i="5"/>
  <c r="M44" i="5"/>
  <c r="I44" i="5"/>
  <c r="L44" i="5" s="1"/>
  <c r="I45" i="5" s="1" a="1"/>
  <c r="C43" i="5" a="1"/>
  <c r="O44" i="5" l="1" a="1"/>
  <c r="I45" i="5"/>
  <c r="L45" i="5" s="1"/>
  <c r="K45" i="5"/>
  <c r="M45" i="5" s="1"/>
  <c r="C43" i="5"/>
  <c r="F43" i="5" s="1"/>
  <c r="E43" i="5"/>
  <c r="G43" i="5" s="1"/>
  <c r="O44" i="5" l="1"/>
  <c r="R44" i="5" s="1"/>
  <c r="Q44" i="5"/>
  <c r="S44" i="5" s="1"/>
  <c r="I46" i="5" a="1"/>
  <c r="C44" i="5" a="1"/>
  <c r="O45" i="5" l="1" a="1"/>
  <c r="I46" i="5"/>
  <c r="L46" i="5" s="1"/>
  <c r="K46" i="5"/>
  <c r="M46" i="5" s="1"/>
  <c r="C44" i="5"/>
  <c r="F44" i="5" s="1"/>
  <c r="E44" i="5"/>
  <c r="G44" i="5" s="1"/>
  <c r="Q45" i="5" l="1"/>
  <c r="S45" i="5"/>
  <c r="O45" i="5"/>
  <c r="R45" i="5" s="1"/>
  <c r="I47" i="5" a="1"/>
  <c r="C45" i="5" a="1"/>
  <c r="K47" i="5" l="1"/>
  <c r="M47" i="5"/>
  <c r="I47" i="5"/>
  <c r="L47" i="5" s="1"/>
  <c r="I48" i="5" s="1" a="1"/>
  <c r="C45" i="5"/>
  <c r="F45" i="5" s="1"/>
  <c r="E45" i="5"/>
  <c r="G45" i="5" s="1"/>
  <c r="K48" i="5" l="1"/>
  <c r="M48" i="5"/>
  <c r="I48" i="5"/>
  <c r="L48" i="5" s="1"/>
  <c r="C46" i="5" a="1"/>
  <c r="C46" i="5" l="1"/>
  <c r="F46" i="5" s="1"/>
  <c r="E46" i="5"/>
  <c r="G46" i="5" s="1"/>
  <c r="C47" i="5" l="1" a="1"/>
  <c r="C47" i="5" l="1"/>
  <c r="F47" i="5" s="1"/>
  <c r="C48" i="5" s="1" a="1"/>
  <c r="E47" i="5"/>
  <c r="G47" i="5"/>
  <c r="C48" i="5" l="1"/>
  <c r="F48" i="5" s="1"/>
  <c r="E48" i="5"/>
  <c r="G48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<sst xmlns="http://schemas.openxmlformats.org/spreadsheetml/2006/main" count="694" uniqueCount="143">
  <si>
    <t>RND</t>
  </si>
  <si>
    <t>Tiempo entre llegadas</t>
  </si>
  <si>
    <t>Estado</t>
  </si>
  <si>
    <t>Eventos</t>
  </si>
  <si>
    <t>fin_registro_huella[i][n]</t>
  </si>
  <si>
    <t>Distr. Uniforme con A=5 y B=8</t>
  </si>
  <si>
    <t>A</t>
  </si>
  <si>
    <t>B</t>
  </si>
  <si>
    <t>con i=1,2,3,4 ; j=1,2…,n</t>
  </si>
  <si>
    <t>X = A + RND (B-A)</t>
  </si>
  <si>
    <t>llegada_tecnico</t>
  </si>
  <si>
    <t>Distr. Uniforme con A=57 y B=63</t>
  </si>
  <si>
    <t>Horas</t>
  </si>
  <si>
    <t>fin_mantenimiento_terminal[i]</t>
  </si>
  <si>
    <t>Distr. Uniforme con A=3 y B=8</t>
  </si>
  <si>
    <t>con i=1,2,3,4</t>
  </si>
  <si>
    <t>X = 3 + RND (8-3)</t>
  </si>
  <si>
    <t>llegada_empleado[i]</t>
  </si>
  <si>
    <t>Distr. Exp. Neg. con Media = 2</t>
  </si>
  <si>
    <t>Media</t>
  </si>
  <si>
    <t>con i=1,2,…,n</t>
  </si>
  <si>
    <t>X = -2 * LN (1-RND)</t>
  </si>
  <si>
    <t>Objetos</t>
  </si>
  <si>
    <t>con n=1,2,3,4</t>
  </si>
  <si>
    <t>con n=1,2,…,n</t>
  </si>
  <si>
    <t>llegada_empleado</t>
  </si>
  <si>
    <t>fin_registro_huella</t>
  </si>
  <si>
    <t>fin_mantenimiento_terminal</t>
  </si>
  <si>
    <t>TERMINAL</t>
  </si>
  <si>
    <t>AC Tiempo Espera</t>
  </si>
  <si>
    <t>TÉCNICO</t>
  </si>
  <si>
    <t>EMPLEADO</t>
  </si>
  <si>
    <t>Proximo Evento</t>
  </si>
  <si>
    <t>Reloj (minutos)</t>
  </si>
  <si>
    <t>Proxima llegada</t>
  </si>
  <si>
    <t>Tiempo Registro</t>
  </si>
  <si>
    <t>Fin Registro Huella Terminal 1</t>
  </si>
  <si>
    <t>Fin Registro Huella Terminal 2</t>
  </si>
  <si>
    <t>Fin Registro Huella Terminal 3</t>
  </si>
  <si>
    <t>Fin Registro Huella Terminal 4</t>
  </si>
  <si>
    <t>Tiempo Mantenimiento</t>
  </si>
  <si>
    <t>Fin Mantenimiento Terminal 1</t>
  </si>
  <si>
    <t>Fin Mantenimiento Terminal 2</t>
  </si>
  <si>
    <t>Fin Mantenimiento Terminal 3</t>
  </si>
  <si>
    <t>Fin Mantenimiento Terminal 4</t>
  </si>
  <si>
    <t>n=1</t>
  </si>
  <si>
    <t>n=2</t>
  </si>
  <si>
    <t>n=3</t>
  </si>
  <si>
    <t>n=4</t>
  </si>
  <si>
    <t>COLA</t>
  </si>
  <si>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</si>
  <si>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</si>
  <si>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</si>
  <si>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</si>
  <si>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</si>
  <si>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</si>
  <si>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</si>
  <si>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</si>
  <si>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</si>
  <si>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</si>
  <si>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</si>
  <si>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</si>
  <si>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Evento</t>
  </si>
  <si>
    <t>Minuto en que entra en cola</t>
  </si>
  <si>
    <t>Inicialización</t>
  </si>
  <si>
    <t>llegada_empleado(1)</t>
  </si>
  <si>
    <t>L</t>
  </si>
  <si>
    <t>llegada_empleado(2)</t>
  </si>
  <si>
    <t>OR</t>
  </si>
  <si>
    <t>HR (1)</t>
  </si>
  <si>
    <t>llegada_empleado(3)</t>
  </si>
  <si>
    <t>HR (2)</t>
  </si>
  <si>
    <t>llegada_empleado(4)</t>
  </si>
  <si>
    <t>HR (3)</t>
  </si>
  <si>
    <t>llegada_empleado(5)</t>
  </si>
  <si>
    <t>HR (4)</t>
  </si>
  <si>
    <t>llegada_empleado(6)</t>
  </si>
  <si>
    <t>EC</t>
  </si>
  <si>
    <t>llegada_empleado(7)</t>
  </si>
  <si>
    <t>llegada_empleado(8)</t>
  </si>
  <si>
    <t>llegada_empleado(9)</t>
  </si>
  <si>
    <t>llegada_empleado(10)</t>
  </si>
  <si>
    <t>llegada_empleado(11)</t>
  </si>
  <si>
    <t>llegada_empleado(12)</t>
  </si>
  <si>
    <t>fin_mantenimiento_terminal(4)</t>
  </si>
  <si>
    <t>OM</t>
  </si>
  <si>
    <t>ORM</t>
  </si>
  <si>
    <t>fin_mantenimiento_terminal(1)</t>
  </si>
  <si>
    <t>fin_mantenimiento_terminal(2)</t>
  </si>
  <si>
    <t>i=13</t>
  </si>
  <si>
    <t>i=14</t>
  </si>
  <si>
    <t>i=15</t>
  </si>
  <si>
    <t>i=16</t>
  </si>
  <si>
    <t>i=17</t>
  </si>
  <si>
    <t>i=18</t>
  </si>
  <si>
    <t>i=19</t>
  </si>
  <si>
    <t>i=20</t>
  </si>
  <si>
    <t>llegada_empleado(13)</t>
  </si>
  <si>
    <t>fin_mantenimiento_terminal(3)</t>
  </si>
  <si>
    <t>...</t>
  </si>
  <si>
    <t>(acumular solo en transicion de EC a HR)</t>
  </si>
  <si>
    <t>(sumar 1 solo cuando llegan y no entran en cola)</t>
  </si>
  <si>
    <t>(sumar 1 solo cuando el objeto empleado se destruya)</t>
  </si>
  <si>
    <t>Empleado (temporal) { Esperando en Cola (EC) | Haciendo Registro (HR) }</t>
  </si>
  <si>
    <t>AC Empleados que salen temporalmente</t>
  </si>
  <si>
    <t>AC Empleados que pasaron por el sistema</t>
  </si>
  <si>
    <t>Mantenimiento realizado en T1</t>
  </si>
  <si>
    <t>Mantenimiento realizado en T2</t>
  </si>
  <si>
    <t>Mantenimiento realizado en T3</t>
  </si>
  <si>
    <t>Mantenimiento realizado en T4</t>
  </si>
  <si>
    <t>HR(2)</t>
  </si>
  <si>
    <t>llegada_empleado(14)</t>
  </si>
  <si>
    <t>llegada_empleado(15)</t>
  </si>
  <si>
    <t>llegada_empleado(16)</t>
  </si>
  <si>
    <t>llegada_empleado(17)</t>
  </si>
  <si>
    <t>llegada_empleado(18)</t>
  </si>
  <si>
    <t>RM (1)</t>
  </si>
  <si>
    <t>NO</t>
  </si>
  <si>
    <t>llegada_empleado(19)</t>
  </si>
  <si>
    <t>RM (4)</t>
  </si>
  <si>
    <t>SI</t>
  </si>
  <si>
    <t>RM (2)</t>
  </si>
  <si>
    <t>RM (3)</t>
  </si>
  <si>
    <t>llegada_empleado(21)</t>
  </si>
  <si>
    <t>fin_registro_huella(3)</t>
  </si>
  <si>
    <t>fin_registro_huella(2)</t>
  </si>
  <si>
    <t>fin_registro_huella(4)</t>
  </si>
  <si>
    <t>fin_registro_huella(1)</t>
  </si>
  <si>
    <t>(Se cambia de "NO" a "SI" recien cuando el técnico termina de hacer mantenimiento a esa terminal (cuando cambia de estado))</t>
  </si>
  <si>
    <t>Ao</t>
  </si>
  <si>
    <t>t</t>
  </si>
  <si>
    <t>t+1</t>
  </si>
  <si>
    <t>A+1 e</t>
  </si>
  <si>
    <t>h</t>
  </si>
  <si>
    <t>dA/dt</t>
  </si>
  <si>
    <t>Cant. Archivos</t>
  </si>
  <si>
    <t>Tiempo (minutos)</t>
  </si>
  <si>
    <t>Tecnico (permanente) { Realizando Mantenimiento (RM) | Libre (L) | Esperando Fin Registro (EFR)}</t>
  </si>
  <si>
    <t>Terminal[n] (permanentes) { Libre (L) | Ocupada en registro (OR) | En mantenimiento (OM) }</t>
  </si>
  <si>
    <t>Mantenimiento nº</t>
  </si>
  <si>
    <t>CON A0 = 2000</t>
  </si>
  <si>
    <t>CON A0 = 1500</t>
  </si>
  <si>
    <t>CON A0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</si>
</sst>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0"/>
      <color rgb="FF000000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D6DCE4"/>
        <bgColor rgb="FFD6DCE4"/>
      </patternFill>
    </fill>
    <fill>
      <patternFill patternType="solid">
        <fgColor rgb="FFA9D08E"/>
        <bgColor rgb="FFA9D08E"/>
      </patternFill>
    </fill>
    <fill>
      <patternFill patternType="solid">
        <fgColor rgb="FFC9C9C9"/>
        <bgColor rgb="FFC9C9C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10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3" fillId="7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1</xdr:row>
      <xdr:rowOff>152400</xdr:rowOff>
    </xdr:from>
    <xdr:to>
      <xdr:col>13</xdr:col>
      <xdr:colOff>696205</xdr:colOff>
      <xdr:row>8</xdr:row>
      <xdr:rowOff>19190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BE5F22-3ACB-A600-3C50-E8981C307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425" y="314325"/>
          <a:ext cx="6306430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CA99"/>
  <sheetViews>
    <sheetView topLeftCell="A19" zoomScale="85" zoomScaleNormal="85" workbookViewId="0">
      <selection activeCell="B12" sqref="B12"/>
    </sheetView>
  </sheetViews>
  <sheetFormatPr baseColWidth="10" defaultColWidth="12.5703125" defaultRowHeight="15.75" customHeight="1" x14ac:dyDescent="0.2"/>
  <cols>
    <col min="2" max="2" width="104.5703125" customWidth="1"/>
    <col min="3" max="4" width="26" bestFit="1" customWidth="1"/>
    <col min="14" max="14" width="20.140625" customWidth="1"/>
    <col min="15" max="15" width="21.28515625" customWidth="1"/>
    <col min="16" max="16" width="20.85546875" customWidth="1"/>
    <col min="17" max="17" width="21.140625" customWidth="1"/>
    <col min="19" max="19" width="14" customWidth="1"/>
    <col min="20" max="20" width="19" customWidth="1"/>
    <col min="21" max="21" width="24" customWidth="1"/>
    <col min="22" max="22" width="17.5703125" customWidth="1"/>
    <col min="23" max="23" width="18.5703125" customWidth="1"/>
    <col min="29" max="29" width="14.140625" customWidth="1"/>
    <col min="30" max="30" width="15.5703125" customWidth="1"/>
    <col min="31" max="31" width="18.140625" customWidth="1"/>
    <col min="33" max="33" width="14.5703125" customWidth="1"/>
    <col min="34" max="34" width="14.140625" customWidth="1"/>
    <col min="35" max="36" width="14" customWidth="1"/>
    <col min="38" max="38" width="23.140625" customWidth="1"/>
    <col min="40" max="40" width="23.5703125" bestFit="1" customWidth="1"/>
    <col min="42" max="42" width="23.5703125" bestFit="1" customWidth="1"/>
    <col min="44" max="44" width="23.5703125" bestFit="1" customWidth="1"/>
    <col min="46" max="46" width="23.5703125" bestFit="1" customWidth="1"/>
    <col min="48" max="48" width="23.5703125" bestFit="1" customWidth="1"/>
    <col min="50" max="50" width="23.5703125" bestFit="1" customWidth="1"/>
    <col min="52" max="52" width="23.5703125" bestFit="1" customWidth="1"/>
    <col min="54" max="54" width="23.5703125" bestFit="1" customWidth="1"/>
    <col min="56" max="56" width="23.5703125" bestFit="1" customWidth="1"/>
    <col min="58" max="58" width="23.5703125" bestFit="1" customWidth="1"/>
    <col min="60" max="60" width="23.5703125" bestFit="1" customWidth="1"/>
    <col min="62" max="62" width="23.5703125" bestFit="1" customWidth="1"/>
    <col min="64" max="64" width="23.5703125" bestFit="1" customWidth="1"/>
    <col min="66" max="66" width="23.5703125" bestFit="1" customWidth="1"/>
    <col min="68" max="68" width="23.5703125" bestFit="1" customWidth="1"/>
    <col min="70" max="70" width="23.5703125" bestFit="1" customWidth="1"/>
    <col min="72" max="72" width="23.5703125" bestFit="1" customWidth="1"/>
    <col min="74" max="74" width="23.5703125" bestFit="1" customWidth="1"/>
    <col min="76" max="76" width="23.5703125" bestFit="1" customWidth="1"/>
  </cols>
  <sheetData>
    <row r="2" spans="2:20" ht="15.75" customHeight="1" x14ac:dyDescent="0.25">
      <c r="B2" s="1" t="s">
        <v>3</v>
      </c>
      <c r="C2" s="1"/>
      <c r="D2" s="1"/>
      <c r="E2" s="1"/>
      <c r="F2" s="4"/>
      <c r="G2" s="1"/>
      <c r="H2" s="5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5.75" customHeight="1" x14ac:dyDescent="0.25">
      <c r="B3" s="1"/>
      <c r="C3" s="1"/>
      <c r="D3" s="1"/>
      <c r="E3" s="1"/>
      <c r="F3" s="4"/>
      <c r="G3" s="1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5.75" customHeight="1" x14ac:dyDescent="0.25">
      <c r="B4" s="2" t="s">
        <v>4</v>
      </c>
      <c r="C4" s="32" t="s">
        <v>5</v>
      </c>
      <c r="D4" s="26"/>
      <c r="E4" s="1"/>
      <c r="F4" s="3" t="s">
        <v>6</v>
      </c>
      <c r="G4" s="3" t="s">
        <v>7</v>
      </c>
      <c r="H4" s="7"/>
      <c r="I4" s="8"/>
      <c r="J4" s="4"/>
      <c r="K4" s="4"/>
      <c r="L4" s="4"/>
      <c r="M4" s="1"/>
      <c r="N4" s="32"/>
      <c r="O4" s="26"/>
      <c r="P4" s="1"/>
      <c r="Q4" s="1"/>
      <c r="R4" s="1"/>
      <c r="S4" s="1"/>
      <c r="T4" s="1"/>
    </row>
    <row r="5" spans="2:20" ht="15.75" customHeight="1" x14ac:dyDescent="0.25">
      <c r="B5" s="1" t="s">
        <v>8</v>
      </c>
      <c r="C5" s="1" t="s">
        <v>9</v>
      </c>
      <c r="D5" s="1"/>
      <c r="E5" s="1"/>
      <c r="F5" s="4">
        <v>5</v>
      </c>
      <c r="G5" s="4">
        <v>8</v>
      </c>
      <c r="H5" s="7"/>
      <c r="I5" s="8"/>
      <c r="J5" s="4"/>
      <c r="K5" s="4"/>
      <c r="L5" s="4"/>
      <c r="M5" s="1"/>
      <c r="N5" s="32"/>
      <c r="O5" s="26"/>
      <c r="P5" s="26"/>
      <c r="Q5" s="26"/>
      <c r="R5" s="26"/>
      <c r="S5" s="1"/>
      <c r="T5" s="1"/>
    </row>
    <row r="6" spans="2:20" ht="15.75" customHeight="1" x14ac:dyDescent="0.25">
      <c r="B6" s="1"/>
      <c r="C6" s="1"/>
      <c r="D6" s="1"/>
      <c r="E6" s="1"/>
      <c r="F6" s="4"/>
      <c r="G6" s="4"/>
      <c r="H6" s="7"/>
      <c r="I6" s="8"/>
      <c r="J6" s="4"/>
      <c r="K6" s="4"/>
      <c r="L6" s="4"/>
      <c r="M6" s="1"/>
      <c r="N6" s="32"/>
      <c r="O6" s="26"/>
      <c r="P6" s="26"/>
      <c r="Q6" s="26"/>
      <c r="R6" s="26"/>
      <c r="S6" s="26"/>
      <c r="T6" s="1"/>
    </row>
    <row r="7" spans="2:20" ht="15.75" customHeight="1" x14ac:dyDescent="0.25">
      <c r="B7" s="2" t="s">
        <v>10</v>
      </c>
      <c r="C7" s="32" t="s">
        <v>11</v>
      </c>
      <c r="D7" s="26"/>
      <c r="E7" s="1"/>
      <c r="F7" s="3" t="s">
        <v>12</v>
      </c>
      <c r="G7" s="4"/>
      <c r="H7" s="9" t="s">
        <v>6</v>
      </c>
      <c r="I7" s="10" t="s">
        <v>7</v>
      </c>
      <c r="J7" s="3"/>
      <c r="K7" s="3"/>
      <c r="L7" s="3"/>
      <c r="M7" s="1"/>
      <c r="N7" s="1"/>
      <c r="O7" s="1"/>
      <c r="P7" s="1"/>
      <c r="Q7" s="1"/>
      <c r="R7" s="1"/>
      <c r="S7" s="1"/>
      <c r="T7" s="1"/>
    </row>
    <row r="8" spans="2:20" ht="15.75" customHeight="1" x14ac:dyDescent="0.25">
      <c r="B8" s="1"/>
      <c r="C8" s="1" t="s">
        <v>9</v>
      </c>
      <c r="D8" s="1"/>
      <c r="E8" s="1"/>
      <c r="F8" s="4">
        <v>1</v>
      </c>
      <c r="G8" s="4"/>
      <c r="H8" s="7">
        <v>57</v>
      </c>
      <c r="I8" s="8">
        <v>63</v>
      </c>
      <c r="J8" s="4"/>
      <c r="K8" s="4"/>
      <c r="L8" s="4"/>
      <c r="M8" s="1"/>
      <c r="N8" s="32"/>
      <c r="O8" s="26"/>
      <c r="P8" s="26"/>
      <c r="Q8" s="26"/>
      <c r="R8" s="26"/>
      <c r="S8" s="26"/>
      <c r="T8" s="1"/>
    </row>
    <row r="9" spans="2:20" ht="15.75" customHeight="1" x14ac:dyDescent="0.25">
      <c r="B9" s="1"/>
      <c r="C9" s="1"/>
      <c r="D9" s="1"/>
      <c r="E9" s="1"/>
      <c r="F9" s="4"/>
      <c r="G9" s="4"/>
      <c r="H9" s="7"/>
      <c r="I9" s="8"/>
      <c r="J9" s="4"/>
      <c r="K9" s="4"/>
      <c r="L9" s="4"/>
      <c r="M9" s="1"/>
      <c r="N9" s="32"/>
      <c r="O9" s="26"/>
      <c r="P9" s="26"/>
      <c r="Q9" s="26"/>
      <c r="R9" s="1"/>
      <c r="S9" s="1"/>
      <c r="T9" s="1"/>
    </row>
    <row r="10" spans="2:20" ht="15.75" customHeight="1" x14ac:dyDescent="0.25">
      <c r="B10" s="2" t="s">
        <v>13</v>
      </c>
      <c r="C10" s="32" t="s">
        <v>14</v>
      </c>
      <c r="D10" s="26"/>
      <c r="E10" s="1"/>
      <c r="F10" s="3" t="s">
        <v>6</v>
      </c>
      <c r="G10" s="3" t="s">
        <v>7</v>
      </c>
      <c r="H10" s="7"/>
      <c r="I10" s="8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</row>
    <row r="11" spans="2:20" ht="15.75" customHeight="1" x14ac:dyDescent="0.25">
      <c r="B11" s="1" t="s">
        <v>15</v>
      </c>
      <c r="C11" s="1" t="s">
        <v>16</v>
      </c>
      <c r="D11" s="1"/>
      <c r="E11" s="1"/>
      <c r="F11" s="4">
        <v>3</v>
      </c>
      <c r="G11" s="4">
        <v>8</v>
      </c>
      <c r="H11" s="7"/>
      <c r="I11" s="8"/>
      <c r="J11" s="4"/>
      <c r="K11" s="4"/>
      <c r="L11" s="4"/>
      <c r="M11" s="1"/>
      <c r="N11" s="32"/>
      <c r="O11" s="26"/>
      <c r="P11" s="26"/>
      <c r="Q11" s="26"/>
      <c r="R11" s="26"/>
      <c r="S11" s="26"/>
      <c r="T11" s="26"/>
    </row>
    <row r="12" spans="2:20" ht="15.75" customHeight="1" x14ac:dyDescent="0.25">
      <c r="B12" s="1"/>
      <c r="C12" s="1"/>
      <c r="D12" s="1"/>
      <c r="E12" s="1"/>
      <c r="F12" s="4"/>
      <c r="G12" s="4"/>
      <c r="H12" s="7"/>
      <c r="I12" s="8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</row>
    <row r="13" spans="2:20" ht="15.75" customHeight="1" x14ac:dyDescent="0.25">
      <c r="B13" s="2" t="s">
        <v>17</v>
      </c>
      <c r="C13" s="32" t="s">
        <v>18</v>
      </c>
      <c r="D13" s="26"/>
      <c r="E13" s="1"/>
      <c r="F13" s="3" t="s">
        <v>19</v>
      </c>
      <c r="G13" s="4"/>
      <c r="H13" s="7"/>
      <c r="I13" s="8"/>
      <c r="J13" s="4"/>
      <c r="K13" s="4"/>
      <c r="L13" s="4"/>
      <c r="M13" s="1"/>
      <c r="N13" s="32"/>
      <c r="O13" s="26"/>
      <c r="P13" s="26"/>
      <c r="Q13" s="26"/>
      <c r="R13" s="26"/>
      <c r="S13" s="26"/>
      <c r="T13" s="26"/>
    </row>
    <row r="14" spans="2:20" ht="15.75" customHeight="1" x14ac:dyDescent="0.25">
      <c r="B14" s="1" t="s">
        <v>20</v>
      </c>
      <c r="C14" s="1" t="s">
        <v>21</v>
      </c>
      <c r="D14" s="1"/>
      <c r="E14" s="1"/>
      <c r="F14" s="4">
        <v>2</v>
      </c>
      <c r="G14" s="4"/>
      <c r="H14" s="7"/>
      <c r="I14" s="8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</row>
    <row r="15" spans="2:20" ht="15.75" customHeight="1" x14ac:dyDescent="0.25">
      <c r="B15" s="1"/>
      <c r="C15" s="1"/>
      <c r="D15" s="1"/>
      <c r="E15" s="1"/>
      <c r="F15" s="4"/>
      <c r="G15" s="1"/>
      <c r="H15" s="5"/>
      <c r="I15" s="6"/>
      <c r="J15" s="1"/>
      <c r="K15" s="1"/>
      <c r="L15" s="1"/>
      <c r="M15" s="1"/>
      <c r="N15" s="32"/>
      <c r="O15" s="26"/>
      <c r="P15" s="26"/>
      <c r="Q15" s="26"/>
      <c r="R15" s="26"/>
      <c r="S15" s="26"/>
      <c r="T15" s="26"/>
    </row>
    <row r="16" spans="2:20" ht="15.75" customHeight="1" x14ac:dyDescent="0.25">
      <c r="B16" s="1" t="s">
        <v>22</v>
      </c>
      <c r="C16" s="1"/>
      <c r="D16" s="1"/>
      <c r="E16" s="1"/>
      <c r="F16" s="4"/>
      <c r="G16" s="1"/>
      <c r="H16" s="5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77" ht="15.75" customHeight="1" x14ac:dyDescent="0.25">
      <c r="B17" s="1"/>
      <c r="C17" s="1"/>
      <c r="D17" s="1"/>
      <c r="E17" s="1"/>
      <c r="F17" s="4"/>
      <c r="G17" s="1"/>
      <c r="H17" s="5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77" ht="15.75" customHeight="1" x14ac:dyDescent="0.25">
      <c r="B18" s="32" t="s">
        <v>138</v>
      </c>
      <c r="C18" s="26"/>
      <c r="D18" s="26"/>
      <c r="E18" s="26"/>
      <c r="F18" s="4"/>
      <c r="G18" s="1"/>
      <c r="H18" s="5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77" ht="15.75" customHeight="1" x14ac:dyDescent="0.25">
      <c r="B19" s="1" t="s">
        <v>23</v>
      </c>
      <c r="C19" s="1"/>
      <c r="D19" s="1"/>
      <c r="E19" s="1"/>
      <c r="F19" s="4"/>
      <c r="G19" s="1"/>
      <c r="H19" s="5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77" ht="15.75" customHeight="1" x14ac:dyDescent="0.25">
      <c r="B20" s="1"/>
      <c r="C20" s="1"/>
      <c r="D20" s="1"/>
      <c r="E20" s="1"/>
      <c r="F20" s="4"/>
      <c r="G20" s="1"/>
      <c r="H20" s="5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77" ht="15.75" customHeight="1" x14ac:dyDescent="0.25">
      <c r="B21" s="1" t="s">
        <v>137</v>
      </c>
      <c r="C21" s="1"/>
      <c r="D21" s="1"/>
      <c r="E21" s="1"/>
      <c r="F21" s="4"/>
      <c r="G21" s="1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77" ht="15.75" customHeight="1" x14ac:dyDescent="0.25">
      <c r="B22" s="1"/>
      <c r="C22" s="1"/>
      <c r="D22" s="1"/>
      <c r="E22" s="1"/>
      <c r="F22" s="4"/>
      <c r="G22" s="1"/>
      <c r="H22" s="5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AC22" s="37" t="s">
        <v>100</v>
      </c>
      <c r="AD22" s="33" t="s">
        <v>101</v>
      </c>
      <c r="AE22" s="37" t="s">
        <v>102</v>
      </c>
    </row>
    <row r="23" spans="1:77" ht="15.75" customHeight="1" x14ac:dyDescent="0.25">
      <c r="B23" s="32" t="s">
        <v>103</v>
      </c>
      <c r="C23" s="26"/>
      <c r="D23" s="26"/>
      <c r="E23" s="1"/>
      <c r="F23" s="4"/>
      <c r="G23" s="1"/>
      <c r="H23" s="5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AC23" s="26"/>
      <c r="AD23" s="26"/>
      <c r="AE23" s="26"/>
      <c r="AG23" s="37" t="s">
        <v>128</v>
      </c>
      <c r="AH23" s="37"/>
      <c r="AI23" s="37"/>
      <c r="AJ23" s="37"/>
    </row>
    <row r="24" spans="1:77" ht="15.75" customHeight="1" x14ac:dyDescent="0.25">
      <c r="B24" s="1" t="s">
        <v>24</v>
      </c>
      <c r="C24" s="4"/>
      <c r="D24" s="4"/>
      <c r="E24" s="4"/>
      <c r="F24" s="4"/>
      <c r="G24" s="4"/>
      <c r="H24" s="7"/>
      <c r="I24" s="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2"/>
      <c r="V24" s="12"/>
      <c r="W24" s="12"/>
      <c r="X24" s="12"/>
      <c r="Y24" s="12"/>
      <c r="Z24" s="12"/>
      <c r="AA24" s="12"/>
      <c r="AB24" s="12"/>
      <c r="AC24" s="26"/>
      <c r="AD24" s="26"/>
      <c r="AE24" s="26"/>
      <c r="AF24" s="12"/>
      <c r="AG24" s="37"/>
      <c r="AH24" s="37"/>
      <c r="AI24" s="37"/>
      <c r="AJ24" s="37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</row>
    <row r="25" spans="1:77" ht="15.75" customHeight="1" x14ac:dyDescent="0.25">
      <c r="A25" s="12"/>
      <c r="B25" s="12"/>
      <c r="C25" s="4"/>
      <c r="D25" s="4"/>
      <c r="E25" s="4"/>
      <c r="F25" s="25" t="s">
        <v>25</v>
      </c>
      <c r="G25" s="26"/>
      <c r="H25" s="26"/>
      <c r="I25" s="27" t="s">
        <v>10</v>
      </c>
      <c r="J25" s="26"/>
      <c r="K25" s="26"/>
      <c r="L25" s="34" t="s">
        <v>26</v>
      </c>
      <c r="M25" s="26"/>
      <c r="N25" s="26"/>
      <c r="O25" s="26"/>
      <c r="P25" s="26"/>
      <c r="Q25" s="26"/>
      <c r="R25" s="38" t="s">
        <v>27</v>
      </c>
      <c r="S25" s="26"/>
      <c r="T25" s="26"/>
      <c r="U25" s="26"/>
      <c r="V25" s="26"/>
      <c r="W25" s="26"/>
      <c r="X25" s="39" t="s">
        <v>28</v>
      </c>
      <c r="Y25" s="26"/>
      <c r="Z25" s="26"/>
      <c r="AA25" s="26"/>
      <c r="AB25" s="26"/>
      <c r="AC25" s="28" t="s">
        <v>29</v>
      </c>
      <c r="AD25" s="28" t="s">
        <v>104</v>
      </c>
      <c r="AE25" s="31" t="s">
        <v>105</v>
      </c>
      <c r="AF25" s="36" t="s">
        <v>30</v>
      </c>
      <c r="AG25" s="26"/>
      <c r="AH25" s="26"/>
      <c r="AI25" s="26"/>
      <c r="AJ25" s="26"/>
      <c r="AK25" s="35" t="s">
        <v>31</v>
      </c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13"/>
    </row>
    <row r="26" spans="1:77" ht="15.75" customHeight="1" x14ac:dyDescent="0.25">
      <c r="A26" s="12"/>
      <c r="B26" s="12"/>
      <c r="C26" s="8"/>
      <c r="D26" s="28" t="s">
        <v>32</v>
      </c>
      <c r="E26" s="28" t="s">
        <v>33</v>
      </c>
      <c r="F26" s="28" t="s">
        <v>0</v>
      </c>
      <c r="G26" s="29" t="s">
        <v>1</v>
      </c>
      <c r="H26" s="30" t="s">
        <v>34</v>
      </c>
      <c r="I26" s="28" t="s">
        <v>0</v>
      </c>
      <c r="J26" s="28" t="s">
        <v>1</v>
      </c>
      <c r="K26" s="30" t="s">
        <v>34</v>
      </c>
      <c r="L26" s="28" t="s">
        <v>0</v>
      </c>
      <c r="M26" s="28" t="s">
        <v>35</v>
      </c>
      <c r="N26" s="30" t="s">
        <v>36</v>
      </c>
      <c r="O26" s="30" t="s">
        <v>37</v>
      </c>
      <c r="P26" s="30" t="s">
        <v>38</v>
      </c>
      <c r="Q26" s="30" t="s">
        <v>39</v>
      </c>
      <c r="R26" s="28" t="s">
        <v>0</v>
      </c>
      <c r="S26" s="28" t="s">
        <v>40</v>
      </c>
      <c r="T26" s="30" t="s">
        <v>41</v>
      </c>
      <c r="U26" s="30" t="s">
        <v>42</v>
      </c>
      <c r="V26" s="30" t="s">
        <v>43</v>
      </c>
      <c r="W26" s="30" t="s">
        <v>44</v>
      </c>
      <c r="X26" s="10" t="s">
        <v>45</v>
      </c>
      <c r="Y26" s="10" t="s">
        <v>46</v>
      </c>
      <c r="Z26" s="10" t="s">
        <v>47</v>
      </c>
      <c r="AA26" s="10" t="s">
        <v>48</v>
      </c>
      <c r="AB26" s="28" t="s">
        <v>49</v>
      </c>
      <c r="AC26" s="26"/>
      <c r="AD26" s="26"/>
      <c r="AE26" s="26"/>
      <c r="AF26" s="40" t="s">
        <v>2</v>
      </c>
      <c r="AG26" s="33" t="s">
        <v>106</v>
      </c>
      <c r="AH26" s="33" t="s">
        <v>107</v>
      </c>
      <c r="AI26" s="33" t="s">
        <v>108</v>
      </c>
      <c r="AJ26" s="33" t="s">
        <v>109</v>
      </c>
      <c r="AK26" s="28" t="s">
        <v>50</v>
      </c>
      <c r="AL26" s="26"/>
      <c r="AM26" s="28" t="s">
        <v>51</v>
      </c>
      <c r="AN26" s="26"/>
      <c r="AO26" s="28" t="s">
        <v>52</v>
      </c>
      <c r="AP26" s="26"/>
      <c r="AQ26" s="28" t="s">
        <v>53</v>
      </c>
      <c r="AR26" s="26"/>
      <c r="AS26" s="28" t="s">
        <v>54</v>
      </c>
      <c r="AT26" s="26"/>
      <c r="AU26" s="28" t="s">
        <v>55</v>
      </c>
      <c r="AV26" s="26"/>
      <c r="AW26" s="28" t="s">
        <v>56</v>
      </c>
      <c r="AX26" s="26"/>
      <c r="AY26" s="28" t="s">
        <v>57</v>
      </c>
      <c r="AZ26" s="26"/>
      <c r="BA26" s="28" t="s">
        <v>58</v>
      </c>
      <c r="BB26" s="26"/>
      <c r="BC26" s="28" t="s">
        <v>59</v>
      </c>
      <c r="BD26" s="26"/>
      <c r="BE26" s="28" t="s">
        <v>60</v>
      </c>
      <c r="BF26" s="26"/>
      <c r="BG26" s="28" t="s">
        <v>61</v>
      </c>
      <c r="BH26" s="26"/>
      <c r="BI26" s="28" t="s">
        <v>89</v>
      </c>
      <c r="BJ26" s="26"/>
      <c r="BK26" s="28" t="s">
        <v>90</v>
      </c>
      <c r="BL26" s="26"/>
      <c r="BM26" s="28" t="s">
        <v>91</v>
      </c>
      <c r="BN26" s="26"/>
      <c r="BO26" s="28" t="s">
        <v>92</v>
      </c>
      <c r="BP26" s="26"/>
      <c r="BQ26" s="28" t="s">
        <v>93</v>
      </c>
      <c r="BR26" s="26"/>
      <c r="BS26" s="28" t="s">
        <v>94</v>
      </c>
      <c r="BT26" s="26"/>
      <c r="BU26" s="28" t="s">
        <v>95</v>
      </c>
      <c r="BV26" s="26"/>
      <c r="BW26" s="28" t="s">
        <v>96</v>
      </c>
      <c r="BX26" s="26"/>
      <c r="BY26" s="10"/>
    </row>
    <row r="27" spans="1:77" ht="15.75" customHeight="1" x14ac:dyDescent="0.25">
      <c r="A27" s="12"/>
      <c r="B27" s="12"/>
      <c r="C27" s="10" t="s">
        <v>62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10" t="s">
        <v>2</v>
      </c>
      <c r="Y27" s="10" t="s">
        <v>2</v>
      </c>
      <c r="Z27" s="10" t="s">
        <v>2</v>
      </c>
      <c r="AA27" s="10" t="s">
        <v>2</v>
      </c>
      <c r="AB27" s="26"/>
      <c r="AC27" s="26"/>
      <c r="AD27" s="26"/>
      <c r="AE27" s="26"/>
      <c r="AF27" s="26"/>
      <c r="AG27" s="26"/>
      <c r="AH27" s="26"/>
      <c r="AI27" s="26"/>
      <c r="AJ27" s="26"/>
      <c r="AK27" s="11" t="s">
        <v>2</v>
      </c>
      <c r="AL27" s="11" t="s">
        <v>63</v>
      </c>
      <c r="AM27" s="11" t="s">
        <v>2</v>
      </c>
      <c r="AN27" s="11" t="s">
        <v>63</v>
      </c>
      <c r="AO27" s="11" t="s">
        <v>2</v>
      </c>
      <c r="AP27" s="11" t="s">
        <v>63</v>
      </c>
      <c r="AQ27" s="11" t="s">
        <v>2</v>
      </c>
      <c r="AR27" s="11" t="s">
        <v>63</v>
      </c>
      <c r="AS27" s="11" t="s">
        <v>2</v>
      </c>
      <c r="AT27" s="11" t="s">
        <v>63</v>
      </c>
      <c r="AU27" s="11" t="s">
        <v>2</v>
      </c>
      <c r="AV27" s="11" t="s">
        <v>63</v>
      </c>
      <c r="AW27" s="11" t="s">
        <v>2</v>
      </c>
      <c r="AX27" s="11" t="s">
        <v>63</v>
      </c>
      <c r="AY27" s="11" t="s">
        <v>2</v>
      </c>
      <c r="AZ27" s="11" t="s">
        <v>63</v>
      </c>
      <c r="BA27" s="11" t="s">
        <v>2</v>
      </c>
      <c r="BB27" s="11" t="s">
        <v>63</v>
      </c>
      <c r="BC27" s="11" t="s">
        <v>2</v>
      </c>
      <c r="BD27" s="11" t="s">
        <v>63</v>
      </c>
      <c r="BE27" s="11" t="s">
        <v>2</v>
      </c>
      <c r="BF27" s="11" t="s">
        <v>63</v>
      </c>
      <c r="BG27" s="11" t="s">
        <v>2</v>
      </c>
      <c r="BH27" s="11" t="s">
        <v>63</v>
      </c>
      <c r="BI27" s="11" t="s">
        <v>2</v>
      </c>
      <c r="BJ27" s="11" t="s">
        <v>63</v>
      </c>
      <c r="BK27" s="11" t="s">
        <v>2</v>
      </c>
      <c r="BL27" s="11" t="s">
        <v>63</v>
      </c>
      <c r="BM27" s="11" t="s">
        <v>2</v>
      </c>
      <c r="BN27" s="11" t="s">
        <v>63</v>
      </c>
      <c r="BO27" s="11" t="s">
        <v>2</v>
      </c>
      <c r="BP27" s="11" t="s">
        <v>63</v>
      </c>
      <c r="BQ27" s="11" t="s">
        <v>2</v>
      </c>
      <c r="BR27" s="11" t="s">
        <v>63</v>
      </c>
      <c r="BS27" s="11" t="s">
        <v>2</v>
      </c>
      <c r="BT27" s="11" t="s">
        <v>63</v>
      </c>
      <c r="BU27" s="11" t="s">
        <v>2</v>
      </c>
      <c r="BV27" s="11" t="s">
        <v>63</v>
      </c>
      <c r="BW27" s="11" t="s">
        <v>2</v>
      </c>
      <c r="BX27" s="11" t="s">
        <v>63</v>
      </c>
      <c r="BY27" s="11"/>
    </row>
    <row r="28" spans="1:77" ht="12.75" x14ac:dyDescent="0.2">
      <c r="C28" s="12" t="s">
        <v>64</v>
      </c>
      <c r="D28" s="12" t="s">
        <v>65</v>
      </c>
      <c r="E28" s="12">
        <v>0</v>
      </c>
      <c r="F28" s="12">
        <v>0.15</v>
      </c>
      <c r="G28" s="14">
        <f t="shared" ref="G28:G38" si="0">-$F$14*LN(1-F28)</f>
        <v>0.32503785899554988</v>
      </c>
      <c r="H28" s="15">
        <f t="shared" ref="H28:H38" si="1">G28+E28</f>
        <v>0.32503785899554988</v>
      </c>
      <c r="I28" s="12">
        <v>0.05</v>
      </c>
      <c r="J28" s="14">
        <f>$H$8+I28*($I$8-$H$8)</f>
        <v>57.3</v>
      </c>
      <c r="K28" s="14">
        <f>J28+E28</f>
        <v>57.3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 t="s">
        <v>66</v>
      </c>
      <c r="Y28" s="12" t="s">
        <v>66</v>
      </c>
      <c r="Z28" s="12" t="s">
        <v>66</v>
      </c>
      <c r="AA28" s="12" t="s">
        <v>66</v>
      </c>
      <c r="AB28" s="12">
        <v>0</v>
      </c>
      <c r="AC28" s="12">
        <v>0</v>
      </c>
      <c r="AD28" s="12">
        <v>0</v>
      </c>
      <c r="AE28" s="12">
        <v>0</v>
      </c>
      <c r="AF28" s="12" t="s">
        <v>66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</row>
    <row r="29" spans="1:77" ht="12.75" x14ac:dyDescent="0.2">
      <c r="C29" s="12" t="str">
        <f t="shared" ref="C29:C74" si="2">D28</f>
        <v>llegada_empleado(1)</v>
      </c>
      <c r="D29" s="12" t="s">
        <v>67</v>
      </c>
      <c r="E29" s="14">
        <f t="shared" ref="E29:E39" si="3">H28</f>
        <v>0.32503785899554988</v>
      </c>
      <c r="F29" s="12">
        <v>7.0000000000000007E-2</v>
      </c>
      <c r="G29" s="14">
        <f t="shared" si="0"/>
        <v>0.145141385669671</v>
      </c>
      <c r="H29" s="15">
        <f t="shared" si="1"/>
        <v>0.47017924466522087</v>
      </c>
      <c r="I29" s="12"/>
      <c r="J29" s="12"/>
      <c r="K29" s="14">
        <v>57.3</v>
      </c>
      <c r="L29" s="12">
        <v>0.86</v>
      </c>
      <c r="M29" s="12">
        <f t="shared" ref="M29:M32" si="4">$F$5+L29*($G$5-$F$5)</f>
        <v>7.58</v>
      </c>
      <c r="N29" s="14">
        <f>M29+E29</f>
        <v>7.9050378589955503</v>
      </c>
      <c r="P29" s="12"/>
      <c r="Q29" s="12"/>
      <c r="R29" s="12"/>
      <c r="S29" s="12"/>
      <c r="T29" s="12"/>
      <c r="U29" s="12"/>
      <c r="V29" s="12"/>
      <c r="W29" s="12"/>
      <c r="X29" s="12" t="s">
        <v>68</v>
      </c>
      <c r="Y29" s="12" t="s">
        <v>66</v>
      </c>
      <c r="Z29" s="12" t="s">
        <v>66</v>
      </c>
      <c r="AA29" s="12" t="s">
        <v>66</v>
      </c>
      <c r="AB29" s="12">
        <v>0</v>
      </c>
      <c r="AC29" s="12">
        <v>0</v>
      </c>
      <c r="AD29" s="12">
        <v>0</v>
      </c>
      <c r="AE29" s="12">
        <v>0</v>
      </c>
      <c r="AF29" s="12" t="s">
        <v>66</v>
      </c>
      <c r="AK29" s="12" t="s">
        <v>69</v>
      </c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</row>
    <row r="30" spans="1:77" ht="12.75" x14ac:dyDescent="0.2">
      <c r="C30" s="12" t="str">
        <f t="shared" si="2"/>
        <v>llegada_empleado(2)</v>
      </c>
      <c r="D30" s="12" t="s">
        <v>70</v>
      </c>
      <c r="E30" s="14">
        <f t="shared" si="3"/>
        <v>0.47017924466522087</v>
      </c>
      <c r="F30" s="12">
        <v>0.11</v>
      </c>
      <c r="G30" s="14">
        <f t="shared" si="0"/>
        <v>0.23306763251190302</v>
      </c>
      <c r="H30" s="15">
        <f t="shared" si="1"/>
        <v>0.70324687717712386</v>
      </c>
      <c r="I30" s="12"/>
      <c r="J30" s="12"/>
      <c r="K30" s="14">
        <v>57.3</v>
      </c>
      <c r="L30" s="12">
        <v>0.42</v>
      </c>
      <c r="M30" s="12">
        <f t="shared" si="4"/>
        <v>6.26</v>
      </c>
      <c r="N30" s="12">
        <v>7.91</v>
      </c>
      <c r="O30" s="14">
        <f>M30+E30</f>
        <v>6.7301792446652211</v>
      </c>
      <c r="P30" s="12"/>
      <c r="Q30" s="12"/>
      <c r="R30" s="12"/>
      <c r="S30" s="12"/>
      <c r="T30" s="12"/>
      <c r="U30" s="12"/>
      <c r="V30" s="12"/>
      <c r="W30" s="12"/>
      <c r="X30" s="12" t="s">
        <v>68</v>
      </c>
      <c r="Y30" s="12" t="s">
        <v>68</v>
      </c>
      <c r="Z30" s="12" t="s">
        <v>66</v>
      </c>
      <c r="AA30" s="12" t="s">
        <v>66</v>
      </c>
      <c r="AB30" s="12">
        <v>0</v>
      </c>
      <c r="AC30" s="12">
        <v>0</v>
      </c>
      <c r="AD30" s="12">
        <v>0</v>
      </c>
      <c r="AE30" s="12">
        <v>0</v>
      </c>
      <c r="AF30" s="12" t="s">
        <v>66</v>
      </c>
      <c r="AK30" s="12" t="s">
        <v>69</v>
      </c>
      <c r="AL30" s="12"/>
      <c r="AM30" s="12" t="s">
        <v>71</v>
      </c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</row>
    <row r="31" spans="1:77" ht="12.75" x14ac:dyDescent="0.2">
      <c r="C31" s="12" t="str">
        <f t="shared" si="2"/>
        <v>llegada_empleado(3)</v>
      </c>
      <c r="D31" s="12" t="s">
        <v>72</v>
      </c>
      <c r="E31" s="14">
        <f t="shared" si="3"/>
        <v>0.70324687717712386</v>
      </c>
      <c r="F31" s="12">
        <v>0.5</v>
      </c>
      <c r="G31" s="14">
        <f t="shared" si="0"/>
        <v>1.3862943611198906</v>
      </c>
      <c r="H31" s="15">
        <f t="shared" si="1"/>
        <v>2.0895412382970147</v>
      </c>
      <c r="I31" s="12"/>
      <c r="J31" s="12"/>
      <c r="K31" s="14">
        <v>57.3</v>
      </c>
      <c r="L31" s="12">
        <v>0.11</v>
      </c>
      <c r="M31" s="12">
        <f t="shared" si="4"/>
        <v>5.33</v>
      </c>
      <c r="N31" s="12">
        <v>7.91</v>
      </c>
      <c r="O31" s="12">
        <v>6.73</v>
      </c>
      <c r="P31" s="14">
        <f>M31+E31</f>
        <v>6.0332468771771239</v>
      </c>
      <c r="Q31" s="12"/>
      <c r="R31" s="12"/>
      <c r="S31" s="12"/>
      <c r="T31" s="12"/>
      <c r="U31" s="12"/>
      <c r="V31" s="12"/>
      <c r="W31" s="12"/>
      <c r="X31" s="12" t="s">
        <v>68</v>
      </c>
      <c r="Y31" s="12" t="s">
        <v>68</v>
      </c>
      <c r="Z31" s="12" t="s">
        <v>68</v>
      </c>
      <c r="AA31" s="12" t="s">
        <v>66</v>
      </c>
      <c r="AB31" s="12">
        <v>0</v>
      </c>
      <c r="AC31" s="12">
        <v>0</v>
      </c>
      <c r="AD31" s="12">
        <v>0</v>
      </c>
      <c r="AE31" s="12">
        <v>0</v>
      </c>
      <c r="AF31" s="12" t="s">
        <v>66</v>
      </c>
      <c r="AK31" s="12" t="s">
        <v>69</v>
      </c>
      <c r="AL31" s="12"/>
      <c r="AM31" s="12" t="s">
        <v>71</v>
      </c>
      <c r="AN31" s="12"/>
      <c r="AO31" s="12" t="s">
        <v>73</v>
      </c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</row>
    <row r="32" spans="1:77" ht="12.75" x14ac:dyDescent="0.2">
      <c r="C32" s="12" t="str">
        <f t="shared" si="2"/>
        <v>llegada_empleado(4)</v>
      </c>
      <c r="D32" s="12" t="s">
        <v>74</v>
      </c>
      <c r="E32" s="14">
        <f t="shared" si="3"/>
        <v>2.0895412382970147</v>
      </c>
      <c r="F32" s="12">
        <v>0.66</v>
      </c>
      <c r="G32" s="14">
        <f t="shared" si="0"/>
        <v>2.15761932274386</v>
      </c>
      <c r="H32" s="15">
        <f t="shared" si="1"/>
        <v>4.2471605610408751</v>
      </c>
      <c r="I32" s="12"/>
      <c r="J32" s="12"/>
      <c r="K32" s="14">
        <v>57.3</v>
      </c>
      <c r="L32" s="12">
        <v>0.23</v>
      </c>
      <c r="M32" s="12">
        <f t="shared" si="4"/>
        <v>5.69</v>
      </c>
      <c r="N32" s="12">
        <v>7.91</v>
      </c>
      <c r="O32" s="12">
        <v>6.73</v>
      </c>
      <c r="P32" s="12">
        <v>6.03</v>
      </c>
      <c r="Q32" s="14">
        <f>M32+E32</f>
        <v>7.779541238297015</v>
      </c>
      <c r="R32" s="12"/>
      <c r="S32" s="12"/>
      <c r="T32" s="12"/>
      <c r="U32" s="12"/>
      <c r="V32" s="12"/>
      <c r="W32" s="12"/>
      <c r="X32" s="12" t="s">
        <v>68</v>
      </c>
      <c r="Y32" s="12" t="s">
        <v>68</v>
      </c>
      <c r="Z32" s="12" t="s">
        <v>68</v>
      </c>
      <c r="AA32" s="12" t="s">
        <v>68</v>
      </c>
      <c r="AB32" s="12">
        <v>0</v>
      </c>
      <c r="AC32" s="12">
        <v>0</v>
      </c>
      <c r="AD32" s="12">
        <v>0</v>
      </c>
      <c r="AE32" s="12">
        <v>0</v>
      </c>
      <c r="AF32" s="12" t="s">
        <v>66</v>
      </c>
      <c r="AK32" s="12" t="s">
        <v>69</v>
      </c>
      <c r="AL32" s="12"/>
      <c r="AM32" s="12" t="s">
        <v>71</v>
      </c>
      <c r="AN32" s="12"/>
      <c r="AO32" s="12" t="s">
        <v>73</v>
      </c>
      <c r="AP32" s="12"/>
      <c r="AQ32" s="12" t="s">
        <v>75</v>
      </c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</row>
    <row r="33" spans="3:73" ht="12.75" x14ac:dyDescent="0.2">
      <c r="C33" s="12" t="str">
        <f t="shared" si="2"/>
        <v>llegada_empleado(5)</v>
      </c>
      <c r="D33" s="12" t="s">
        <v>76</v>
      </c>
      <c r="E33" s="14">
        <f t="shared" si="3"/>
        <v>4.2471605610408751</v>
      </c>
      <c r="F33" s="12">
        <v>0.21</v>
      </c>
      <c r="G33" s="14">
        <f t="shared" si="0"/>
        <v>0.47144466704213966</v>
      </c>
      <c r="H33" s="15">
        <f t="shared" si="1"/>
        <v>4.7186052280830149</v>
      </c>
      <c r="I33" s="12"/>
      <c r="J33" s="12"/>
      <c r="K33" s="14">
        <v>57.3</v>
      </c>
      <c r="L33" s="12"/>
      <c r="M33" s="12"/>
      <c r="N33" s="12">
        <v>7.91</v>
      </c>
      <c r="O33" s="12">
        <v>6.73</v>
      </c>
      <c r="P33" s="12">
        <v>6.03</v>
      </c>
      <c r="Q33" s="12">
        <v>7.78</v>
      </c>
      <c r="R33" s="12"/>
      <c r="S33" s="12"/>
      <c r="T33" s="12"/>
      <c r="U33" s="12"/>
      <c r="V33" s="12"/>
      <c r="W33" s="12"/>
      <c r="X33" s="12" t="s">
        <v>68</v>
      </c>
      <c r="Y33" s="12" t="s">
        <v>68</v>
      </c>
      <c r="Z33" s="12" t="s">
        <v>68</v>
      </c>
      <c r="AA33" s="12" t="s">
        <v>68</v>
      </c>
      <c r="AB33" s="12">
        <v>1</v>
      </c>
      <c r="AC33" s="12">
        <v>0</v>
      </c>
      <c r="AD33" s="12">
        <v>0</v>
      </c>
      <c r="AE33" s="12">
        <v>0</v>
      </c>
      <c r="AF33" s="12" t="s">
        <v>66</v>
      </c>
      <c r="AK33" s="12" t="s">
        <v>69</v>
      </c>
      <c r="AL33" s="12"/>
      <c r="AM33" s="12" t="s">
        <v>71</v>
      </c>
      <c r="AN33" s="12"/>
      <c r="AO33" s="12" t="s">
        <v>73</v>
      </c>
      <c r="AP33" s="12"/>
      <c r="AQ33" s="12" t="s">
        <v>75</v>
      </c>
      <c r="AR33" s="12"/>
      <c r="AS33" s="12" t="s">
        <v>77</v>
      </c>
      <c r="AT33" s="14">
        <f>E33</f>
        <v>4.2471605610408751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</row>
    <row r="34" spans="3:73" ht="12.75" x14ac:dyDescent="0.2">
      <c r="C34" s="12" t="str">
        <f t="shared" si="2"/>
        <v>llegada_empleado(6)</v>
      </c>
      <c r="D34" s="12" t="s">
        <v>78</v>
      </c>
      <c r="E34" s="14">
        <f t="shared" si="3"/>
        <v>4.7186052280830149</v>
      </c>
      <c r="F34" s="12">
        <v>0.09</v>
      </c>
      <c r="G34" s="14">
        <f t="shared" si="0"/>
        <v>0.18862135894248258</v>
      </c>
      <c r="H34" s="15">
        <f t="shared" si="1"/>
        <v>4.9072265870254972</v>
      </c>
      <c r="I34" s="12"/>
      <c r="J34" s="12"/>
      <c r="K34" s="14">
        <v>57.3</v>
      </c>
      <c r="L34" s="12"/>
      <c r="M34" s="12"/>
      <c r="N34" s="12">
        <v>7.91</v>
      </c>
      <c r="O34" s="12">
        <v>6.73</v>
      </c>
      <c r="P34" s="12">
        <v>6.03</v>
      </c>
      <c r="Q34" s="12">
        <v>7.78</v>
      </c>
      <c r="R34" s="12"/>
      <c r="S34" s="12"/>
      <c r="T34" s="12"/>
      <c r="U34" s="12"/>
      <c r="V34" s="12"/>
      <c r="W34" s="12"/>
      <c r="X34" s="12" t="s">
        <v>68</v>
      </c>
      <c r="Y34" s="12" t="s">
        <v>68</v>
      </c>
      <c r="Z34" s="12" t="s">
        <v>68</v>
      </c>
      <c r="AA34" s="12" t="s">
        <v>68</v>
      </c>
      <c r="AB34" s="12">
        <v>2</v>
      </c>
      <c r="AC34" s="12">
        <v>0</v>
      </c>
      <c r="AD34" s="12">
        <v>0</v>
      </c>
      <c r="AE34" s="12">
        <v>0</v>
      </c>
      <c r="AF34" s="12" t="s">
        <v>66</v>
      </c>
      <c r="AK34" s="12" t="s">
        <v>69</v>
      </c>
      <c r="AL34" s="12"/>
      <c r="AM34" s="12" t="s">
        <v>71</v>
      </c>
      <c r="AN34" s="12"/>
      <c r="AO34" s="12" t="s">
        <v>73</v>
      </c>
      <c r="AP34" s="12"/>
      <c r="AQ34" s="12" t="s">
        <v>75</v>
      </c>
      <c r="AR34" s="12"/>
      <c r="AS34" s="12" t="s">
        <v>77</v>
      </c>
      <c r="AT34" s="12">
        <v>4.25</v>
      </c>
      <c r="AU34" s="12" t="s">
        <v>77</v>
      </c>
      <c r="AV34" s="14">
        <f>E34</f>
        <v>4.7186052280830149</v>
      </c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</row>
    <row r="35" spans="3:73" ht="12.75" x14ac:dyDescent="0.2">
      <c r="C35" s="12" t="str">
        <f t="shared" si="2"/>
        <v>llegada_empleado(7)</v>
      </c>
      <c r="D35" s="12" t="s">
        <v>79</v>
      </c>
      <c r="E35" s="14">
        <f t="shared" si="3"/>
        <v>4.9072265870254972</v>
      </c>
      <c r="F35" s="12">
        <v>0.02</v>
      </c>
      <c r="G35" s="14">
        <f t="shared" si="0"/>
        <v>4.0405414635038932E-2</v>
      </c>
      <c r="H35" s="15">
        <f t="shared" si="1"/>
        <v>4.9476320016605362</v>
      </c>
      <c r="I35" s="12"/>
      <c r="J35" s="12"/>
      <c r="K35" s="14">
        <v>57.3</v>
      </c>
      <c r="L35" s="12"/>
      <c r="M35" s="12"/>
      <c r="N35" s="12">
        <v>7.91</v>
      </c>
      <c r="O35" s="12">
        <v>6.73</v>
      </c>
      <c r="P35" s="12">
        <v>6.03</v>
      </c>
      <c r="Q35" s="12">
        <v>7.78</v>
      </c>
      <c r="R35" s="12"/>
      <c r="S35" s="12"/>
      <c r="T35" s="12"/>
      <c r="U35" s="12"/>
      <c r="V35" s="12"/>
      <c r="W35" s="12"/>
      <c r="X35" s="12" t="s">
        <v>68</v>
      </c>
      <c r="Y35" s="12" t="s">
        <v>68</v>
      </c>
      <c r="Z35" s="12" t="s">
        <v>68</v>
      </c>
      <c r="AA35" s="12" t="s">
        <v>68</v>
      </c>
      <c r="AB35" s="12">
        <v>3</v>
      </c>
      <c r="AC35" s="12">
        <v>0</v>
      </c>
      <c r="AD35" s="12">
        <v>0</v>
      </c>
      <c r="AE35" s="12">
        <v>0</v>
      </c>
      <c r="AF35" s="12" t="s">
        <v>66</v>
      </c>
      <c r="AK35" s="12" t="s">
        <v>69</v>
      </c>
      <c r="AL35" s="12"/>
      <c r="AM35" s="12" t="s">
        <v>71</v>
      </c>
      <c r="AN35" s="12"/>
      <c r="AO35" s="12" t="s">
        <v>73</v>
      </c>
      <c r="AP35" s="12"/>
      <c r="AQ35" s="12" t="s">
        <v>75</v>
      </c>
      <c r="AR35" s="12"/>
      <c r="AS35" s="12" t="s">
        <v>77</v>
      </c>
      <c r="AT35" s="12">
        <v>4.25</v>
      </c>
      <c r="AU35" s="12" t="s">
        <v>77</v>
      </c>
      <c r="AV35" s="12">
        <v>4.72</v>
      </c>
      <c r="AW35" s="12" t="s">
        <v>77</v>
      </c>
      <c r="AX35" s="14">
        <f>E35</f>
        <v>4.9072265870254972</v>
      </c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3:73" ht="12.75" x14ac:dyDescent="0.2">
      <c r="C36" s="12" t="str">
        <f t="shared" si="2"/>
        <v>llegada_empleado(8)</v>
      </c>
      <c r="D36" s="12" t="s">
        <v>80</v>
      </c>
      <c r="E36" s="14">
        <f t="shared" si="3"/>
        <v>4.9476320016605362</v>
      </c>
      <c r="F36" s="12">
        <v>0.2</v>
      </c>
      <c r="G36" s="14">
        <f t="shared" si="0"/>
        <v>0.44628710262841942</v>
      </c>
      <c r="H36" s="15">
        <f t="shared" si="1"/>
        <v>5.3939191042889556</v>
      </c>
      <c r="I36" s="12"/>
      <c r="J36" s="12"/>
      <c r="K36" s="14">
        <v>57.3</v>
      </c>
      <c r="L36" s="12"/>
      <c r="M36" s="12"/>
      <c r="N36" s="12">
        <v>7.91</v>
      </c>
      <c r="O36" s="12">
        <v>6.73</v>
      </c>
      <c r="P36" s="12">
        <v>6.03</v>
      </c>
      <c r="Q36" s="12">
        <v>7.78</v>
      </c>
      <c r="R36" s="12"/>
      <c r="S36" s="12"/>
      <c r="T36" s="12"/>
      <c r="U36" s="12"/>
      <c r="V36" s="12"/>
      <c r="W36" s="12"/>
      <c r="X36" s="12" t="s">
        <v>68</v>
      </c>
      <c r="Y36" s="12" t="s">
        <v>68</v>
      </c>
      <c r="Z36" s="12" t="s">
        <v>68</v>
      </c>
      <c r="AA36" s="12" t="s">
        <v>68</v>
      </c>
      <c r="AB36" s="12">
        <v>4</v>
      </c>
      <c r="AC36" s="12">
        <v>0</v>
      </c>
      <c r="AD36" s="12">
        <v>0</v>
      </c>
      <c r="AE36" s="12">
        <v>0</v>
      </c>
      <c r="AF36" s="12" t="s">
        <v>66</v>
      </c>
      <c r="AK36" s="12" t="s">
        <v>69</v>
      </c>
      <c r="AL36" s="12"/>
      <c r="AM36" s="12" t="s">
        <v>71</v>
      </c>
      <c r="AN36" s="12"/>
      <c r="AO36" s="12" t="s">
        <v>73</v>
      </c>
      <c r="AP36" s="12"/>
      <c r="AQ36" s="12" t="s">
        <v>75</v>
      </c>
      <c r="AR36" s="12"/>
      <c r="AS36" s="12" t="s">
        <v>77</v>
      </c>
      <c r="AT36" s="12">
        <v>4.25</v>
      </c>
      <c r="AU36" s="12" t="s">
        <v>77</v>
      </c>
      <c r="AV36" s="12">
        <v>4.72</v>
      </c>
      <c r="AW36" s="12" t="s">
        <v>77</v>
      </c>
      <c r="AX36" s="12">
        <v>4.91</v>
      </c>
      <c r="AY36" s="12" t="s">
        <v>77</v>
      </c>
      <c r="AZ36" s="14">
        <f>E36</f>
        <v>4.9476320016605362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3:73" ht="12.75" x14ac:dyDescent="0.2">
      <c r="C37" s="12" t="str">
        <f t="shared" si="2"/>
        <v>llegada_empleado(9)</v>
      </c>
      <c r="D37" s="12" t="s">
        <v>81</v>
      </c>
      <c r="E37" s="14">
        <f t="shared" si="3"/>
        <v>5.3939191042889556</v>
      </c>
      <c r="F37" s="12">
        <v>7.0000000000000007E-2</v>
      </c>
      <c r="G37" s="14">
        <f t="shared" si="0"/>
        <v>0.145141385669671</v>
      </c>
      <c r="H37" s="15">
        <f t="shared" si="1"/>
        <v>5.5390604899586267</v>
      </c>
      <c r="I37" s="12"/>
      <c r="J37" s="12"/>
      <c r="K37" s="14">
        <v>57.3</v>
      </c>
      <c r="L37" s="12"/>
      <c r="M37" s="12"/>
      <c r="N37" s="12">
        <v>7.91</v>
      </c>
      <c r="O37" s="12">
        <v>6.73</v>
      </c>
      <c r="P37" s="12">
        <v>6.03</v>
      </c>
      <c r="Q37" s="12">
        <v>7.78</v>
      </c>
      <c r="R37" s="12"/>
      <c r="S37" s="12"/>
      <c r="T37" s="12"/>
      <c r="U37" s="12"/>
      <c r="V37" s="12"/>
      <c r="W37" s="12"/>
      <c r="X37" s="12" t="s">
        <v>68</v>
      </c>
      <c r="Y37" s="12" t="s">
        <v>68</v>
      </c>
      <c r="Z37" s="12" t="s">
        <v>68</v>
      </c>
      <c r="AA37" s="12" t="s">
        <v>68</v>
      </c>
      <c r="AB37" s="12">
        <v>5</v>
      </c>
      <c r="AC37" s="12">
        <v>0</v>
      </c>
      <c r="AD37" s="12">
        <v>0</v>
      </c>
      <c r="AE37" s="12">
        <v>0</v>
      </c>
      <c r="AF37" s="12" t="s">
        <v>66</v>
      </c>
      <c r="AK37" s="12" t="s">
        <v>69</v>
      </c>
      <c r="AL37" s="12"/>
      <c r="AM37" s="12" t="s">
        <v>71</v>
      </c>
      <c r="AN37" s="12"/>
      <c r="AO37" s="12" t="s">
        <v>73</v>
      </c>
      <c r="AP37" s="12"/>
      <c r="AQ37" s="12" t="s">
        <v>75</v>
      </c>
      <c r="AR37" s="12"/>
      <c r="AS37" s="12" t="s">
        <v>77</v>
      </c>
      <c r="AT37" s="12">
        <v>4.25</v>
      </c>
      <c r="AU37" s="12" t="s">
        <v>77</v>
      </c>
      <c r="AV37" s="12">
        <v>4.72</v>
      </c>
      <c r="AW37" s="12" t="s">
        <v>77</v>
      </c>
      <c r="AX37" s="12">
        <v>4.91</v>
      </c>
      <c r="AY37" s="12" t="s">
        <v>77</v>
      </c>
      <c r="AZ37" s="12">
        <v>4.95</v>
      </c>
      <c r="BA37" s="12" t="s">
        <v>77</v>
      </c>
      <c r="BB37" s="14">
        <f>E37</f>
        <v>5.3939191042889556</v>
      </c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</row>
    <row r="38" spans="3:73" ht="12.75" x14ac:dyDescent="0.2">
      <c r="C38" s="12" t="str">
        <f t="shared" si="2"/>
        <v>llegada_empleado(10)</v>
      </c>
      <c r="D38" s="12" t="s">
        <v>82</v>
      </c>
      <c r="E38" s="14">
        <f t="shared" si="3"/>
        <v>5.5390604899586267</v>
      </c>
      <c r="F38" s="12">
        <v>0.09</v>
      </c>
      <c r="G38" s="14">
        <f t="shared" si="0"/>
        <v>0.18862135894248258</v>
      </c>
      <c r="H38" s="15">
        <f t="shared" si="1"/>
        <v>5.727681848901109</v>
      </c>
      <c r="I38" s="12"/>
      <c r="J38" s="12"/>
      <c r="K38" s="14">
        <v>57.3</v>
      </c>
      <c r="L38" s="12"/>
      <c r="M38" s="12"/>
      <c r="N38" s="12">
        <v>7.91</v>
      </c>
      <c r="O38" s="12">
        <v>6.73</v>
      </c>
      <c r="P38" s="12">
        <v>6.03</v>
      </c>
      <c r="Q38" s="12">
        <v>7.78</v>
      </c>
      <c r="R38" s="12"/>
      <c r="S38" s="12"/>
      <c r="T38" s="12"/>
      <c r="U38" s="12"/>
      <c r="V38" s="12"/>
      <c r="W38" s="12"/>
      <c r="X38" s="12" t="s">
        <v>68</v>
      </c>
      <c r="Y38" s="12" t="s">
        <v>68</v>
      </c>
      <c r="Z38" s="12" t="s">
        <v>68</v>
      </c>
      <c r="AA38" s="12" t="s">
        <v>68</v>
      </c>
      <c r="AB38" s="12">
        <v>6</v>
      </c>
      <c r="AC38" s="12">
        <v>0</v>
      </c>
      <c r="AD38" s="12">
        <v>0</v>
      </c>
      <c r="AE38" s="12">
        <v>0</v>
      </c>
      <c r="AF38" s="12" t="s">
        <v>66</v>
      </c>
      <c r="AK38" s="12" t="s">
        <v>69</v>
      </c>
      <c r="AL38" s="12"/>
      <c r="AM38" s="12" t="s">
        <v>71</v>
      </c>
      <c r="AN38" s="12"/>
      <c r="AO38" s="12" t="s">
        <v>73</v>
      </c>
      <c r="AP38" s="12"/>
      <c r="AQ38" s="12" t="s">
        <v>75</v>
      </c>
      <c r="AR38" s="12"/>
      <c r="AS38" s="12" t="s">
        <v>77</v>
      </c>
      <c r="AT38" s="12">
        <v>4.25</v>
      </c>
      <c r="AU38" s="12" t="s">
        <v>77</v>
      </c>
      <c r="AV38" s="12">
        <v>4.72</v>
      </c>
      <c r="AW38" s="12" t="s">
        <v>77</v>
      </c>
      <c r="AX38" s="12">
        <v>4.91</v>
      </c>
      <c r="AY38" s="12" t="s">
        <v>77</v>
      </c>
      <c r="AZ38" s="12">
        <v>4.95</v>
      </c>
      <c r="BA38" s="12" t="s">
        <v>77</v>
      </c>
      <c r="BB38" s="12">
        <v>5.39</v>
      </c>
      <c r="BC38" s="12" t="s">
        <v>77</v>
      </c>
      <c r="BD38" s="14">
        <f>E38</f>
        <v>5.5390604899586267</v>
      </c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3:73" ht="12.75" x14ac:dyDescent="0.2">
      <c r="C39" s="12" t="str">
        <f t="shared" si="2"/>
        <v>llegada_empleado(11)</v>
      </c>
      <c r="D39" s="12" t="s">
        <v>124</v>
      </c>
      <c r="E39" s="14">
        <f t="shared" si="3"/>
        <v>5.727681848901109</v>
      </c>
      <c r="F39" s="12"/>
      <c r="G39" s="14"/>
      <c r="H39" s="14">
        <f>E39+30</f>
        <v>35.727681848901106</v>
      </c>
      <c r="I39" s="12"/>
      <c r="J39" s="12"/>
      <c r="K39" s="14">
        <v>57.3</v>
      </c>
      <c r="L39" s="12"/>
      <c r="M39" s="12"/>
      <c r="N39" s="12">
        <v>7.91</v>
      </c>
      <c r="O39" s="12">
        <v>6.73</v>
      </c>
      <c r="P39" s="16">
        <v>6.03</v>
      </c>
      <c r="Q39" s="12">
        <v>7.78</v>
      </c>
      <c r="R39" s="12"/>
      <c r="S39" s="12"/>
      <c r="T39" s="12"/>
      <c r="U39" s="12"/>
      <c r="V39" s="12"/>
      <c r="W39" s="12"/>
      <c r="X39" s="12" t="s">
        <v>68</v>
      </c>
      <c r="Y39" s="12" t="s">
        <v>68</v>
      </c>
      <c r="Z39" s="12" t="s">
        <v>68</v>
      </c>
      <c r="AA39" s="12" t="s">
        <v>68</v>
      </c>
      <c r="AB39" s="12">
        <v>6</v>
      </c>
      <c r="AC39" s="12">
        <v>0</v>
      </c>
      <c r="AD39" s="12">
        <v>1</v>
      </c>
      <c r="AE39" s="12">
        <v>0</v>
      </c>
      <c r="AF39" s="12" t="s">
        <v>66</v>
      </c>
      <c r="AK39" s="12" t="s">
        <v>69</v>
      </c>
      <c r="AL39" s="12"/>
      <c r="AM39" s="12" t="s">
        <v>71</v>
      </c>
      <c r="AN39" s="12"/>
      <c r="AO39" s="12" t="s">
        <v>73</v>
      </c>
      <c r="AP39" s="12"/>
      <c r="AQ39" s="12" t="s">
        <v>75</v>
      </c>
      <c r="AR39" s="12"/>
      <c r="AS39" s="12" t="s">
        <v>77</v>
      </c>
      <c r="AT39" s="12">
        <v>4.25</v>
      </c>
      <c r="AU39" s="12" t="s">
        <v>77</v>
      </c>
      <c r="AV39" s="12">
        <v>4.72</v>
      </c>
      <c r="AW39" s="12" t="s">
        <v>77</v>
      </c>
      <c r="AX39" s="12">
        <v>4.91</v>
      </c>
      <c r="AY39" s="12" t="s">
        <v>77</v>
      </c>
      <c r="AZ39" s="12">
        <v>4.95</v>
      </c>
      <c r="BA39" s="12" t="s">
        <v>77</v>
      </c>
      <c r="BB39" s="12">
        <v>5.39</v>
      </c>
      <c r="BC39" s="12" t="s">
        <v>77</v>
      </c>
      <c r="BD39" s="12">
        <v>5.54</v>
      </c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</row>
    <row r="40" spans="3:73" ht="12.75" x14ac:dyDescent="0.2">
      <c r="C40" s="12" t="str">
        <f t="shared" si="2"/>
        <v>fin_registro_huella(3)</v>
      </c>
      <c r="D40" s="12" t="s">
        <v>125</v>
      </c>
      <c r="E40" s="12">
        <f>P38</f>
        <v>6.03</v>
      </c>
      <c r="F40" s="12"/>
      <c r="G40" s="14"/>
      <c r="H40" s="12">
        <v>35.729999999999997</v>
      </c>
      <c r="I40" s="12"/>
      <c r="J40" s="12"/>
      <c r="K40" s="14">
        <v>57.3</v>
      </c>
      <c r="L40" s="12">
        <v>0.21</v>
      </c>
      <c r="M40" s="12">
        <f t="shared" ref="M40:M45" si="5">$F$5+L40*($G$5-$F$5)</f>
        <v>5.63</v>
      </c>
      <c r="N40" s="12">
        <v>7.91</v>
      </c>
      <c r="O40" s="16">
        <v>6.73</v>
      </c>
      <c r="P40" s="12">
        <f>M40+E40</f>
        <v>11.66</v>
      </c>
      <c r="Q40" s="12">
        <v>7.78</v>
      </c>
      <c r="R40" s="12"/>
      <c r="S40" s="12"/>
      <c r="T40" s="12"/>
      <c r="U40" s="12"/>
      <c r="V40" s="12"/>
      <c r="W40" s="12"/>
      <c r="X40" s="12" t="s">
        <v>68</v>
      </c>
      <c r="Y40" s="12" t="s">
        <v>68</v>
      </c>
      <c r="Z40" s="12" t="s">
        <v>68</v>
      </c>
      <c r="AA40" s="12" t="s">
        <v>68</v>
      </c>
      <c r="AB40" s="12">
        <v>5</v>
      </c>
      <c r="AC40" s="12">
        <f>AC39+E40-AT39</f>
        <v>1.7800000000000002</v>
      </c>
      <c r="AD40" s="12">
        <v>1</v>
      </c>
      <c r="AE40" s="12">
        <v>1</v>
      </c>
      <c r="AF40" s="12" t="s">
        <v>66</v>
      </c>
      <c r="AK40" s="12" t="s">
        <v>73</v>
      </c>
      <c r="AL40" s="12"/>
      <c r="AM40" s="12" t="s">
        <v>71</v>
      </c>
      <c r="AN40" s="12"/>
      <c r="AO40" s="17"/>
      <c r="AP40" s="17"/>
      <c r="AQ40" s="12" t="s">
        <v>75</v>
      </c>
      <c r="AR40" s="12"/>
      <c r="AS40" s="12" t="s">
        <v>73</v>
      </c>
      <c r="AT40" s="12"/>
      <c r="AU40" s="12" t="s">
        <v>77</v>
      </c>
      <c r="AV40" s="12">
        <v>4.72</v>
      </c>
      <c r="AW40" s="12" t="s">
        <v>77</v>
      </c>
      <c r="AX40" s="12">
        <v>4.91</v>
      </c>
      <c r="AY40" s="12" t="s">
        <v>77</v>
      </c>
      <c r="AZ40" s="12">
        <v>4.95</v>
      </c>
      <c r="BA40" s="12" t="s">
        <v>77</v>
      </c>
      <c r="BB40" s="12">
        <v>5.39</v>
      </c>
      <c r="BC40" s="12" t="s">
        <v>77</v>
      </c>
      <c r="BD40" s="12">
        <v>5.54</v>
      </c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</row>
    <row r="41" spans="3:73" ht="12.75" x14ac:dyDescent="0.2">
      <c r="C41" s="12" t="str">
        <f t="shared" si="2"/>
        <v>fin_registro_huella(2)</v>
      </c>
      <c r="D41" s="12" t="s">
        <v>126</v>
      </c>
      <c r="E41" s="12">
        <f>O40</f>
        <v>6.73</v>
      </c>
      <c r="F41" s="12"/>
      <c r="G41" s="14"/>
      <c r="H41" s="12">
        <v>35.729999999999997</v>
      </c>
      <c r="I41" s="12"/>
      <c r="J41" s="12"/>
      <c r="K41" s="14">
        <v>57.3</v>
      </c>
      <c r="L41" s="12">
        <v>0.51</v>
      </c>
      <c r="M41" s="12">
        <f t="shared" si="5"/>
        <v>6.53</v>
      </c>
      <c r="N41" s="12">
        <v>7.91</v>
      </c>
      <c r="O41" s="12">
        <f>M41+E41</f>
        <v>13.260000000000002</v>
      </c>
      <c r="P41" s="12">
        <v>11.66</v>
      </c>
      <c r="Q41" s="16">
        <v>7.78</v>
      </c>
      <c r="R41" s="12"/>
      <c r="S41" s="12"/>
      <c r="T41" s="12"/>
      <c r="U41" s="12"/>
      <c r="V41" s="12"/>
      <c r="W41" s="12"/>
      <c r="X41" s="12" t="s">
        <v>68</v>
      </c>
      <c r="Y41" s="12" t="s">
        <v>68</v>
      </c>
      <c r="Z41" s="12" t="s">
        <v>68</v>
      </c>
      <c r="AA41" s="12" t="s">
        <v>68</v>
      </c>
      <c r="AB41" s="12">
        <v>4</v>
      </c>
      <c r="AC41" s="12">
        <f>AC40+E41-AV40</f>
        <v>3.7900000000000018</v>
      </c>
      <c r="AD41" s="12">
        <v>1</v>
      </c>
      <c r="AE41" s="12">
        <v>2</v>
      </c>
      <c r="AF41" s="12" t="s">
        <v>66</v>
      </c>
      <c r="AK41" s="12" t="s">
        <v>73</v>
      </c>
      <c r="AL41" s="12"/>
      <c r="AM41" s="17"/>
      <c r="AN41" s="17"/>
      <c r="AO41" s="12"/>
      <c r="AP41" s="12"/>
      <c r="AQ41" s="12" t="s">
        <v>75</v>
      </c>
      <c r="AR41" s="12"/>
      <c r="AS41" s="12" t="s">
        <v>73</v>
      </c>
      <c r="AT41" s="12"/>
      <c r="AU41" s="12" t="s">
        <v>110</v>
      </c>
      <c r="AV41" s="12"/>
      <c r="AW41" s="12" t="s">
        <v>77</v>
      </c>
      <c r="AX41" s="12">
        <v>4.91</v>
      </c>
      <c r="AY41" s="12" t="s">
        <v>77</v>
      </c>
      <c r="AZ41" s="12">
        <v>4.95</v>
      </c>
      <c r="BA41" s="12" t="s">
        <v>77</v>
      </c>
      <c r="BB41" s="12">
        <v>5.39</v>
      </c>
      <c r="BC41" s="12" t="s">
        <v>77</v>
      </c>
      <c r="BD41" s="12">
        <v>5.54</v>
      </c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</row>
    <row r="42" spans="3:73" ht="12.75" x14ac:dyDescent="0.2">
      <c r="C42" s="12" t="str">
        <f t="shared" si="2"/>
        <v>fin_registro_huella(4)</v>
      </c>
      <c r="D42" s="12" t="s">
        <v>127</v>
      </c>
      <c r="E42" s="12">
        <f>Q41</f>
        <v>7.78</v>
      </c>
      <c r="F42" s="12"/>
      <c r="G42" s="14"/>
      <c r="H42" s="12">
        <v>35.729999999999997</v>
      </c>
      <c r="I42" s="12"/>
      <c r="J42" s="12"/>
      <c r="K42" s="14">
        <v>57.3</v>
      </c>
      <c r="L42" s="12">
        <v>0.81</v>
      </c>
      <c r="M42" s="12">
        <f t="shared" si="5"/>
        <v>7.43</v>
      </c>
      <c r="N42" s="16">
        <v>7.91</v>
      </c>
      <c r="O42" s="12">
        <v>13.26</v>
      </c>
      <c r="P42" s="12">
        <v>11.66</v>
      </c>
      <c r="Q42" s="12">
        <f>M42+E42</f>
        <v>15.21</v>
      </c>
      <c r="R42" s="12"/>
      <c r="S42" s="12"/>
      <c r="T42" s="12"/>
      <c r="U42" s="12"/>
      <c r="V42" s="12"/>
      <c r="W42" s="12"/>
      <c r="X42" s="12" t="s">
        <v>68</v>
      </c>
      <c r="Y42" s="12" t="s">
        <v>68</v>
      </c>
      <c r="Z42" s="12" t="s">
        <v>68</v>
      </c>
      <c r="AA42" s="12" t="s">
        <v>68</v>
      </c>
      <c r="AB42" s="12">
        <v>3</v>
      </c>
      <c r="AC42" s="12">
        <f>AC41+E42-AX41</f>
        <v>6.6600000000000019</v>
      </c>
      <c r="AD42" s="12">
        <v>1</v>
      </c>
      <c r="AE42" s="12">
        <v>3</v>
      </c>
      <c r="AF42" s="12" t="s">
        <v>66</v>
      </c>
      <c r="AK42" s="12" t="s">
        <v>73</v>
      </c>
      <c r="AL42" s="12"/>
      <c r="AM42" s="12"/>
      <c r="AN42" s="12"/>
      <c r="AO42" s="12"/>
      <c r="AP42" s="12"/>
      <c r="AQ42" s="17"/>
      <c r="AR42" s="17"/>
      <c r="AS42" s="12" t="s">
        <v>73</v>
      </c>
      <c r="AT42" s="12"/>
      <c r="AU42" s="12" t="s">
        <v>110</v>
      </c>
      <c r="AV42" s="12"/>
      <c r="AW42" s="12" t="s">
        <v>75</v>
      </c>
      <c r="AX42" s="12"/>
      <c r="AY42" s="12" t="s">
        <v>77</v>
      </c>
      <c r="AZ42" s="12">
        <v>4.95</v>
      </c>
      <c r="BA42" s="12" t="s">
        <v>77</v>
      </c>
      <c r="BB42" s="12">
        <v>5.39</v>
      </c>
      <c r="BC42" s="12" t="s">
        <v>77</v>
      </c>
      <c r="BD42" s="12">
        <v>5.54</v>
      </c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</row>
    <row r="43" spans="3:73" ht="12.75" x14ac:dyDescent="0.2">
      <c r="C43" s="12" t="str">
        <f t="shared" si="2"/>
        <v>fin_registro_huella(1)</v>
      </c>
      <c r="D43" s="12" t="s">
        <v>124</v>
      </c>
      <c r="E43" s="12">
        <f>N42</f>
        <v>7.91</v>
      </c>
      <c r="F43" s="12"/>
      <c r="G43" s="14"/>
      <c r="H43" s="12">
        <v>35.729999999999997</v>
      </c>
      <c r="I43" s="12"/>
      <c r="J43" s="12"/>
      <c r="K43" s="14">
        <v>57.3</v>
      </c>
      <c r="L43" s="12">
        <v>0.51</v>
      </c>
      <c r="M43" s="12">
        <f t="shared" si="5"/>
        <v>6.53</v>
      </c>
      <c r="N43" s="12">
        <f>M43+E43</f>
        <v>14.440000000000001</v>
      </c>
      <c r="O43" s="12">
        <v>13.26</v>
      </c>
      <c r="P43" s="16">
        <v>11.66</v>
      </c>
      <c r="Q43" s="12">
        <v>15.21</v>
      </c>
      <c r="R43" s="12"/>
      <c r="S43" s="12"/>
      <c r="T43" s="12"/>
      <c r="U43" s="12"/>
      <c r="V43" s="12"/>
      <c r="W43" s="12"/>
      <c r="X43" s="12" t="s">
        <v>68</v>
      </c>
      <c r="Y43" s="12" t="s">
        <v>68</v>
      </c>
      <c r="Z43" s="12" t="s">
        <v>68</v>
      </c>
      <c r="AA43" s="12" t="s">
        <v>68</v>
      </c>
      <c r="AB43" s="12">
        <v>2</v>
      </c>
      <c r="AC43" s="12">
        <f>AC42+E43-AZ42</f>
        <v>9.620000000000001</v>
      </c>
      <c r="AD43" s="12">
        <v>1</v>
      </c>
      <c r="AE43" s="12">
        <v>4</v>
      </c>
      <c r="AF43" s="12" t="s">
        <v>66</v>
      </c>
      <c r="AK43" s="17"/>
      <c r="AL43" s="17"/>
      <c r="AM43" s="12"/>
      <c r="AN43" s="12"/>
      <c r="AO43" s="12"/>
      <c r="AP43" s="12"/>
      <c r="AQ43" s="12"/>
      <c r="AR43" s="12"/>
      <c r="AS43" s="12" t="s">
        <v>73</v>
      </c>
      <c r="AT43" s="12"/>
      <c r="AU43" s="12" t="s">
        <v>110</v>
      </c>
      <c r="AV43" s="12"/>
      <c r="AW43" s="12" t="s">
        <v>75</v>
      </c>
      <c r="AX43" s="12"/>
      <c r="AY43" s="12" t="s">
        <v>69</v>
      </c>
      <c r="AZ43" s="12"/>
      <c r="BA43" s="12" t="s">
        <v>77</v>
      </c>
      <c r="BB43" s="12">
        <v>5.39</v>
      </c>
      <c r="BC43" s="12" t="s">
        <v>77</v>
      </c>
      <c r="BD43" s="12">
        <v>5.54</v>
      </c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</row>
    <row r="44" spans="3:73" ht="12.75" x14ac:dyDescent="0.2">
      <c r="C44" s="12" t="str">
        <f t="shared" si="2"/>
        <v>fin_registro_huella(3)</v>
      </c>
      <c r="D44" s="12" t="s">
        <v>125</v>
      </c>
      <c r="E44" s="12">
        <f>P43</f>
        <v>11.66</v>
      </c>
      <c r="F44" s="12"/>
      <c r="G44" s="14"/>
      <c r="H44" s="12">
        <v>35.729999999999997</v>
      </c>
      <c r="I44" s="12"/>
      <c r="J44" s="12"/>
      <c r="K44" s="14">
        <v>57.3</v>
      </c>
      <c r="L44" s="12">
        <v>0.11</v>
      </c>
      <c r="M44" s="12">
        <f t="shared" si="5"/>
        <v>5.33</v>
      </c>
      <c r="N44" s="12">
        <v>14.44</v>
      </c>
      <c r="O44" s="16">
        <v>13.26</v>
      </c>
      <c r="P44" s="12">
        <f>M44+E44</f>
        <v>16.990000000000002</v>
      </c>
      <c r="Q44" s="12">
        <v>15.21</v>
      </c>
      <c r="R44" s="12"/>
      <c r="S44" s="12"/>
      <c r="T44" s="12"/>
      <c r="U44" s="12"/>
      <c r="V44" s="12"/>
      <c r="W44" s="12"/>
      <c r="X44" s="12" t="s">
        <v>68</v>
      </c>
      <c r="Y44" s="12" t="s">
        <v>68</v>
      </c>
      <c r="Z44" s="12" t="s">
        <v>68</v>
      </c>
      <c r="AA44" s="12" t="s">
        <v>68</v>
      </c>
      <c r="AB44" s="12">
        <v>1</v>
      </c>
      <c r="AC44" s="12">
        <f>AC43+E44-BB43</f>
        <v>15.89</v>
      </c>
      <c r="AD44" s="12">
        <v>1</v>
      </c>
      <c r="AE44" s="12">
        <v>5</v>
      </c>
      <c r="AF44" s="12" t="s">
        <v>66</v>
      </c>
      <c r="AK44" s="12"/>
      <c r="AL44" s="12"/>
      <c r="AM44" s="12"/>
      <c r="AN44" s="12"/>
      <c r="AO44" s="12"/>
      <c r="AP44" s="12"/>
      <c r="AQ44" s="12"/>
      <c r="AR44" s="12"/>
      <c r="AS44" s="17"/>
      <c r="AT44" s="17"/>
      <c r="AU44" s="12" t="s">
        <v>110</v>
      </c>
      <c r="AV44" s="12"/>
      <c r="AW44" s="12" t="s">
        <v>75</v>
      </c>
      <c r="AX44" s="12"/>
      <c r="AY44" s="12" t="s">
        <v>69</v>
      </c>
      <c r="AZ44" s="12"/>
      <c r="BA44" s="12" t="s">
        <v>73</v>
      </c>
      <c r="BB44" s="12"/>
      <c r="BC44" s="12" t="s">
        <v>77</v>
      </c>
      <c r="BD44" s="12">
        <v>5.54</v>
      </c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</row>
    <row r="45" spans="3:73" ht="12.75" x14ac:dyDescent="0.2">
      <c r="C45" s="12" t="str">
        <f t="shared" si="2"/>
        <v>fin_registro_huella(2)</v>
      </c>
      <c r="D45" s="12" t="s">
        <v>127</v>
      </c>
      <c r="E45" s="12">
        <f>O44</f>
        <v>13.26</v>
      </c>
      <c r="F45" s="12"/>
      <c r="G45" s="14"/>
      <c r="H45" s="12">
        <v>35.729999999999997</v>
      </c>
      <c r="I45" s="12"/>
      <c r="J45" s="12"/>
      <c r="K45" s="14">
        <v>57.3</v>
      </c>
      <c r="L45" s="12">
        <v>0.41</v>
      </c>
      <c r="M45" s="12">
        <f t="shared" si="5"/>
        <v>6.23</v>
      </c>
      <c r="N45" s="16">
        <v>14.44</v>
      </c>
      <c r="O45" s="12">
        <f>M45+E45</f>
        <v>19.490000000000002</v>
      </c>
      <c r="P45" s="12">
        <v>16.989999999999998</v>
      </c>
      <c r="Q45" s="12">
        <v>15.21</v>
      </c>
      <c r="R45" s="12"/>
      <c r="S45" s="12"/>
      <c r="T45" s="12"/>
      <c r="U45" s="12"/>
      <c r="V45" s="12"/>
      <c r="W45" s="12"/>
      <c r="X45" s="12" t="s">
        <v>68</v>
      </c>
      <c r="Y45" s="12" t="s">
        <v>68</v>
      </c>
      <c r="Z45" s="12" t="s">
        <v>68</v>
      </c>
      <c r="AA45" s="12" t="s">
        <v>68</v>
      </c>
      <c r="AB45" s="12">
        <v>0</v>
      </c>
      <c r="AC45" s="12">
        <f>AC44+E45-BD44</f>
        <v>23.61</v>
      </c>
      <c r="AD45" s="12">
        <v>1</v>
      </c>
      <c r="AE45" s="12">
        <v>6</v>
      </c>
      <c r="AF45" s="12" t="s">
        <v>66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7"/>
      <c r="AV45" s="17"/>
      <c r="AW45" s="12" t="s">
        <v>75</v>
      </c>
      <c r="AX45" s="12"/>
      <c r="AY45" s="12" t="s">
        <v>69</v>
      </c>
      <c r="AZ45" s="12"/>
      <c r="BA45" s="12" t="s">
        <v>73</v>
      </c>
      <c r="BB45" s="12"/>
      <c r="BC45" s="12" t="s">
        <v>71</v>
      </c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</row>
    <row r="46" spans="3:73" ht="12.75" x14ac:dyDescent="0.2">
      <c r="C46" s="12" t="str">
        <f t="shared" si="2"/>
        <v>fin_registro_huella(1)</v>
      </c>
      <c r="D46" s="12" t="s">
        <v>126</v>
      </c>
      <c r="E46" s="12">
        <f>N45</f>
        <v>14.44</v>
      </c>
      <c r="F46" s="12"/>
      <c r="G46" s="14"/>
      <c r="H46" s="12">
        <v>35.729999999999997</v>
      </c>
      <c r="I46" s="12"/>
      <c r="J46" s="12"/>
      <c r="K46" s="14">
        <v>57.3</v>
      </c>
      <c r="L46" s="12"/>
      <c r="M46" s="12"/>
      <c r="N46" s="12"/>
      <c r="O46" s="12">
        <v>19.489999999999998</v>
      </c>
      <c r="P46" s="12">
        <v>16.989999999999998</v>
      </c>
      <c r="Q46" s="16">
        <v>15.21</v>
      </c>
      <c r="R46" s="12"/>
      <c r="S46" s="12"/>
      <c r="T46" s="12"/>
      <c r="U46" s="12"/>
      <c r="V46" s="12"/>
      <c r="W46" s="12"/>
      <c r="X46" s="12" t="s">
        <v>66</v>
      </c>
      <c r="Y46" s="12" t="s">
        <v>68</v>
      </c>
      <c r="Z46" s="12" t="s">
        <v>68</v>
      </c>
      <c r="AA46" s="12" t="s">
        <v>68</v>
      </c>
      <c r="AB46" s="12">
        <v>0</v>
      </c>
      <c r="AC46" s="12">
        <v>23.61</v>
      </c>
      <c r="AD46" s="12">
        <v>1</v>
      </c>
      <c r="AE46" s="12">
        <v>7</v>
      </c>
      <c r="AF46" s="12" t="s">
        <v>66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 t="s">
        <v>75</v>
      </c>
      <c r="AX46" s="12"/>
      <c r="AY46" s="17"/>
      <c r="AZ46" s="17"/>
      <c r="BA46" s="12" t="s">
        <v>73</v>
      </c>
      <c r="BB46" s="12"/>
      <c r="BC46" s="12" t="s">
        <v>71</v>
      </c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</row>
    <row r="47" spans="3:73" ht="12.75" x14ac:dyDescent="0.2">
      <c r="C47" s="12" t="str">
        <f t="shared" si="2"/>
        <v>fin_registro_huella(4)</v>
      </c>
      <c r="D47" s="12" t="s">
        <v>124</v>
      </c>
      <c r="E47" s="12">
        <f>Q46</f>
        <v>15.21</v>
      </c>
      <c r="F47" s="12"/>
      <c r="G47" s="14"/>
      <c r="H47" s="12">
        <v>35.729999999999997</v>
      </c>
      <c r="I47" s="12"/>
      <c r="J47" s="12"/>
      <c r="K47" s="14">
        <v>57.3</v>
      </c>
      <c r="L47" s="12"/>
      <c r="M47" s="12"/>
      <c r="N47" s="12"/>
      <c r="O47" s="12">
        <v>19.489999999999998</v>
      </c>
      <c r="P47" s="16">
        <v>16.989999999999998</v>
      </c>
      <c r="Q47" s="12"/>
      <c r="R47" s="12"/>
      <c r="S47" s="12"/>
      <c r="T47" s="12"/>
      <c r="U47" s="12"/>
      <c r="V47" s="12"/>
      <c r="W47" s="12"/>
      <c r="X47" s="12" t="s">
        <v>66</v>
      </c>
      <c r="Y47" s="12" t="s">
        <v>68</v>
      </c>
      <c r="Z47" s="12" t="s">
        <v>68</v>
      </c>
      <c r="AA47" s="12" t="s">
        <v>66</v>
      </c>
      <c r="AB47" s="12">
        <v>0</v>
      </c>
      <c r="AC47" s="12">
        <v>23.61</v>
      </c>
      <c r="AD47" s="12">
        <v>1</v>
      </c>
      <c r="AE47" s="12">
        <v>8</v>
      </c>
      <c r="AF47" s="12" t="s">
        <v>66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7"/>
      <c r="AX47" s="17"/>
      <c r="AY47" s="12"/>
      <c r="AZ47" s="12"/>
      <c r="BA47" s="12" t="s">
        <v>73</v>
      </c>
      <c r="BB47" s="12"/>
      <c r="BC47" s="12" t="s">
        <v>71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</row>
    <row r="48" spans="3:73" ht="12.75" x14ac:dyDescent="0.2">
      <c r="C48" s="12" t="str">
        <f t="shared" si="2"/>
        <v>fin_registro_huella(3)</v>
      </c>
      <c r="D48" s="12" t="s">
        <v>125</v>
      </c>
      <c r="E48" s="12">
        <f>P47</f>
        <v>16.989999999999998</v>
      </c>
      <c r="F48" s="12"/>
      <c r="G48" s="14"/>
      <c r="H48" s="12">
        <v>35.729999999999997</v>
      </c>
      <c r="I48" s="12"/>
      <c r="J48" s="12"/>
      <c r="K48" s="14">
        <v>57.3</v>
      </c>
      <c r="L48" s="12"/>
      <c r="M48" s="12"/>
      <c r="N48" s="12"/>
      <c r="O48" s="16">
        <v>19.489999999999998</v>
      </c>
      <c r="P48" s="12"/>
      <c r="Q48" s="12"/>
      <c r="R48" s="12"/>
      <c r="S48" s="12"/>
      <c r="T48" s="12"/>
      <c r="U48" s="12"/>
      <c r="V48" s="12"/>
      <c r="W48" s="12"/>
      <c r="X48" s="12" t="s">
        <v>66</v>
      </c>
      <c r="Y48" s="12" t="s">
        <v>68</v>
      </c>
      <c r="Z48" s="12" t="s">
        <v>66</v>
      </c>
      <c r="AA48" s="12" t="s">
        <v>66</v>
      </c>
      <c r="AB48" s="12">
        <v>0</v>
      </c>
      <c r="AC48" s="12">
        <v>23.61</v>
      </c>
      <c r="AD48" s="12">
        <v>1</v>
      </c>
      <c r="AE48" s="12">
        <v>9</v>
      </c>
      <c r="AF48" s="12" t="s">
        <v>66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7"/>
      <c r="BB48" s="17"/>
      <c r="BC48" s="12" t="s">
        <v>71</v>
      </c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</row>
    <row r="49" spans="3:77" ht="12.75" x14ac:dyDescent="0.2">
      <c r="C49" s="12" t="str">
        <f t="shared" si="2"/>
        <v>fin_registro_huella(2)</v>
      </c>
      <c r="D49" s="12" t="s">
        <v>82</v>
      </c>
      <c r="E49" s="12">
        <v>16.989999999999998</v>
      </c>
      <c r="F49" s="12"/>
      <c r="G49" s="14"/>
      <c r="H49" s="16">
        <v>35.729999999999997</v>
      </c>
      <c r="I49" s="12"/>
      <c r="J49" s="12"/>
      <c r="K49" s="14">
        <v>57.3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 t="s">
        <v>66</v>
      </c>
      <c r="Y49" s="12" t="s">
        <v>66</v>
      </c>
      <c r="Z49" s="12" t="s">
        <v>66</v>
      </c>
      <c r="AA49" s="12" t="s">
        <v>66</v>
      </c>
      <c r="AB49" s="12">
        <v>0</v>
      </c>
      <c r="AC49" s="12">
        <v>23.61</v>
      </c>
      <c r="AD49" s="12">
        <v>1</v>
      </c>
      <c r="AE49" s="12">
        <v>10</v>
      </c>
      <c r="AF49" s="12" t="s">
        <v>66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7"/>
      <c r="BD49" s="17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</row>
    <row r="50" spans="3:77" ht="12.75" x14ac:dyDescent="0.2">
      <c r="C50" s="12" t="str">
        <f t="shared" si="2"/>
        <v>llegada_empleado(11)</v>
      </c>
      <c r="D50" s="12" t="s">
        <v>83</v>
      </c>
      <c r="E50" s="12">
        <f t="shared" ref="E50:E51" si="6">H49</f>
        <v>35.729999999999997</v>
      </c>
      <c r="F50" s="12">
        <v>0.91</v>
      </c>
      <c r="G50" s="14">
        <f t="shared" ref="G50:G51" si="7">-$F$14*LN(1-F50)</f>
        <v>4.8158912173037445</v>
      </c>
      <c r="H50" s="15">
        <f t="shared" ref="H50:H51" si="8">G50+E50</f>
        <v>40.54589121730374</v>
      </c>
      <c r="I50" s="12"/>
      <c r="J50" s="12"/>
      <c r="K50" s="14">
        <v>57.3</v>
      </c>
      <c r="L50" s="12">
        <v>0.24</v>
      </c>
      <c r="M50" s="12">
        <f t="shared" ref="M50:M51" si="9">$F$5+L50*($G$5-$F$5)</f>
        <v>5.72</v>
      </c>
      <c r="N50" s="14">
        <f>M50+H50</f>
        <v>46.265891217303739</v>
      </c>
      <c r="O50" s="12"/>
      <c r="P50" s="12"/>
      <c r="Q50" s="12"/>
      <c r="R50" s="12"/>
      <c r="S50" s="12"/>
      <c r="T50" s="12"/>
      <c r="U50" s="12"/>
      <c r="V50" s="12"/>
      <c r="W50" s="12"/>
      <c r="X50" s="12" t="s">
        <v>68</v>
      </c>
      <c r="Y50" s="12" t="s">
        <v>66</v>
      </c>
      <c r="Z50" s="12" t="s">
        <v>66</v>
      </c>
      <c r="AA50" s="12" t="s">
        <v>66</v>
      </c>
      <c r="AB50" s="12">
        <v>0</v>
      </c>
      <c r="AC50" s="12">
        <v>23.61</v>
      </c>
      <c r="AD50" s="12">
        <v>1</v>
      </c>
      <c r="AE50" s="12">
        <v>10</v>
      </c>
      <c r="AF50" s="12" t="s">
        <v>66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 t="s">
        <v>69</v>
      </c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</row>
    <row r="51" spans="3:77" ht="12.75" x14ac:dyDescent="0.2">
      <c r="C51" s="12" t="str">
        <f t="shared" si="2"/>
        <v>llegada_empleado(12)</v>
      </c>
      <c r="D51" s="12" t="s">
        <v>127</v>
      </c>
      <c r="E51" s="14">
        <f t="shared" si="6"/>
        <v>40.54589121730374</v>
      </c>
      <c r="F51" s="12">
        <v>0.98</v>
      </c>
      <c r="G51" s="14">
        <f t="shared" si="7"/>
        <v>7.8240460108562901</v>
      </c>
      <c r="H51" s="14">
        <f t="shared" si="8"/>
        <v>48.369937228160033</v>
      </c>
      <c r="I51" s="12"/>
      <c r="J51" s="12"/>
      <c r="K51" s="14">
        <v>57.3</v>
      </c>
      <c r="L51" s="12">
        <v>0.55000000000000004</v>
      </c>
      <c r="M51" s="12">
        <f t="shared" si="9"/>
        <v>6.65</v>
      </c>
      <c r="N51" s="16">
        <v>46.27</v>
      </c>
      <c r="O51" s="14">
        <f>M51+E51</f>
        <v>47.195891217303739</v>
      </c>
      <c r="P51" s="12"/>
      <c r="Q51" s="12"/>
      <c r="R51" s="12"/>
      <c r="S51" s="12"/>
      <c r="T51" s="12"/>
      <c r="U51" s="12"/>
      <c r="V51" s="12"/>
      <c r="W51" s="12"/>
      <c r="X51" s="12" t="s">
        <v>68</v>
      </c>
      <c r="Y51" s="12" t="s">
        <v>68</v>
      </c>
      <c r="Z51" s="12" t="s">
        <v>66</v>
      </c>
      <c r="AA51" s="12" t="s">
        <v>66</v>
      </c>
      <c r="AB51" s="12">
        <v>0</v>
      </c>
      <c r="AC51" s="12">
        <v>23.61</v>
      </c>
      <c r="AD51" s="12">
        <v>1</v>
      </c>
      <c r="AE51" s="12">
        <v>10</v>
      </c>
      <c r="AF51" s="12" t="s">
        <v>66</v>
      </c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 t="s">
        <v>69</v>
      </c>
      <c r="BF51" s="12"/>
      <c r="BG51" s="12" t="s">
        <v>71</v>
      </c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</row>
    <row r="52" spans="3:77" ht="12.75" x14ac:dyDescent="0.2">
      <c r="C52" s="12" t="str">
        <f t="shared" si="2"/>
        <v>fin_registro_huella(1)</v>
      </c>
      <c r="D52" s="12" t="s">
        <v>125</v>
      </c>
      <c r="E52" s="12">
        <f>N51</f>
        <v>46.27</v>
      </c>
      <c r="F52" s="12"/>
      <c r="G52" s="14"/>
      <c r="H52" s="12">
        <v>48.37</v>
      </c>
      <c r="I52" s="12"/>
      <c r="J52" s="12"/>
      <c r="K52" s="14">
        <v>57.3</v>
      </c>
      <c r="L52" s="12"/>
      <c r="M52" s="12"/>
      <c r="N52" s="12"/>
      <c r="O52" s="15">
        <v>47.2</v>
      </c>
      <c r="P52" s="12"/>
      <c r="Q52" s="12"/>
      <c r="R52" s="12"/>
      <c r="S52" s="12"/>
      <c r="T52" s="12"/>
      <c r="U52" s="12"/>
      <c r="V52" s="12"/>
      <c r="W52" s="12"/>
      <c r="X52" s="12" t="s">
        <v>66</v>
      </c>
      <c r="Y52" s="12" t="s">
        <v>68</v>
      </c>
      <c r="Z52" s="12" t="s">
        <v>66</v>
      </c>
      <c r="AA52" s="12" t="s">
        <v>66</v>
      </c>
      <c r="AB52" s="12">
        <v>0</v>
      </c>
      <c r="AC52" s="12">
        <v>23.61</v>
      </c>
      <c r="AD52" s="12">
        <v>1</v>
      </c>
      <c r="AE52" s="12">
        <v>11</v>
      </c>
      <c r="AF52" s="12" t="s">
        <v>66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7"/>
      <c r="BF52" s="17"/>
      <c r="BG52" s="12" t="s">
        <v>71</v>
      </c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spans="3:77" ht="12.75" x14ac:dyDescent="0.2">
      <c r="C53" s="12" t="str">
        <f t="shared" si="2"/>
        <v>fin_registro_huella(2)</v>
      </c>
      <c r="D53" s="12" t="s">
        <v>97</v>
      </c>
      <c r="E53" s="14">
        <f>O52</f>
        <v>47.2</v>
      </c>
      <c r="F53" s="12"/>
      <c r="G53" s="14"/>
      <c r="H53" s="12">
        <v>48.37</v>
      </c>
      <c r="I53" s="12"/>
      <c r="J53" s="12"/>
      <c r="K53" s="14">
        <v>57.3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 t="s">
        <v>66</v>
      </c>
      <c r="Y53" s="12" t="s">
        <v>66</v>
      </c>
      <c r="Z53" s="12" t="s">
        <v>66</v>
      </c>
      <c r="AA53" s="12" t="s">
        <v>66</v>
      </c>
      <c r="AB53" s="12">
        <v>0</v>
      </c>
      <c r="AC53" s="12">
        <v>23.61</v>
      </c>
      <c r="AD53" s="12">
        <v>1</v>
      </c>
      <c r="AE53" s="12">
        <v>12</v>
      </c>
      <c r="AF53" s="12" t="s">
        <v>66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7"/>
      <c r="BH53" s="17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</row>
    <row r="54" spans="3:77" ht="12.75" x14ac:dyDescent="0.2">
      <c r="C54" s="12" t="str">
        <f t="shared" si="2"/>
        <v>llegada_empleado(13)</v>
      </c>
      <c r="D54" s="12" t="s">
        <v>111</v>
      </c>
      <c r="E54" s="12">
        <f t="shared" ref="E54:E58" si="10">H53</f>
        <v>48.37</v>
      </c>
      <c r="F54" s="12">
        <v>0.15</v>
      </c>
      <c r="G54" s="14">
        <f t="shared" ref="G54:G60" si="11">-$F$14*LN(1-F54)</f>
        <v>0.32503785899554988</v>
      </c>
      <c r="H54" s="15">
        <f t="shared" ref="H54:H58" si="12">G54+E54</f>
        <v>48.695037858995548</v>
      </c>
      <c r="I54" s="12"/>
      <c r="J54" s="12"/>
      <c r="K54" s="14">
        <v>57.3</v>
      </c>
      <c r="L54" s="12">
        <v>0.87</v>
      </c>
      <c r="M54" s="12">
        <f t="shared" ref="M54:M57" si="13">$F$5+L54*($G$5-$F$5)</f>
        <v>7.6099999999999994</v>
      </c>
      <c r="N54" s="12">
        <f>M54+E54</f>
        <v>55.98</v>
      </c>
      <c r="O54" s="12"/>
      <c r="P54" s="12"/>
      <c r="Q54" s="12"/>
      <c r="R54" s="12"/>
      <c r="S54" s="12"/>
      <c r="T54" s="12"/>
      <c r="U54" s="12"/>
      <c r="V54" s="12"/>
      <c r="W54" s="12"/>
      <c r="X54" s="12" t="s">
        <v>68</v>
      </c>
      <c r="Y54" s="12" t="s">
        <v>66</v>
      </c>
      <c r="Z54" s="12" t="s">
        <v>66</v>
      </c>
      <c r="AA54" s="12" t="s">
        <v>66</v>
      </c>
      <c r="AB54" s="12">
        <v>0</v>
      </c>
      <c r="AC54" s="12">
        <v>23.61</v>
      </c>
      <c r="AD54" s="12">
        <v>1</v>
      </c>
      <c r="AE54" s="12">
        <v>12</v>
      </c>
      <c r="AF54" s="12" t="s">
        <v>66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 t="s">
        <v>69</v>
      </c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</row>
    <row r="55" spans="3:77" ht="12.75" x14ac:dyDescent="0.2">
      <c r="C55" s="12" t="str">
        <f t="shared" si="2"/>
        <v>llegada_empleado(14)</v>
      </c>
      <c r="D55" s="12" t="s">
        <v>112</v>
      </c>
      <c r="E55" s="14">
        <f t="shared" si="10"/>
        <v>48.695037858995548</v>
      </c>
      <c r="F55" s="12">
        <v>0.8</v>
      </c>
      <c r="G55" s="14">
        <f t="shared" si="11"/>
        <v>3.218875824868201</v>
      </c>
      <c r="H55" s="15">
        <f t="shared" si="12"/>
        <v>51.913913683863747</v>
      </c>
      <c r="I55" s="12"/>
      <c r="J55" s="12"/>
      <c r="K55" s="14">
        <v>57.3</v>
      </c>
      <c r="L55" s="12">
        <v>0.51</v>
      </c>
      <c r="M55" s="12">
        <f t="shared" si="13"/>
        <v>6.53</v>
      </c>
      <c r="N55" s="12">
        <v>55.98</v>
      </c>
      <c r="O55" s="14">
        <f>M55+E55</f>
        <v>55.225037858995549</v>
      </c>
      <c r="P55" s="12"/>
      <c r="Q55" s="12"/>
      <c r="R55" s="12"/>
      <c r="S55" s="12"/>
      <c r="T55" s="12"/>
      <c r="U55" s="12"/>
      <c r="V55" s="12"/>
      <c r="W55" s="12"/>
      <c r="X55" s="12" t="s">
        <v>68</v>
      </c>
      <c r="Y55" s="12" t="s">
        <v>68</v>
      </c>
      <c r="Z55" s="12" t="s">
        <v>66</v>
      </c>
      <c r="AA55" s="12" t="s">
        <v>66</v>
      </c>
      <c r="AB55" s="12">
        <v>0</v>
      </c>
      <c r="AC55" s="12">
        <v>23.61</v>
      </c>
      <c r="AD55" s="12">
        <v>1</v>
      </c>
      <c r="AE55" s="12">
        <v>12</v>
      </c>
      <c r="AF55" s="12" t="s">
        <v>66</v>
      </c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 t="s">
        <v>69</v>
      </c>
      <c r="BJ55" s="12"/>
      <c r="BK55" s="12" t="s">
        <v>71</v>
      </c>
      <c r="BL55" s="12"/>
      <c r="BM55" s="12"/>
      <c r="BN55" s="12"/>
      <c r="BO55" s="12"/>
      <c r="BP55" s="12"/>
      <c r="BQ55" s="12"/>
      <c r="BR55" s="12"/>
      <c r="BS55" s="12"/>
      <c r="BT55" s="12"/>
    </row>
    <row r="56" spans="3:77" ht="12.75" x14ac:dyDescent="0.2">
      <c r="C56" s="12" t="str">
        <f t="shared" si="2"/>
        <v>llegada_empleado(15)</v>
      </c>
      <c r="D56" s="12" t="s">
        <v>113</v>
      </c>
      <c r="E56" s="14">
        <f t="shared" si="10"/>
        <v>51.913913683863747</v>
      </c>
      <c r="F56" s="12">
        <v>0.51</v>
      </c>
      <c r="G56" s="14">
        <f t="shared" si="11"/>
        <v>1.4266997757549296</v>
      </c>
      <c r="H56" s="15">
        <f t="shared" si="12"/>
        <v>53.340613459618673</v>
      </c>
      <c r="I56" s="12"/>
      <c r="J56" s="12"/>
      <c r="K56" s="14">
        <v>57.3</v>
      </c>
      <c r="L56" s="12">
        <v>0.77</v>
      </c>
      <c r="M56" s="12">
        <f t="shared" si="13"/>
        <v>7.3100000000000005</v>
      </c>
      <c r="N56" s="12">
        <v>55.98</v>
      </c>
      <c r="O56" s="12">
        <v>55.23</v>
      </c>
      <c r="P56" s="14">
        <f>M56+E56</f>
        <v>59.223913683863749</v>
      </c>
      <c r="Q56" s="12"/>
      <c r="R56" s="12"/>
      <c r="S56" s="12"/>
      <c r="T56" s="12"/>
      <c r="U56" s="12"/>
      <c r="V56" s="12"/>
      <c r="W56" s="12"/>
      <c r="X56" s="12" t="s">
        <v>68</v>
      </c>
      <c r="Y56" s="12" t="s">
        <v>68</v>
      </c>
      <c r="Z56" s="12" t="s">
        <v>68</v>
      </c>
      <c r="AA56" s="12" t="s">
        <v>66</v>
      </c>
      <c r="AB56" s="12">
        <v>0</v>
      </c>
      <c r="AC56" s="12">
        <v>23.61</v>
      </c>
      <c r="AD56" s="12">
        <v>1</v>
      </c>
      <c r="AE56" s="12">
        <v>12</v>
      </c>
      <c r="AF56" s="12" t="s">
        <v>66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 t="s">
        <v>69</v>
      </c>
      <c r="BJ56" s="12"/>
      <c r="BK56" s="12" t="s">
        <v>71</v>
      </c>
      <c r="BL56" s="12"/>
      <c r="BM56" s="12" t="s">
        <v>73</v>
      </c>
      <c r="BN56" s="12"/>
      <c r="BO56" s="12"/>
      <c r="BP56" s="12"/>
      <c r="BQ56" s="12"/>
      <c r="BR56" s="12"/>
      <c r="BS56" s="12"/>
      <c r="BT56" s="12"/>
    </row>
    <row r="57" spans="3:77" ht="12.75" x14ac:dyDescent="0.2">
      <c r="C57" s="12" t="str">
        <f t="shared" si="2"/>
        <v>llegada_empleado(16)</v>
      </c>
      <c r="D57" s="12" t="s">
        <v>114</v>
      </c>
      <c r="E57" s="14">
        <f t="shared" si="10"/>
        <v>53.340613459618673</v>
      </c>
      <c r="F57" s="12">
        <v>0.44</v>
      </c>
      <c r="G57" s="14">
        <f t="shared" si="11"/>
        <v>1.1596369905058841</v>
      </c>
      <c r="H57" s="15">
        <f t="shared" si="12"/>
        <v>54.500250450124554</v>
      </c>
      <c r="I57" s="12"/>
      <c r="J57" s="12"/>
      <c r="K57" s="14">
        <v>57.3</v>
      </c>
      <c r="L57" s="12">
        <v>0.49</v>
      </c>
      <c r="M57" s="12">
        <f t="shared" si="13"/>
        <v>6.47</v>
      </c>
      <c r="N57" s="12">
        <v>55.98</v>
      </c>
      <c r="O57" s="12">
        <v>55.23</v>
      </c>
      <c r="P57" s="12">
        <v>59.22</v>
      </c>
      <c r="Q57" s="14">
        <f>M57+E57</f>
        <v>59.810613459618672</v>
      </c>
      <c r="R57" s="12"/>
      <c r="S57" s="12"/>
      <c r="T57" s="12"/>
      <c r="U57" s="12"/>
      <c r="V57" s="12"/>
      <c r="W57" s="12"/>
      <c r="X57" s="12" t="s">
        <v>68</v>
      </c>
      <c r="Y57" s="12" t="s">
        <v>68</v>
      </c>
      <c r="Z57" s="12" t="s">
        <v>68</v>
      </c>
      <c r="AA57" s="12" t="s">
        <v>68</v>
      </c>
      <c r="AB57" s="12">
        <v>0</v>
      </c>
      <c r="AC57" s="12">
        <v>23.61</v>
      </c>
      <c r="AD57" s="12">
        <v>1</v>
      </c>
      <c r="AE57" s="12">
        <v>12</v>
      </c>
      <c r="AF57" s="12" t="s">
        <v>66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 t="s">
        <v>69</v>
      </c>
      <c r="BJ57" s="12"/>
      <c r="BK57" s="12" t="s">
        <v>71</v>
      </c>
      <c r="BL57" s="12"/>
      <c r="BM57" s="12" t="s">
        <v>73</v>
      </c>
      <c r="BO57" s="12" t="s">
        <v>75</v>
      </c>
      <c r="BP57" s="12"/>
      <c r="BQ57" s="12"/>
      <c r="BR57" s="12"/>
      <c r="BS57" s="12"/>
      <c r="BT57" s="12"/>
    </row>
    <row r="58" spans="3:77" ht="12.75" x14ac:dyDescent="0.2">
      <c r="C58" s="12" t="str">
        <f t="shared" si="2"/>
        <v>llegada_empleado(17)</v>
      </c>
      <c r="D58" s="12" t="s">
        <v>125</v>
      </c>
      <c r="E58" s="14">
        <f t="shared" si="10"/>
        <v>54.500250450124554</v>
      </c>
      <c r="F58" s="12">
        <v>0.5</v>
      </c>
      <c r="G58" s="14">
        <f t="shared" si="11"/>
        <v>1.3862943611198906</v>
      </c>
      <c r="H58" s="18">
        <f t="shared" si="12"/>
        <v>55.886544811244441</v>
      </c>
      <c r="I58" s="12"/>
      <c r="J58" s="12"/>
      <c r="K58" s="14">
        <v>57.3</v>
      </c>
      <c r="L58" s="12"/>
      <c r="M58" s="12"/>
      <c r="N58" s="12">
        <v>55.98</v>
      </c>
      <c r="O58" s="16">
        <v>55.23</v>
      </c>
      <c r="P58" s="19">
        <v>59.22</v>
      </c>
      <c r="Q58" s="12">
        <v>59.81</v>
      </c>
      <c r="R58" s="12"/>
      <c r="S58" s="12"/>
      <c r="T58" s="12"/>
      <c r="U58" s="12"/>
      <c r="V58" s="12"/>
      <c r="W58" s="12"/>
      <c r="X58" s="12" t="s">
        <v>68</v>
      </c>
      <c r="Y58" s="12" t="s">
        <v>68</v>
      </c>
      <c r="Z58" s="12" t="s">
        <v>68</v>
      </c>
      <c r="AA58" s="12" t="s">
        <v>68</v>
      </c>
      <c r="AB58" s="12">
        <v>1</v>
      </c>
      <c r="AC58" s="12">
        <v>23.61</v>
      </c>
      <c r="AD58" s="12">
        <v>1</v>
      </c>
      <c r="AE58" s="12">
        <v>12</v>
      </c>
      <c r="AF58" s="12" t="s">
        <v>66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 t="s">
        <v>69</v>
      </c>
      <c r="BJ58" s="12"/>
      <c r="BK58" s="12" t="s">
        <v>71</v>
      </c>
      <c r="BL58" s="12"/>
      <c r="BM58" s="12" t="s">
        <v>73</v>
      </c>
      <c r="BN58" s="12"/>
      <c r="BO58" s="12" t="s">
        <v>75</v>
      </c>
      <c r="BQ58" s="12" t="s">
        <v>77</v>
      </c>
      <c r="BR58" s="14">
        <f>E58</f>
        <v>54.500250450124554</v>
      </c>
      <c r="BS58" s="12"/>
      <c r="BT58" s="12"/>
    </row>
    <row r="59" spans="3:77" ht="12.75" x14ac:dyDescent="0.2">
      <c r="C59" s="12" t="str">
        <f t="shared" si="2"/>
        <v>fin_registro_huella(2)</v>
      </c>
      <c r="D59" s="12" t="s">
        <v>115</v>
      </c>
      <c r="E59" s="12">
        <f>O58</f>
        <v>55.23</v>
      </c>
      <c r="F59" s="12"/>
      <c r="G59" s="14">
        <f t="shared" si="11"/>
        <v>0</v>
      </c>
      <c r="H59" s="16">
        <v>55.89</v>
      </c>
      <c r="I59" s="12"/>
      <c r="J59" s="12"/>
      <c r="K59" s="14">
        <v>57.3</v>
      </c>
      <c r="L59" s="12">
        <v>0.98</v>
      </c>
      <c r="M59" s="12">
        <f>$F$5+L59*($G$5-$F$5)</f>
        <v>7.9399999999999995</v>
      </c>
      <c r="N59" s="12">
        <v>55.98</v>
      </c>
      <c r="O59" s="12">
        <f>M59+E59</f>
        <v>63.169999999999995</v>
      </c>
      <c r="P59" s="12">
        <v>59.22</v>
      </c>
      <c r="Q59" s="12">
        <v>59.81</v>
      </c>
      <c r="R59" s="12"/>
      <c r="S59" s="12"/>
      <c r="T59" s="12"/>
      <c r="U59" s="12"/>
      <c r="V59" s="12"/>
      <c r="W59" s="12"/>
      <c r="X59" s="12" t="s">
        <v>68</v>
      </c>
      <c r="Y59" s="12" t="s">
        <v>68</v>
      </c>
      <c r="Z59" s="12" t="s">
        <v>68</v>
      </c>
      <c r="AA59" s="12" t="s">
        <v>68</v>
      </c>
      <c r="AB59" s="12">
        <v>0</v>
      </c>
      <c r="AC59" s="14">
        <f>AC58+E59-BR58</f>
        <v>24.339749549875449</v>
      </c>
      <c r="AD59" s="12">
        <v>1</v>
      </c>
      <c r="AE59" s="12">
        <v>13</v>
      </c>
      <c r="AF59" s="12" t="s">
        <v>66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 t="s">
        <v>69</v>
      </c>
      <c r="BJ59" s="12"/>
      <c r="BK59" s="17"/>
      <c r="BL59" s="17"/>
      <c r="BM59" s="12" t="s">
        <v>73</v>
      </c>
      <c r="BN59" s="12"/>
      <c r="BO59" s="12" t="s">
        <v>75</v>
      </c>
      <c r="BQ59" s="12" t="s">
        <v>71</v>
      </c>
      <c r="BR59" s="12"/>
      <c r="BS59" s="12"/>
      <c r="BT59" s="12"/>
    </row>
    <row r="60" spans="3:77" ht="12.75" x14ac:dyDescent="0.2">
      <c r="C60" s="12" t="str">
        <f t="shared" si="2"/>
        <v>llegada_empleado(18)</v>
      </c>
      <c r="D60" s="12" t="s">
        <v>127</v>
      </c>
      <c r="E60" s="12">
        <f>H59</f>
        <v>55.89</v>
      </c>
      <c r="F60" s="12">
        <v>0.91</v>
      </c>
      <c r="G60" s="14">
        <f t="shared" si="11"/>
        <v>4.8158912173037445</v>
      </c>
      <c r="H60" s="14">
        <f>G60+E60</f>
        <v>60.705891217303744</v>
      </c>
      <c r="I60" s="12"/>
      <c r="J60" s="12"/>
      <c r="K60" s="14">
        <v>57.3</v>
      </c>
      <c r="L60" s="12"/>
      <c r="M60" s="12"/>
      <c r="N60" s="16">
        <v>55.98</v>
      </c>
      <c r="O60" s="12">
        <v>63.17</v>
      </c>
      <c r="P60" s="12">
        <v>59.22</v>
      </c>
      <c r="Q60" s="12">
        <v>59.81</v>
      </c>
      <c r="R60" s="12"/>
      <c r="S60" s="12"/>
      <c r="T60" s="12"/>
      <c r="U60" s="12"/>
      <c r="V60" s="12"/>
      <c r="W60" s="12"/>
      <c r="X60" s="12" t="s">
        <v>68</v>
      </c>
      <c r="Y60" s="12" t="s">
        <v>68</v>
      </c>
      <c r="Z60" s="12" t="s">
        <v>68</v>
      </c>
      <c r="AA60" s="12" t="s">
        <v>68</v>
      </c>
      <c r="AB60" s="12">
        <v>1</v>
      </c>
      <c r="AC60" s="12">
        <v>24.34</v>
      </c>
      <c r="AD60" s="12">
        <v>1</v>
      </c>
      <c r="AE60" s="12">
        <v>13</v>
      </c>
      <c r="AF60" s="12" t="s">
        <v>66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 t="s">
        <v>69</v>
      </c>
      <c r="BJ60" s="12"/>
      <c r="BK60" s="12"/>
      <c r="BL60" s="12"/>
      <c r="BM60" s="12" t="s">
        <v>73</v>
      </c>
      <c r="BN60" s="12"/>
      <c r="BO60" s="12" t="s">
        <v>75</v>
      </c>
      <c r="BQ60" s="12" t="s">
        <v>71</v>
      </c>
      <c r="BR60" s="12"/>
      <c r="BS60" s="12" t="s">
        <v>77</v>
      </c>
      <c r="BT60" s="12">
        <f>E60</f>
        <v>55.89</v>
      </c>
    </row>
    <row r="61" spans="3:77" ht="12.75" x14ac:dyDescent="0.2">
      <c r="C61" s="12" t="str">
        <f t="shared" si="2"/>
        <v>fin_registro_huella(1)</v>
      </c>
      <c r="D61" s="12" t="s">
        <v>10</v>
      </c>
      <c r="E61" s="12">
        <f>N60</f>
        <v>55.98</v>
      </c>
      <c r="F61" s="12"/>
      <c r="G61" s="14"/>
      <c r="H61" s="12">
        <v>60.71</v>
      </c>
      <c r="I61" s="12"/>
      <c r="J61" s="12"/>
      <c r="K61" s="14">
        <v>57.3</v>
      </c>
      <c r="L61" s="12">
        <v>0.44</v>
      </c>
      <c r="M61" s="12">
        <f>$F$5+L61*($G$5-$F$5)</f>
        <v>6.32</v>
      </c>
      <c r="N61" s="12">
        <f>M61+E61</f>
        <v>62.3</v>
      </c>
      <c r="O61" s="12">
        <v>63.17</v>
      </c>
      <c r="P61" s="12">
        <v>59.22</v>
      </c>
      <c r="Q61" s="12">
        <v>59.81</v>
      </c>
      <c r="R61" s="12"/>
      <c r="S61" s="12"/>
      <c r="T61" s="12"/>
      <c r="U61" s="12"/>
      <c r="V61" s="12"/>
      <c r="W61" s="12"/>
      <c r="X61" s="12" t="s">
        <v>68</v>
      </c>
      <c r="Y61" s="12" t="s">
        <v>68</v>
      </c>
      <c r="Z61" s="12" t="s">
        <v>68</v>
      </c>
      <c r="AA61" s="12" t="s">
        <v>68</v>
      </c>
      <c r="AB61" s="12">
        <v>0</v>
      </c>
      <c r="AC61" s="12">
        <f>AC60+E61-BT60</f>
        <v>24.429999999999993</v>
      </c>
      <c r="AD61" s="12">
        <v>1</v>
      </c>
      <c r="AE61" s="12">
        <v>14</v>
      </c>
      <c r="AF61" s="12" t="s">
        <v>66</v>
      </c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7"/>
      <c r="BJ61" s="17"/>
      <c r="BK61" s="12"/>
      <c r="BL61" s="12"/>
      <c r="BM61" s="12" t="s">
        <v>73</v>
      </c>
      <c r="BN61" s="12"/>
      <c r="BO61" s="12" t="s">
        <v>75</v>
      </c>
      <c r="BQ61" s="12" t="s">
        <v>71</v>
      </c>
      <c r="BR61" s="12"/>
      <c r="BS61" s="12" t="s">
        <v>69</v>
      </c>
      <c r="BT61" s="12"/>
    </row>
    <row r="62" spans="3:77" ht="12.75" x14ac:dyDescent="0.2">
      <c r="C62" s="12" t="str">
        <f t="shared" si="2"/>
        <v>llegada_tecnico</v>
      </c>
      <c r="D62" s="12" t="s">
        <v>124</v>
      </c>
      <c r="E62" s="14">
        <f>K61</f>
        <v>57.3</v>
      </c>
      <c r="F62" s="12"/>
      <c r="G62" s="14"/>
      <c r="H62" s="12">
        <v>60.71</v>
      </c>
      <c r="I62" s="12"/>
      <c r="J62" s="12"/>
      <c r="K62" s="14"/>
      <c r="L62" s="12"/>
      <c r="M62" s="12"/>
      <c r="N62" s="12">
        <v>62.3</v>
      </c>
      <c r="O62" s="12">
        <v>63.17</v>
      </c>
      <c r="P62" s="16">
        <v>59.22</v>
      </c>
      <c r="Q62" s="12">
        <v>59.81</v>
      </c>
      <c r="R62" s="12">
        <v>0.45</v>
      </c>
      <c r="S62" s="12">
        <f>3+R62*(8-3)</f>
        <v>5.25</v>
      </c>
      <c r="T62" s="14">
        <f>S62+E62</f>
        <v>62.55</v>
      </c>
      <c r="U62" s="12"/>
      <c r="V62" s="12"/>
      <c r="W62" s="12"/>
      <c r="X62" s="12" t="s">
        <v>86</v>
      </c>
      <c r="Y62" s="12" t="s">
        <v>68</v>
      </c>
      <c r="Z62" s="12" t="s">
        <v>68</v>
      </c>
      <c r="AA62" s="12" t="s">
        <v>68</v>
      </c>
      <c r="AB62" s="12">
        <v>0</v>
      </c>
      <c r="AC62" s="12">
        <v>24.43</v>
      </c>
      <c r="AD62" s="12">
        <v>1</v>
      </c>
      <c r="AE62" s="12">
        <v>14</v>
      </c>
      <c r="AF62" s="12" t="s">
        <v>116</v>
      </c>
      <c r="AG62" s="12" t="s">
        <v>117</v>
      </c>
      <c r="AH62" s="12" t="s">
        <v>117</v>
      </c>
      <c r="AI62" s="12" t="s">
        <v>117</v>
      </c>
      <c r="AJ62" s="12" t="s">
        <v>117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 t="s">
        <v>73</v>
      </c>
      <c r="BN62" s="12"/>
      <c r="BO62" s="12" t="s">
        <v>75</v>
      </c>
      <c r="BQ62" s="12" t="s">
        <v>71</v>
      </c>
      <c r="BR62" s="12"/>
      <c r="BS62" s="12" t="s">
        <v>69</v>
      </c>
      <c r="BT62" s="12"/>
      <c r="BU62" s="12"/>
      <c r="BV62" s="12"/>
      <c r="BW62" s="12"/>
      <c r="BX62" s="12"/>
      <c r="BY62" s="12"/>
    </row>
    <row r="63" spans="3:77" ht="12.75" x14ac:dyDescent="0.2">
      <c r="C63" s="12" t="str">
        <f t="shared" si="2"/>
        <v>fin_registro_huella(3)</v>
      </c>
      <c r="D63" s="12" t="s">
        <v>126</v>
      </c>
      <c r="E63" s="12">
        <f>P62</f>
        <v>59.22</v>
      </c>
      <c r="F63" s="12"/>
      <c r="G63" s="14"/>
      <c r="H63" s="12">
        <v>60.71</v>
      </c>
      <c r="I63" s="12"/>
      <c r="J63" s="12"/>
      <c r="K63" s="14"/>
      <c r="L63" s="12"/>
      <c r="M63" s="12"/>
      <c r="N63" s="12">
        <v>62.3</v>
      </c>
      <c r="O63" s="12">
        <v>63.17</v>
      </c>
      <c r="P63" s="12"/>
      <c r="Q63" s="16">
        <v>59.81</v>
      </c>
      <c r="R63" s="12"/>
      <c r="S63" s="12"/>
      <c r="T63" s="12">
        <v>62.55</v>
      </c>
      <c r="U63" s="12"/>
      <c r="V63" s="12"/>
      <c r="W63" s="12"/>
      <c r="X63" s="12" t="s">
        <v>86</v>
      </c>
      <c r="Y63" s="12" t="s">
        <v>68</v>
      </c>
      <c r="Z63" s="12" t="s">
        <v>66</v>
      </c>
      <c r="AA63" s="12" t="s">
        <v>68</v>
      </c>
      <c r="AB63" s="12">
        <v>0</v>
      </c>
      <c r="AC63" s="12">
        <v>24.43</v>
      </c>
      <c r="AD63" s="12">
        <v>1</v>
      </c>
      <c r="AE63" s="12">
        <v>15</v>
      </c>
      <c r="AF63" s="12" t="s">
        <v>116</v>
      </c>
      <c r="AG63" s="12" t="s">
        <v>117</v>
      </c>
      <c r="AH63" s="12" t="s">
        <v>117</v>
      </c>
      <c r="AI63" s="12" t="s">
        <v>117</v>
      </c>
      <c r="AJ63" s="12" t="s">
        <v>117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7"/>
      <c r="BN63" s="17"/>
      <c r="BO63" s="12" t="s">
        <v>75</v>
      </c>
      <c r="BQ63" s="12" t="s">
        <v>71</v>
      </c>
      <c r="BR63" s="12"/>
      <c r="BS63" s="12" t="s">
        <v>69</v>
      </c>
      <c r="BT63" s="12"/>
      <c r="BU63" s="12"/>
      <c r="BV63" s="12"/>
      <c r="BW63" s="12"/>
      <c r="BX63" s="12"/>
      <c r="BY63" s="12"/>
    </row>
    <row r="64" spans="3:77" ht="12.75" x14ac:dyDescent="0.2">
      <c r="C64" s="12" t="str">
        <f t="shared" si="2"/>
        <v>fin_registro_huella(4)</v>
      </c>
      <c r="D64" s="12" t="s">
        <v>118</v>
      </c>
      <c r="E64" s="12">
        <f>Q63</f>
        <v>59.81</v>
      </c>
      <c r="F64" s="12"/>
      <c r="G64" s="14"/>
      <c r="H64" s="16">
        <v>60.71</v>
      </c>
      <c r="I64" s="12"/>
      <c r="J64" s="12"/>
      <c r="K64" s="14"/>
      <c r="L64" s="12"/>
      <c r="M64" s="12"/>
      <c r="N64" s="12">
        <v>62.3</v>
      </c>
      <c r="O64" s="12">
        <v>63.17</v>
      </c>
      <c r="P64" s="12"/>
      <c r="Q64" s="12"/>
      <c r="R64" s="12"/>
      <c r="S64" s="12"/>
      <c r="T64" s="12">
        <v>62.55</v>
      </c>
      <c r="U64" s="12"/>
      <c r="V64" s="12"/>
      <c r="W64" s="12"/>
      <c r="X64" s="12" t="s">
        <v>86</v>
      </c>
      <c r="Y64" s="12" t="s">
        <v>68</v>
      </c>
      <c r="Z64" s="12" t="s">
        <v>66</v>
      </c>
      <c r="AA64" s="12" t="s">
        <v>66</v>
      </c>
      <c r="AB64" s="12">
        <v>0</v>
      </c>
      <c r="AC64" s="12">
        <v>24.43</v>
      </c>
      <c r="AD64" s="12">
        <v>1</v>
      </c>
      <c r="AE64" s="12">
        <v>16</v>
      </c>
      <c r="AF64" s="12" t="s">
        <v>116</v>
      </c>
      <c r="AG64" s="12" t="s">
        <v>117</v>
      </c>
      <c r="AH64" s="12" t="s">
        <v>117</v>
      </c>
      <c r="AI64" s="12" t="s">
        <v>117</v>
      </c>
      <c r="AJ64" s="12" t="s">
        <v>117</v>
      </c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7"/>
      <c r="BP64" s="17"/>
      <c r="BQ64" s="12" t="s">
        <v>71</v>
      </c>
      <c r="BR64" s="12"/>
      <c r="BS64" s="12" t="s">
        <v>69</v>
      </c>
      <c r="BT64" s="12"/>
      <c r="BU64" s="12"/>
      <c r="BV64" s="12"/>
      <c r="BW64" s="12"/>
      <c r="BX64" s="12"/>
      <c r="BY64" s="12"/>
    </row>
    <row r="65" spans="3:79" ht="12.75" x14ac:dyDescent="0.2">
      <c r="C65" s="12" t="str">
        <f t="shared" si="2"/>
        <v>llegada_empleado(19)</v>
      </c>
      <c r="D65" s="12" t="s">
        <v>127</v>
      </c>
      <c r="E65" s="12">
        <f>H63</f>
        <v>60.71</v>
      </c>
      <c r="F65" s="12">
        <v>0.88</v>
      </c>
      <c r="G65" s="14">
        <f>-$F$14*LN(1-F65)</f>
        <v>4.240527072400182</v>
      </c>
      <c r="H65" s="14">
        <f>G65+E65</f>
        <v>64.950527072400178</v>
      </c>
      <c r="I65" s="12"/>
      <c r="J65" s="12"/>
      <c r="K65" s="14"/>
      <c r="L65" s="12">
        <v>0.81</v>
      </c>
      <c r="M65" s="12">
        <f>$F$5+L65*($G$5-$F$5)</f>
        <v>7.43</v>
      </c>
      <c r="N65" s="16">
        <v>62.3</v>
      </c>
      <c r="O65" s="12">
        <v>63.17</v>
      </c>
      <c r="P65" s="12">
        <f>M65+E65</f>
        <v>68.14</v>
      </c>
      <c r="Q65" s="12"/>
      <c r="R65" s="12"/>
      <c r="S65" s="12"/>
      <c r="T65" s="12">
        <v>62.55</v>
      </c>
      <c r="U65" s="12"/>
      <c r="V65" s="12"/>
      <c r="W65" s="12"/>
      <c r="X65" s="12" t="s">
        <v>86</v>
      </c>
      <c r="Y65" s="12" t="s">
        <v>68</v>
      </c>
      <c r="Z65" s="12" t="s">
        <v>68</v>
      </c>
      <c r="AA65" s="12" t="s">
        <v>66</v>
      </c>
      <c r="AB65" s="12">
        <v>0</v>
      </c>
      <c r="AC65" s="12">
        <v>24.43</v>
      </c>
      <c r="AD65" s="12">
        <v>1</v>
      </c>
      <c r="AE65" s="12">
        <v>16</v>
      </c>
      <c r="AF65" s="12" t="s">
        <v>116</v>
      </c>
      <c r="AG65" s="12" t="s">
        <v>117</v>
      </c>
      <c r="AH65" s="12" t="s">
        <v>117</v>
      </c>
      <c r="AI65" s="12" t="s">
        <v>117</v>
      </c>
      <c r="AJ65" s="12" t="s">
        <v>117</v>
      </c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 t="s">
        <v>71</v>
      </c>
      <c r="BR65" s="12"/>
      <c r="BS65" s="12" t="s">
        <v>69</v>
      </c>
      <c r="BT65" s="12"/>
      <c r="BU65" s="12" t="s">
        <v>73</v>
      </c>
      <c r="BV65" s="12"/>
      <c r="BW65" s="12"/>
      <c r="BX65" s="12"/>
      <c r="BY65" s="12"/>
    </row>
    <row r="66" spans="3:79" ht="12.75" x14ac:dyDescent="0.2">
      <c r="C66" s="12" t="str">
        <f t="shared" si="2"/>
        <v>fin_registro_huella(1)</v>
      </c>
      <c r="D66" s="12" t="s">
        <v>87</v>
      </c>
      <c r="E66" s="12">
        <f>N65</f>
        <v>62.3</v>
      </c>
      <c r="F66" s="12"/>
      <c r="G66" s="14"/>
      <c r="H66" s="12">
        <v>64.95</v>
      </c>
      <c r="I66" s="12"/>
      <c r="J66" s="12"/>
      <c r="K66" s="14"/>
      <c r="L66" s="12"/>
      <c r="M66" s="12"/>
      <c r="N66" s="12"/>
      <c r="O66" s="12">
        <v>63.17</v>
      </c>
      <c r="P66" s="12">
        <v>68.14</v>
      </c>
      <c r="Q66" s="12"/>
      <c r="R66" s="12"/>
      <c r="S66" s="12"/>
      <c r="T66" s="16">
        <v>62.55</v>
      </c>
      <c r="U66" s="12"/>
      <c r="V66" s="12"/>
      <c r="W66" s="12"/>
      <c r="X66" s="12" t="s">
        <v>85</v>
      </c>
      <c r="Y66" s="12" t="s">
        <v>68</v>
      </c>
      <c r="Z66" s="12" t="s">
        <v>68</v>
      </c>
      <c r="AA66" s="12" t="s">
        <v>66</v>
      </c>
      <c r="AB66" s="12">
        <v>0</v>
      </c>
      <c r="AC66" s="12">
        <v>24.43</v>
      </c>
      <c r="AD66" s="12">
        <v>1</v>
      </c>
      <c r="AE66" s="12">
        <v>17</v>
      </c>
      <c r="AF66" s="12" t="s">
        <v>116</v>
      </c>
      <c r="AG66" s="12" t="s">
        <v>117</v>
      </c>
      <c r="AH66" s="12" t="s">
        <v>117</v>
      </c>
      <c r="AI66" s="12" t="s">
        <v>117</v>
      </c>
      <c r="AJ66" s="12" t="s">
        <v>117</v>
      </c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 t="s">
        <v>71</v>
      </c>
      <c r="BR66" s="12"/>
      <c r="BS66" s="17"/>
      <c r="BT66" s="17"/>
      <c r="BU66" s="12" t="s">
        <v>73</v>
      </c>
      <c r="BV66" s="12"/>
      <c r="BW66" s="12"/>
      <c r="BX66" s="12"/>
      <c r="BY66" s="12"/>
    </row>
    <row r="67" spans="3:79" ht="12.75" x14ac:dyDescent="0.2">
      <c r="C67" s="12" t="str">
        <f t="shared" si="2"/>
        <v>fin_mantenimiento_terminal(1)</v>
      </c>
      <c r="D67" s="12" t="s">
        <v>125</v>
      </c>
      <c r="E67" s="12">
        <f>T66</f>
        <v>62.55</v>
      </c>
      <c r="F67" s="12"/>
      <c r="G67" s="14"/>
      <c r="H67" s="12">
        <v>64.95</v>
      </c>
      <c r="I67" s="12"/>
      <c r="J67" s="12"/>
      <c r="K67" s="14"/>
      <c r="L67" s="12"/>
      <c r="M67" s="12"/>
      <c r="N67" s="12"/>
      <c r="O67" s="16">
        <v>63.17</v>
      </c>
      <c r="P67" s="12">
        <v>68.14</v>
      </c>
      <c r="Q67" s="12"/>
      <c r="R67" s="12">
        <v>0.06</v>
      </c>
      <c r="S67" s="12">
        <f>3+R67*(8-3)</f>
        <v>3.3</v>
      </c>
      <c r="T67" s="12"/>
      <c r="V67" s="12"/>
      <c r="W67" s="12">
        <f>S67+E67</f>
        <v>65.849999999999994</v>
      </c>
      <c r="X67" s="12" t="s">
        <v>66</v>
      </c>
      <c r="Y67" s="12" t="s">
        <v>66</v>
      </c>
      <c r="Z67" s="12" t="s">
        <v>68</v>
      </c>
      <c r="AA67" s="12" t="s">
        <v>85</v>
      </c>
      <c r="AB67" s="12">
        <v>0</v>
      </c>
      <c r="AC67" s="12">
        <v>24.43</v>
      </c>
      <c r="AD67" s="12">
        <v>1</v>
      </c>
      <c r="AE67" s="12">
        <v>17</v>
      </c>
      <c r="AF67" s="12" t="s">
        <v>119</v>
      </c>
      <c r="AG67" s="12" t="s">
        <v>120</v>
      </c>
      <c r="AH67" s="12" t="s">
        <v>117</v>
      </c>
      <c r="AI67" s="12" t="s">
        <v>117</v>
      </c>
      <c r="AJ67" s="12" t="s">
        <v>117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 t="s">
        <v>71</v>
      </c>
      <c r="BR67" s="12"/>
      <c r="BS67" s="12"/>
      <c r="BT67" s="12"/>
      <c r="BU67" s="12" t="s">
        <v>73</v>
      </c>
      <c r="BV67" s="12"/>
      <c r="BW67" s="12"/>
      <c r="BX67" s="12"/>
      <c r="BY67" s="12"/>
    </row>
    <row r="68" spans="3:79" ht="12.75" x14ac:dyDescent="0.2">
      <c r="C68" s="12" t="str">
        <f t="shared" si="2"/>
        <v>fin_registro_huella(2)</v>
      </c>
      <c r="D68" s="12" t="s">
        <v>118</v>
      </c>
      <c r="E68" s="12">
        <f>O67</f>
        <v>63.17</v>
      </c>
      <c r="F68" s="12"/>
      <c r="G68" s="14"/>
      <c r="H68" s="16">
        <v>64.95</v>
      </c>
      <c r="I68" s="12"/>
      <c r="J68" s="12"/>
      <c r="K68" s="14"/>
      <c r="L68" s="12"/>
      <c r="M68" s="12"/>
      <c r="N68" s="12"/>
      <c r="O68" s="12"/>
      <c r="P68" s="12">
        <v>68.14</v>
      </c>
      <c r="Q68" s="12"/>
      <c r="R68" s="12"/>
      <c r="S68" s="12"/>
      <c r="T68" s="12"/>
      <c r="V68" s="12"/>
      <c r="W68" s="12">
        <v>65.849999999999994</v>
      </c>
      <c r="X68" s="12" t="s">
        <v>66</v>
      </c>
      <c r="Y68" s="12" t="s">
        <v>66</v>
      </c>
      <c r="Z68" s="12" t="s">
        <v>68</v>
      </c>
      <c r="AA68" s="12" t="s">
        <v>85</v>
      </c>
      <c r="AB68" s="12">
        <v>0</v>
      </c>
      <c r="AC68" s="12">
        <v>24.43</v>
      </c>
      <c r="AD68" s="12">
        <v>1</v>
      </c>
      <c r="AE68" s="12">
        <v>18</v>
      </c>
      <c r="AF68" s="12" t="s">
        <v>119</v>
      </c>
      <c r="AG68" s="12" t="s">
        <v>120</v>
      </c>
      <c r="AH68" s="12" t="s">
        <v>117</v>
      </c>
      <c r="AI68" s="12" t="s">
        <v>117</v>
      </c>
      <c r="AJ68" s="12" t="s">
        <v>117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7"/>
      <c r="BR68" s="17"/>
      <c r="BS68" s="12"/>
      <c r="BT68" s="12"/>
      <c r="BU68" s="12" t="s">
        <v>73</v>
      </c>
      <c r="BV68" s="12"/>
      <c r="BW68" s="12"/>
      <c r="BX68" s="12"/>
      <c r="BY68" s="12"/>
    </row>
    <row r="69" spans="3:79" ht="12.75" x14ac:dyDescent="0.2">
      <c r="C69" s="12" t="str">
        <f t="shared" si="2"/>
        <v>llegada_empleado(19)</v>
      </c>
      <c r="D69" s="12" t="s">
        <v>84</v>
      </c>
      <c r="E69" s="12">
        <f>H67</f>
        <v>64.95</v>
      </c>
      <c r="F69" s="12">
        <v>0.99</v>
      </c>
      <c r="G69" s="14">
        <f>-$F$14*LN(1-F69)</f>
        <v>9.2103403719761818</v>
      </c>
      <c r="H69" s="14">
        <f>G69+E69</f>
        <v>74.16034037197619</v>
      </c>
      <c r="I69" s="12"/>
      <c r="J69" s="12"/>
      <c r="K69" s="14"/>
      <c r="L69" s="12">
        <v>0.45</v>
      </c>
      <c r="M69" s="12">
        <f>$F$5+L69*($G$5-$F$5)</f>
        <v>6.35</v>
      </c>
      <c r="N69" s="12">
        <f>M69+E69</f>
        <v>71.3</v>
      </c>
      <c r="O69" s="12"/>
      <c r="P69" s="12">
        <v>68.14</v>
      </c>
      <c r="Q69" s="12"/>
      <c r="R69" s="12"/>
      <c r="S69" s="12"/>
      <c r="T69" s="12"/>
      <c r="V69" s="12"/>
      <c r="W69" s="12">
        <v>65.849999999999994</v>
      </c>
      <c r="X69" s="12" t="s">
        <v>66</v>
      </c>
      <c r="Y69" s="12" t="s">
        <v>66</v>
      </c>
      <c r="Z69" s="12" t="s">
        <v>68</v>
      </c>
      <c r="AA69" s="12" t="s">
        <v>85</v>
      </c>
      <c r="AB69" s="12">
        <v>0</v>
      </c>
      <c r="AC69" s="12">
        <v>24.43</v>
      </c>
      <c r="AD69" s="12">
        <v>1</v>
      </c>
      <c r="AE69" s="12">
        <v>18</v>
      </c>
      <c r="AF69" s="12" t="s">
        <v>119</v>
      </c>
      <c r="AG69" s="12" t="s">
        <v>120</v>
      </c>
      <c r="AH69" s="12" t="s">
        <v>117</v>
      </c>
      <c r="AI69" s="12" t="s">
        <v>117</v>
      </c>
      <c r="AJ69" s="12" t="s">
        <v>117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 t="s">
        <v>73</v>
      </c>
      <c r="BV69" s="12"/>
      <c r="BW69" s="12" t="s">
        <v>69</v>
      </c>
      <c r="BX69" s="12"/>
      <c r="BY69" s="12"/>
    </row>
    <row r="70" spans="3:79" ht="12.75" x14ac:dyDescent="0.2">
      <c r="C70" s="12" t="str">
        <f t="shared" si="2"/>
        <v>fin_mantenimiento_terminal(4)</v>
      </c>
      <c r="D70" s="12" t="s">
        <v>124</v>
      </c>
      <c r="E70" s="12">
        <f>W69</f>
        <v>65.849999999999994</v>
      </c>
      <c r="F70" s="12"/>
      <c r="G70" s="12"/>
      <c r="H70" s="12">
        <v>74.16</v>
      </c>
      <c r="I70" s="12"/>
      <c r="J70" s="12"/>
      <c r="K70" s="14"/>
      <c r="L70" s="12"/>
      <c r="M70" s="12"/>
      <c r="N70" s="12">
        <v>71.3</v>
      </c>
      <c r="O70" s="12"/>
      <c r="P70" s="16">
        <v>68.14</v>
      </c>
      <c r="Q70" s="12"/>
      <c r="R70" s="12">
        <v>0.02</v>
      </c>
      <c r="S70" s="12">
        <f>3+R70*(8-3)</f>
        <v>3.1</v>
      </c>
      <c r="T70" s="12"/>
      <c r="U70" s="12">
        <f>S70+E70</f>
        <v>68.949999999999989</v>
      </c>
      <c r="V70" s="12"/>
      <c r="W70" s="12"/>
      <c r="X70" s="12" t="s">
        <v>66</v>
      </c>
      <c r="Y70" s="12" t="s">
        <v>85</v>
      </c>
      <c r="Z70" s="12" t="s">
        <v>68</v>
      </c>
      <c r="AA70" s="12" t="s">
        <v>66</v>
      </c>
      <c r="AB70" s="12">
        <v>0</v>
      </c>
      <c r="AC70" s="12">
        <v>24.43</v>
      </c>
      <c r="AD70" s="12">
        <v>1</v>
      </c>
      <c r="AE70" s="12">
        <v>18</v>
      </c>
      <c r="AF70" s="12" t="s">
        <v>121</v>
      </c>
      <c r="AG70" s="12" t="s">
        <v>120</v>
      </c>
      <c r="AH70" s="12" t="s">
        <v>117</v>
      </c>
      <c r="AI70" s="12" t="s">
        <v>117</v>
      </c>
      <c r="AJ70" s="12" t="s">
        <v>120</v>
      </c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 t="s">
        <v>73</v>
      </c>
      <c r="BV70" s="12"/>
      <c r="BW70" s="12" t="s">
        <v>69</v>
      </c>
      <c r="BX70" s="12"/>
      <c r="BY70" s="12"/>
    </row>
    <row r="71" spans="3:79" ht="12.75" x14ac:dyDescent="0.2">
      <c r="C71" s="12" t="str">
        <f t="shared" si="2"/>
        <v>fin_registro_huella(3)</v>
      </c>
      <c r="D71" s="12" t="s">
        <v>88</v>
      </c>
      <c r="E71" s="12">
        <f>P70</f>
        <v>68.14</v>
      </c>
      <c r="F71" s="12"/>
      <c r="G71" s="12"/>
      <c r="H71" s="12">
        <v>74.16</v>
      </c>
      <c r="I71" s="12"/>
      <c r="J71" s="12"/>
      <c r="K71" s="14"/>
      <c r="L71" s="12"/>
      <c r="M71" s="12"/>
      <c r="N71" s="12">
        <v>71.3</v>
      </c>
      <c r="O71" s="12"/>
      <c r="P71" s="12"/>
      <c r="Q71" s="12"/>
      <c r="R71" s="12"/>
      <c r="S71" s="12"/>
      <c r="T71" s="12"/>
      <c r="U71" s="16">
        <v>68.95</v>
      </c>
      <c r="V71" s="12"/>
      <c r="W71" s="12"/>
      <c r="X71" s="12" t="s">
        <v>66</v>
      </c>
      <c r="Y71" s="12" t="s">
        <v>85</v>
      </c>
      <c r="Z71" s="12" t="s">
        <v>66</v>
      </c>
      <c r="AA71" s="12" t="s">
        <v>66</v>
      </c>
      <c r="AB71" s="12">
        <v>0</v>
      </c>
      <c r="AC71" s="12">
        <v>24.43</v>
      </c>
      <c r="AD71" s="12">
        <v>1</v>
      </c>
      <c r="AE71" s="12">
        <v>19</v>
      </c>
      <c r="AF71" s="12" t="s">
        <v>121</v>
      </c>
      <c r="AG71" s="12" t="s">
        <v>120</v>
      </c>
      <c r="AH71" s="12" t="s">
        <v>117</v>
      </c>
      <c r="AI71" s="12" t="s">
        <v>117</v>
      </c>
      <c r="AJ71" s="12" t="s">
        <v>120</v>
      </c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7"/>
      <c r="BV71" s="17"/>
      <c r="BW71" s="12" t="s">
        <v>69</v>
      </c>
      <c r="BX71" s="12"/>
      <c r="BY71" s="12"/>
    </row>
    <row r="72" spans="3:79" ht="12.75" x14ac:dyDescent="0.2">
      <c r="C72" s="12" t="str">
        <f t="shared" si="2"/>
        <v>fin_mantenimiento_terminal(2)</v>
      </c>
      <c r="D72" s="12" t="s">
        <v>127</v>
      </c>
      <c r="E72" s="12">
        <f>U71</f>
        <v>68.95</v>
      </c>
      <c r="F72" s="12"/>
      <c r="G72" s="12"/>
      <c r="H72" s="12">
        <v>74.16</v>
      </c>
      <c r="I72" s="12"/>
      <c r="J72" s="12"/>
      <c r="K72" s="14"/>
      <c r="L72" s="12"/>
      <c r="M72" s="12"/>
      <c r="N72" s="16">
        <v>71.3</v>
      </c>
      <c r="O72" s="12"/>
      <c r="P72" s="12"/>
      <c r="Q72" s="12"/>
      <c r="R72" s="12">
        <v>0.1</v>
      </c>
      <c r="S72" s="12">
        <f>3+R72*(8-3)</f>
        <v>3.5</v>
      </c>
      <c r="T72" s="12"/>
      <c r="U72" s="12"/>
      <c r="V72" s="12">
        <f>S72+E72</f>
        <v>72.45</v>
      </c>
      <c r="W72" s="12"/>
      <c r="X72" s="12" t="s">
        <v>66</v>
      </c>
      <c r="Y72" s="12" t="s">
        <v>66</v>
      </c>
      <c r="Z72" s="12" t="s">
        <v>85</v>
      </c>
      <c r="AA72" s="12" t="s">
        <v>66</v>
      </c>
      <c r="AB72" s="12">
        <v>0</v>
      </c>
      <c r="AC72" s="12">
        <v>24.43</v>
      </c>
      <c r="AD72" s="12">
        <v>1</v>
      </c>
      <c r="AE72" s="12">
        <v>19</v>
      </c>
      <c r="AF72" s="12" t="s">
        <v>122</v>
      </c>
      <c r="AG72" s="12" t="s">
        <v>120</v>
      </c>
      <c r="AH72" s="12" t="s">
        <v>120</v>
      </c>
      <c r="AI72" s="12" t="s">
        <v>117</v>
      </c>
      <c r="AJ72" s="12" t="s">
        <v>120</v>
      </c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 t="s">
        <v>69</v>
      </c>
      <c r="BX72" s="12"/>
      <c r="BY72" s="12"/>
    </row>
    <row r="73" spans="3:79" ht="12.75" x14ac:dyDescent="0.2">
      <c r="C73" s="12" t="str">
        <f t="shared" si="2"/>
        <v>fin_registro_huella(1)</v>
      </c>
      <c r="D73" s="12" t="s">
        <v>98</v>
      </c>
      <c r="E73" s="12">
        <f>N72</f>
        <v>71.3</v>
      </c>
      <c r="F73" s="12"/>
      <c r="G73" s="12"/>
      <c r="H73" s="12">
        <v>74.16</v>
      </c>
      <c r="I73" s="12"/>
      <c r="J73" s="12"/>
      <c r="K73" s="14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6">
        <v>72.45</v>
      </c>
      <c r="W73" s="12"/>
      <c r="X73" s="12" t="s">
        <v>66</v>
      </c>
      <c r="Y73" s="12" t="s">
        <v>66</v>
      </c>
      <c r="Z73" s="12" t="s">
        <v>85</v>
      </c>
      <c r="AA73" s="12" t="s">
        <v>66</v>
      </c>
      <c r="AB73" s="12">
        <v>0</v>
      </c>
      <c r="AC73" s="12">
        <v>24.43</v>
      </c>
      <c r="AD73" s="12">
        <v>1</v>
      </c>
      <c r="AE73" s="12">
        <v>20</v>
      </c>
      <c r="AF73" s="12" t="s">
        <v>122</v>
      </c>
      <c r="AG73" s="12" t="s">
        <v>120</v>
      </c>
      <c r="AH73" s="12" t="s">
        <v>120</v>
      </c>
      <c r="AI73" s="12" t="s">
        <v>117</v>
      </c>
      <c r="AJ73" s="12" t="s">
        <v>120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7"/>
      <c r="BX73" s="17"/>
      <c r="BY73" s="12"/>
    </row>
    <row r="74" spans="3:79" ht="12.75" x14ac:dyDescent="0.2">
      <c r="C74" s="12" t="str">
        <f t="shared" si="2"/>
        <v>fin_mantenimiento_terminal(3)</v>
      </c>
      <c r="D74" s="12" t="s">
        <v>123</v>
      </c>
      <c r="E74" s="12">
        <f>V73</f>
        <v>72.45</v>
      </c>
      <c r="F74" s="12"/>
      <c r="G74" s="12"/>
      <c r="H74" s="16">
        <v>74.16</v>
      </c>
      <c r="I74" s="12">
        <v>0.55000000000000004</v>
      </c>
      <c r="J74" s="14">
        <f>$H$8+I74*($I$8-$H$8)</f>
        <v>60.3</v>
      </c>
      <c r="K74" s="14">
        <f>J74+E74</f>
        <v>132.75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 t="s">
        <v>66</v>
      </c>
      <c r="Y74" s="12" t="s">
        <v>66</v>
      </c>
      <c r="Z74" s="12" t="s">
        <v>66</v>
      </c>
      <c r="AA74" s="12" t="s">
        <v>66</v>
      </c>
      <c r="AB74" s="12">
        <v>0</v>
      </c>
      <c r="AC74" s="12">
        <v>24.43</v>
      </c>
      <c r="AD74" s="12">
        <v>1</v>
      </c>
      <c r="AE74" s="12">
        <v>20</v>
      </c>
      <c r="AF74" s="12" t="s">
        <v>66</v>
      </c>
      <c r="AG74" s="12" t="s">
        <v>120</v>
      </c>
      <c r="AH74" s="12" t="s">
        <v>120</v>
      </c>
      <c r="AI74" s="12" t="s">
        <v>120</v>
      </c>
      <c r="AJ74" s="12" t="s">
        <v>120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</row>
    <row r="75" spans="3:79" ht="12.75" x14ac:dyDescent="0.2">
      <c r="C75" s="12" t="s">
        <v>99</v>
      </c>
      <c r="D75" s="12"/>
      <c r="E75" s="12"/>
      <c r="F75" s="12"/>
      <c r="G75" s="12"/>
      <c r="H75" s="12"/>
      <c r="I75" s="12"/>
      <c r="J75" s="12"/>
      <c r="K75" s="14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</row>
    <row r="76" spans="3:79" ht="12.75" x14ac:dyDescent="0.2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</row>
    <row r="77" spans="3:79" ht="12.75" x14ac:dyDescent="0.2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</row>
    <row r="78" spans="3:79" ht="12.75" x14ac:dyDescent="0.2"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</row>
    <row r="79" spans="3:79" ht="12.75" x14ac:dyDescent="0.2"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</row>
    <row r="80" spans="3:79" ht="12.75" x14ac:dyDescent="0.2"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</row>
    <row r="81" spans="38:79" ht="12.75" x14ac:dyDescent="0.2"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</row>
    <row r="82" spans="38:79" ht="12.75" x14ac:dyDescent="0.2"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</row>
    <row r="83" spans="38:79" ht="12.75" x14ac:dyDescent="0.2"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</row>
    <row r="84" spans="38:79" ht="12.75" x14ac:dyDescent="0.2"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</row>
    <row r="85" spans="38:79" ht="12.75" x14ac:dyDescent="0.2"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</row>
    <row r="86" spans="38:79" ht="12.75" x14ac:dyDescent="0.2"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</row>
    <row r="87" spans="38:79" ht="12.75" x14ac:dyDescent="0.2"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</row>
    <row r="88" spans="38:79" ht="12.75" x14ac:dyDescent="0.2"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</row>
    <row r="89" spans="38:79" ht="12.75" x14ac:dyDescent="0.2"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</row>
    <row r="90" spans="38:79" ht="12.75" x14ac:dyDescent="0.2"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</row>
    <row r="91" spans="38:79" ht="12.75" x14ac:dyDescent="0.2"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</row>
    <row r="92" spans="38:79" ht="12.75" x14ac:dyDescent="0.2"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</row>
    <row r="93" spans="38:79" ht="12.75" x14ac:dyDescent="0.2"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</row>
    <row r="94" spans="38:79" ht="12.75" x14ac:dyDescent="0.2"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</row>
    <row r="95" spans="38:79" ht="12.75" x14ac:dyDescent="0.2"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</row>
    <row r="96" spans="38:79" ht="12.75" x14ac:dyDescent="0.2"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</row>
    <row r="97" spans="38:68" ht="12.75" x14ac:dyDescent="0.2"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</row>
    <row r="98" spans="38:68" ht="12.75" x14ac:dyDescent="0.2"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</row>
    <row r="99" spans="38:68" ht="12.75" x14ac:dyDescent="0.2"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</row>
  </sheetData>
  <mergeCells count="74">
    <mergeCell ref="AG23:AJ24"/>
    <mergeCell ref="R25:W25"/>
    <mergeCell ref="X25:AB25"/>
    <mergeCell ref="R26:R27"/>
    <mergeCell ref="S26:S27"/>
    <mergeCell ref="AB26:AB27"/>
    <mergeCell ref="AF26:AF27"/>
    <mergeCell ref="AC22:AC24"/>
    <mergeCell ref="N9:Q9"/>
    <mergeCell ref="N8:S8"/>
    <mergeCell ref="AW26:AX26"/>
    <mergeCell ref="AQ26:AR26"/>
    <mergeCell ref="C4:D4"/>
    <mergeCell ref="N4:O4"/>
    <mergeCell ref="N5:R5"/>
    <mergeCell ref="N6:S6"/>
    <mergeCell ref="C7:D7"/>
    <mergeCell ref="C10:D10"/>
    <mergeCell ref="C13:D13"/>
    <mergeCell ref="B18:E18"/>
    <mergeCell ref="B23:D23"/>
    <mergeCell ref="D26:D27"/>
    <mergeCell ref="E26:E27"/>
    <mergeCell ref="N11:T11"/>
    <mergeCell ref="N15:T15"/>
    <mergeCell ref="N13:T13"/>
    <mergeCell ref="AO26:AP26"/>
    <mergeCell ref="AM26:AN26"/>
    <mergeCell ref="AH26:AH27"/>
    <mergeCell ref="AI26:AI27"/>
    <mergeCell ref="L25:Q25"/>
    <mergeCell ref="AK25:BX25"/>
    <mergeCell ref="AK26:AL26"/>
    <mergeCell ref="AF25:AJ25"/>
    <mergeCell ref="AG26:AG27"/>
    <mergeCell ref="AJ26:AJ27"/>
    <mergeCell ref="AD22:AD24"/>
    <mergeCell ref="AE22:AE24"/>
    <mergeCell ref="AC25:AC27"/>
    <mergeCell ref="AD25:AD27"/>
    <mergeCell ref="BW26:BX26"/>
    <mergeCell ref="BU26:BV26"/>
    <mergeCell ref="BM26:BN26"/>
    <mergeCell ref="BK26:BL26"/>
    <mergeCell ref="BS26:BT26"/>
    <mergeCell ref="BQ26:BR26"/>
    <mergeCell ref="BO26:BP26"/>
    <mergeCell ref="BI26:BJ26"/>
    <mergeCell ref="BG26:BH26"/>
    <mergeCell ref="BA26:BB26"/>
    <mergeCell ref="AY26:AZ26"/>
    <mergeCell ref="AU26:AV26"/>
    <mergeCell ref="AS26:AT26"/>
    <mergeCell ref="BE26:BF26"/>
    <mergeCell ref="BC26:BD26"/>
    <mergeCell ref="M26:M27"/>
    <mergeCell ref="L26:L27"/>
    <mergeCell ref="O26:O27"/>
    <mergeCell ref="P26:P27"/>
    <mergeCell ref="Q26:Q27"/>
    <mergeCell ref="V26:V27"/>
    <mergeCell ref="W26:W27"/>
    <mergeCell ref="AE25:AE27"/>
    <mergeCell ref="F25:H25"/>
    <mergeCell ref="I25:K25"/>
    <mergeCell ref="F26:F27"/>
    <mergeCell ref="G26:G27"/>
    <mergeCell ref="U26:U27"/>
    <mergeCell ref="T26:T27"/>
    <mergeCell ref="N26:N27"/>
    <mergeCell ref="H26:H27"/>
    <mergeCell ref="I26:I27"/>
    <mergeCell ref="K26:K27"/>
    <mergeCell ref="J26:J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AF9A-5CF4-466C-B984-E3EEAA63290B}">
  <dimension ref="C11:W94"/>
  <sheetViews>
    <sheetView tabSelected="1" topLeftCell="C1" workbookViewId="0">
      <selection activeCell="W7" sqref="W7"/>
    </sheetView>
  </sheetViews>
  <sheetFormatPr baseColWidth="10" defaultRowHeight="12.75" x14ac:dyDescent="0.2"/>
  <cols>
    <col min="9" max="9" width="15.42578125" bestFit="1" customWidth="1"/>
    <col min="10" max="10" width="13" bestFit="1" customWidth="1"/>
    <col min="11" max="11" width="15.28515625" bestFit="1" customWidth="1"/>
    <col min="20" max="21" width="15.42578125" bestFit="1" customWidth="1"/>
    <col min="22" max="23" width="15.28515625" bestFit="1" customWidth="1"/>
  </cols>
  <sheetData>
    <row r="11" spans="3:23" x14ac:dyDescent="0.2">
      <c r="D11" s="20" t="s">
        <v>129</v>
      </c>
      <c r="E11" s="20">
        <v>2000</v>
      </c>
      <c r="J11" s="20" t="s">
        <v>129</v>
      </c>
      <c r="K11" s="20">
        <v>1500</v>
      </c>
      <c r="P11" s="20" t="s">
        <v>129</v>
      </c>
      <c r="Q11" s="20">
        <v>1000</v>
      </c>
    </row>
    <row r="12" spans="3:23" x14ac:dyDescent="0.2">
      <c r="D12" s="20" t="s">
        <v>133</v>
      </c>
      <c r="E12" s="20">
        <v>0.1</v>
      </c>
      <c r="J12" s="20" t="s">
        <v>133</v>
      </c>
      <c r="K12" s="20">
        <v>0.1</v>
      </c>
      <c r="P12" s="20" t="s">
        <v>133</v>
      </c>
      <c r="Q12" s="20">
        <v>0.1</v>
      </c>
    </row>
    <row r="14" spans="3:23" x14ac:dyDescent="0.2">
      <c r="C14" s="41" t="s">
        <v>140</v>
      </c>
      <c r="D14" s="41"/>
      <c r="E14" s="41"/>
      <c r="F14" s="41"/>
      <c r="G14" s="41"/>
      <c r="I14" s="41" t="s">
        <v>141</v>
      </c>
      <c r="J14" s="41"/>
      <c r="K14" s="41"/>
      <c r="L14" s="41"/>
      <c r="M14" s="41"/>
      <c r="O14" s="41" t="s">
        <v>142</v>
      </c>
      <c r="P14" s="41"/>
      <c r="Q14" s="41"/>
      <c r="R14" s="41"/>
      <c r="S14" s="41"/>
    </row>
    <row r="15" spans="3:23" x14ac:dyDescent="0.2">
      <c r="C15" s="21" t="s">
        <v>130</v>
      </c>
      <c r="D15" s="21" t="s">
        <v>6</v>
      </c>
      <c r="E15" s="21" t="s">
        <v>134</v>
      </c>
      <c r="F15" s="21" t="s">
        <v>131</v>
      </c>
      <c r="G15" s="21" t="s">
        <v>132</v>
      </c>
      <c r="I15" s="21" t="s">
        <v>130</v>
      </c>
      <c r="J15" s="21" t="s">
        <v>6</v>
      </c>
      <c r="K15" s="21" t="s">
        <v>134</v>
      </c>
      <c r="L15" s="21" t="s">
        <v>131</v>
      </c>
      <c r="M15" s="21" t="s">
        <v>132</v>
      </c>
      <c r="O15" s="21" t="s">
        <v>130</v>
      </c>
      <c r="P15" s="21" t="s">
        <v>6</v>
      </c>
      <c r="Q15" s="21" t="s">
        <v>134</v>
      </c>
      <c r="R15" s="21" t="s">
        <v>131</v>
      </c>
      <c r="S15" s="21" t="s">
        <v>132</v>
      </c>
      <c r="U15" s="22" t="s">
        <v>139</v>
      </c>
      <c r="V15" s="22" t="s">
        <v>135</v>
      </c>
      <c r="W15" s="22" t="s">
        <v>136</v>
      </c>
    </row>
    <row r="16" spans="3:23" x14ac:dyDescent="0.2">
      <c r="C16" s="20"/>
      <c r="D16" s="20"/>
      <c r="E16" s="20"/>
      <c r="F16" s="20">
        <v>0</v>
      </c>
      <c r="G16" s="20">
        <f>E11</f>
        <v>2000</v>
      </c>
      <c r="I16" s="20"/>
      <c r="J16" s="20"/>
      <c r="K16" s="20"/>
      <c r="L16" s="20">
        <v>0</v>
      </c>
      <c r="M16" s="20">
        <f>K11</f>
        <v>1500</v>
      </c>
      <c r="O16" s="20"/>
      <c r="P16" s="20"/>
      <c r="Q16" s="20"/>
      <c r="R16" s="20">
        <v>0</v>
      </c>
      <c r="S16" s="20">
        <f>Q11</f>
        <v>1000</v>
      </c>
      <c r="U16" s="24"/>
      <c r="V16" s="23"/>
      <c r="W16" s="23"/>
    </row>
    <row r="17" spans="3:23" x14ac:dyDescent="0.2">
      <c r="C17" s="20" cm="1">
        <f t="array" ref="C17:D17">F16:G16</f>
        <v>0</v>
      </c>
      <c r="D17" s="20">
        <v>2000</v>
      </c>
      <c r="E17" s="20">
        <f>-68-(D17^2/2000)</f>
        <v>-2068</v>
      </c>
      <c r="F17" s="20">
        <f t="shared" ref="F17:F50" si="0">C17+h</f>
        <v>0.1</v>
      </c>
      <c r="G17" s="20">
        <f>D17+h*E17</f>
        <v>1793.2</v>
      </c>
      <c r="I17" s="20" cm="1">
        <f t="array" ref="I17:J17">L16:M16</f>
        <v>0</v>
      </c>
      <c r="J17" s="20">
        <v>1500</v>
      </c>
      <c r="K17" s="20">
        <f>-68-(J17^2/1500)</f>
        <v>-1568</v>
      </c>
      <c r="L17" s="20">
        <f t="shared" ref="L17:L18" si="1">I17+h</f>
        <v>0.1</v>
      </c>
      <c r="M17" s="20">
        <f>J17+h*K17</f>
        <v>1343.2</v>
      </c>
      <c r="O17" s="20" cm="1">
        <f t="array" ref="O17:P17">R16:S16</f>
        <v>0</v>
      </c>
      <c r="P17" s="20">
        <v>1000</v>
      </c>
      <c r="Q17" s="20">
        <f>-68-(P17^2/1000)</f>
        <v>-1068</v>
      </c>
      <c r="R17" s="20">
        <f t="shared" ref="R17:R18" si="2">O17+h</f>
        <v>0.1</v>
      </c>
      <c r="S17" s="20">
        <f>P17+h*Q17</f>
        <v>893.2</v>
      </c>
      <c r="U17" s="24"/>
      <c r="V17" s="23"/>
      <c r="W17" s="23"/>
    </row>
    <row r="18" spans="3:23" x14ac:dyDescent="0.2">
      <c r="C18" s="20" cm="1">
        <f t="array" ref="C18:D18">F17:G17</f>
        <v>0.1</v>
      </c>
      <c r="D18" s="20">
        <v>1793.2</v>
      </c>
      <c r="E18" s="20">
        <f t="shared" ref="E18:E94" si="3">-68-(D18^2/2000)</f>
        <v>-1675.7831200000001</v>
      </c>
      <c r="F18" s="20">
        <f t="shared" ref="F18:F49" si="4">C18+h</f>
        <v>0.2</v>
      </c>
      <c r="G18" s="20">
        <f>D18+h*E18</f>
        <v>1625.6216879999999</v>
      </c>
      <c r="I18" s="20" cm="1">
        <f t="array" ref="I18:J18">L17:M17</f>
        <v>0.1</v>
      </c>
      <c r="J18" s="20">
        <v>1343.2</v>
      </c>
      <c r="K18" s="20">
        <f t="shared" ref="K18:K79" si="5">-68-(J18^2/1500)</f>
        <v>-1270.7908266666668</v>
      </c>
      <c r="L18" s="20">
        <f t="shared" ref="L18:L49" si="6">I18+h</f>
        <v>0.2</v>
      </c>
      <c r="M18" s="20">
        <f>J18+h*K18</f>
        <v>1216.1209173333334</v>
      </c>
      <c r="O18" s="20" cm="1">
        <f t="array" ref="O18:P18">R17:S17</f>
        <v>0.1</v>
      </c>
      <c r="P18" s="20">
        <v>893.2</v>
      </c>
      <c r="Q18" s="20">
        <f t="shared" ref="Q18:Q67" si="7">-68-(P18^2/1000)</f>
        <v>-865.80624000000012</v>
      </c>
      <c r="R18" s="20">
        <f t="shared" ref="R18:R46" si="8">O18+h</f>
        <v>0.2</v>
      </c>
      <c r="S18" s="20">
        <f>P18+h*Q18</f>
        <v>806.61937599999999</v>
      </c>
      <c r="U18" s="24"/>
      <c r="V18" s="23"/>
      <c r="W18" s="23"/>
    </row>
    <row r="19" spans="3:23" x14ac:dyDescent="0.2">
      <c r="C19" s="20" cm="1">
        <f t="array" ref="C19:D19">F18:G18</f>
        <v>0.2</v>
      </c>
      <c r="D19" s="20">
        <v>1625.6216879999999</v>
      </c>
      <c r="E19" s="20">
        <f t="shared" si="3"/>
        <v>-1389.3229362479847</v>
      </c>
      <c r="F19" s="20">
        <f t="shared" si="4"/>
        <v>0.30000000000000004</v>
      </c>
      <c r="G19" s="20">
        <f>D19+h*E19</f>
        <v>1486.6893943752016</v>
      </c>
      <c r="I19" s="20" cm="1">
        <f t="array" ref="I19:J19">L18:M18</f>
        <v>0.2</v>
      </c>
      <c r="J19" s="20">
        <v>1216.1209173333334</v>
      </c>
      <c r="K19" s="20">
        <f t="shared" si="5"/>
        <v>-1053.9667237171122</v>
      </c>
      <c r="L19" s="20">
        <f t="shared" si="6"/>
        <v>0.30000000000000004</v>
      </c>
      <c r="M19" s="20">
        <f>J19+h*K19</f>
        <v>1110.7242449616222</v>
      </c>
      <c r="O19" s="20" cm="1">
        <f t="array" ref="O19:P19">R18:S18</f>
        <v>0.2</v>
      </c>
      <c r="P19" s="20">
        <v>806.61937599999999</v>
      </c>
      <c r="Q19" s="20">
        <f t="shared" si="7"/>
        <v>-718.63481773862941</v>
      </c>
      <c r="R19" s="20">
        <f t="shared" si="8"/>
        <v>0.30000000000000004</v>
      </c>
      <c r="S19" s="20">
        <f>P19+h*Q19</f>
        <v>734.755894226137</v>
      </c>
    </row>
    <row r="20" spans="3:23" x14ac:dyDescent="0.2">
      <c r="C20" s="20" cm="1">
        <f t="array" ref="C20:D20">F19:G19</f>
        <v>0.30000000000000004</v>
      </c>
      <c r="D20" s="20">
        <v>1486.6893943752016</v>
      </c>
      <c r="E20" s="20">
        <f t="shared" si="3"/>
        <v>-1173.1226776738517</v>
      </c>
      <c r="F20" s="20">
        <f t="shared" si="4"/>
        <v>0.4</v>
      </c>
      <c r="G20" s="20">
        <f>D20+h*E20</f>
        <v>1369.3771266078163</v>
      </c>
      <c r="I20" s="20" cm="1">
        <f t="array" ref="I20:J20">L19:M19</f>
        <v>0.30000000000000004</v>
      </c>
      <c r="J20" s="20">
        <v>1110.7242449616222</v>
      </c>
      <c r="K20" s="20">
        <f t="shared" si="5"/>
        <v>-890.47223223037702</v>
      </c>
      <c r="L20" s="20">
        <f t="shared" si="6"/>
        <v>0.4</v>
      </c>
      <c r="M20" s="20">
        <f>J20+h*K20</f>
        <v>1021.6770217385845</v>
      </c>
      <c r="O20" s="20" cm="1">
        <f t="array" ref="O20:P20">R19:S19</f>
        <v>0.30000000000000004</v>
      </c>
      <c r="P20" s="20">
        <v>734.755894226137</v>
      </c>
      <c r="Q20" s="20">
        <f t="shared" si="7"/>
        <v>-607.86622410005032</v>
      </c>
      <c r="R20" s="20">
        <f t="shared" si="8"/>
        <v>0.4</v>
      </c>
      <c r="S20" s="20">
        <f>P20+h*Q20</f>
        <v>673.96927181613194</v>
      </c>
    </row>
    <row r="21" spans="3:23" x14ac:dyDescent="0.2">
      <c r="C21" s="20" cm="1">
        <f t="array" ref="C21:D21">F20:G20</f>
        <v>0.4</v>
      </c>
      <c r="D21" s="20">
        <v>1369.3771266078163</v>
      </c>
      <c r="E21" s="20">
        <f t="shared" si="3"/>
        <v>-1005.5968574383397</v>
      </c>
      <c r="F21" s="20">
        <f t="shared" si="4"/>
        <v>0.5</v>
      </c>
      <c r="G21" s="20">
        <f>D21+h*E21</f>
        <v>1268.8174408639823</v>
      </c>
      <c r="I21" s="20" cm="1">
        <f t="array" ref="I21:J21">L20:M20</f>
        <v>0.4</v>
      </c>
      <c r="J21" s="20">
        <v>1021.6770217385845</v>
      </c>
      <c r="K21" s="20">
        <f t="shared" si="5"/>
        <v>-763.88262449908268</v>
      </c>
      <c r="L21" s="20">
        <f t="shared" si="6"/>
        <v>0.5</v>
      </c>
      <c r="M21" s="20">
        <f>J21+h*K21</f>
        <v>945.28875928867615</v>
      </c>
      <c r="O21" s="20" cm="1">
        <f t="array" ref="O21:P21">R20:S20</f>
        <v>0.4</v>
      </c>
      <c r="P21" s="20">
        <v>673.96927181613194</v>
      </c>
      <c r="Q21" s="20">
        <f t="shared" si="7"/>
        <v>-522.23457935236706</v>
      </c>
      <c r="R21" s="20">
        <f t="shared" si="8"/>
        <v>0.5</v>
      </c>
      <c r="S21" s="20">
        <f>P21+h*Q21</f>
        <v>621.74581388089518</v>
      </c>
    </row>
    <row r="22" spans="3:23" x14ac:dyDescent="0.2">
      <c r="C22" s="20" cm="1">
        <f t="array" ref="C22:D22">F21:G21</f>
        <v>0.5</v>
      </c>
      <c r="D22" s="20">
        <v>1268.8174408639823</v>
      </c>
      <c r="E22" s="20">
        <f t="shared" si="3"/>
        <v>-872.94884912031262</v>
      </c>
      <c r="F22" s="20">
        <f t="shared" si="4"/>
        <v>0.6</v>
      </c>
      <c r="G22" s="20">
        <f>D22+h*E22</f>
        <v>1181.5225559519511</v>
      </c>
      <c r="I22" s="20" cm="1">
        <f t="array" ref="I22:J22">L21:M21</f>
        <v>0.5</v>
      </c>
      <c r="J22" s="20">
        <v>945.28875928867615</v>
      </c>
      <c r="K22" s="20">
        <f t="shared" si="5"/>
        <v>-663.71389229168312</v>
      </c>
      <c r="L22" s="20">
        <f t="shared" si="6"/>
        <v>0.6</v>
      </c>
      <c r="M22" s="20">
        <f>J22+h*K22</f>
        <v>878.91737005950779</v>
      </c>
      <c r="O22" s="20" cm="1">
        <f t="array" ref="O22:P22">R21:S21</f>
        <v>0.5</v>
      </c>
      <c r="P22" s="20">
        <v>621.74581388089518</v>
      </c>
      <c r="Q22" s="20">
        <f t="shared" si="7"/>
        <v>-454.56785707841675</v>
      </c>
      <c r="R22" s="20">
        <f t="shared" si="8"/>
        <v>0.6</v>
      </c>
      <c r="S22" s="20">
        <f>P22+h*Q22</f>
        <v>576.28902817305357</v>
      </c>
    </row>
    <row r="23" spans="3:23" x14ac:dyDescent="0.2">
      <c r="C23" s="20" cm="1">
        <f t="array" ref="C23:D23">F22:G22</f>
        <v>0.6</v>
      </c>
      <c r="D23" s="20">
        <v>1181.5225559519511</v>
      </c>
      <c r="E23" s="20">
        <f t="shared" si="3"/>
        <v>-765.99777511161562</v>
      </c>
      <c r="F23" s="20">
        <f t="shared" si="4"/>
        <v>0.7</v>
      </c>
      <c r="G23" s="20">
        <f>D23+h*E23</f>
        <v>1104.9227784407894</v>
      </c>
      <c r="I23" s="20" cm="1">
        <f t="array" ref="I23:J23">L22:M22</f>
        <v>0.6</v>
      </c>
      <c r="J23" s="20">
        <v>878.91737005950779</v>
      </c>
      <c r="K23" s="20">
        <f t="shared" si="5"/>
        <v>-582.99716226154783</v>
      </c>
      <c r="L23" s="20">
        <f t="shared" si="6"/>
        <v>0.7</v>
      </c>
      <c r="M23" s="20">
        <f>J23+h*K23</f>
        <v>820.61765383335296</v>
      </c>
      <c r="O23" s="20" cm="1">
        <f t="array" ref="O23:P23">R22:S22</f>
        <v>0.6</v>
      </c>
      <c r="P23" s="20">
        <v>576.28902817305357</v>
      </c>
      <c r="Q23" s="20">
        <f t="shared" si="7"/>
        <v>-400.10904399264257</v>
      </c>
      <c r="R23" s="20">
        <f t="shared" si="8"/>
        <v>0.7</v>
      </c>
      <c r="S23" s="20">
        <f>P23+h*Q23</f>
        <v>536.27812377378928</v>
      </c>
    </row>
    <row r="24" spans="3:23" x14ac:dyDescent="0.2">
      <c r="C24" s="20" cm="1">
        <f t="array" ref="C24:D24">F23:G23</f>
        <v>0.7</v>
      </c>
      <c r="D24" s="20">
        <v>1104.9227784407894</v>
      </c>
      <c r="E24" s="20">
        <f t="shared" si="3"/>
        <v>-678.42717315865696</v>
      </c>
      <c r="F24" s="20">
        <f t="shared" si="4"/>
        <v>0.79999999999999993</v>
      </c>
      <c r="G24" s="20">
        <f>D24+h*E24</f>
        <v>1037.0800611249238</v>
      </c>
      <c r="I24" s="20" cm="1">
        <f t="array" ref="I24:J24">L23:M23</f>
        <v>0.7</v>
      </c>
      <c r="J24" s="20">
        <v>820.61765383335296</v>
      </c>
      <c r="K24" s="20">
        <f t="shared" si="5"/>
        <v>-516.94222252197119</v>
      </c>
      <c r="L24" s="20">
        <f t="shared" si="6"/>
        <v>0.79999999999999993</v>
      </c>
      <c r="M24" s="20">
        <f>J24+h*K24</f>
        <v>768.9234315811558</v>
      </c>
      <c r="O24" s="20" cm="1">
        <f t="array" ref="O24:P24">R23:S23</f>
        <v>0.7</v>
      </c>
      <c r="P24" s="20">
        <v>536.27812377378928</v>
      </c>
      <c r="Q24" s="20">
        <f t="shared" si="7"/>
        <v>-355.59422603833565</v>
      </c>
      <c r="R24" s="20">
        <f t="shared" si="8"/>
        <v>0.79999999999999993</v>
      </c>
      <c r="S24" s="20">
        <f>P24+h*Q24</f>
        <v>500.71870116995569</v>
      </c>
    </row>
    <row r="25" spans="3:23" x14ac:dyDescent="0.2">
      <c r="C25" s="20" cm="1">
        <f t="array" ref="C25:D25">F24:G24</f>
        <v>0.79999999999999993</v>
      </c>
      <c r="D25" s="20">
        <v>1037.0800611249238</v>
      </c>
      <c r="E25" s="20">
        <f t="shared" si="3"/>
        <v>-605.76752659143779</v>
      </c>
      <c r="F25" s="20">
        <f t="shared" si="4"/>
        <v>0.89999999999999991</v>
      </c>
      <c r="G25" s="20">
        <f>D25+h*E25</f>
        <v>976.50330846578004</v>
      </c>
      <c r="I25" s="20" cm="1">
        <f t="array" ref="I25:J25">L24:M24</f>
        <v>0.79999999999999993</v>
      </c>
      <c r="J25" s="20">
        <v>768.9234315811558</v>
      </c>
      <c r="K25" s="20">
        <f t="shared" si="5"/>
        <v>-462.16216242302693</v>
      </c>
      <c r="L25" s="20">
        <f t="shared" si="6"/>
        <v>0.89999999999999991</v>
      </c>
      <c r="M25" s="20">
        <f>J25+h*K25</f>
        <v>722.70721533885308</v>
      </c>
      <c r="O25" s="20" cm="1">
        <f t="array" ref="O25:P25">R24:S24</f>
        <v>0.79999999999999993</v>
      </c>
      <c r="P25" s="20">
        <v>500.71870116995569</v>
      </c>
      <c r="Q25" s="20">
        <f t="shared" si="7"/>
        <v>-318.71921770132735</v>
      </c>
      <c r="R25" s="20">
        <f t="shared" si="8"/>
        <v>0.89999999999999991</v>
      </c>
      <c r="S25" s="20">
        <f>P25+h*Q25</f>
        <v>468.84677939982294</v>
      </c>
    </row>
    <row r="26" spans="3:23" x14ac:dyDescent="0.2">
      <c r="C26" s="20" cm="1">
        <f t="array" ref="C26:D26">F25:G25</f>
        <v>0.89999999999999991</v>
      </c>
      <c r="D26" s="20">
        <v>976.50330846578004</v>
      </c>
      <c r="E26" s="20">
        <f t="shared" si="3"/>
        <v>-544.77935572230717</v>
      </c>
      <c r="F26" s="20">
        <f t="shared" si="4"/>
        <v>0.99999999999999989</v>
      </c>
      <c r="G26" s="20">
        <f>D26+h*E26</f>
        <v>922.02537289354927</v>
      </c>
      <c r="I26" s="20" cm="1">
        <f t="array" ref="I26:J26">L25:M25</f>
        <v>0.89999999999999991</v>
      </c>
      <c r="J26" s="20">
        <v>722.70721533885308</v>
      </c>
      <c r="K26" s="20">
        <f t="shared" si="5"/>
        <v>-416.20381273522622</v>
      </c>
      <c r="L26" s="20">
        <f t="shared" si="6"/>
        <v>0.99999999999999989</v>
      </c>
      <c r="M26" s="20">
        <f>J26+h*K26</f>
        <v>681.08683406533044</v>
      </c>
      <c r="O26" s="20" cm="1">
        <f t="array" ref="O26:P26">R25:S25</f>
        <v>0.89999999999999991</v>
      </c>
      <c r="P26" s="20">
        <v>468.84677939982294</v>
      </c>
      <c r="Q26" s="20">
        <f t="shared" si="7"/>
        <v>-287.81730255358622</v>
      </c>
      <c r="R26" s="20">
        <f t="shared" si="8"/>
        <v>0.99999999999999989</v>
      </c>
      <c r="S26" s="20">
        <f>P26+h*Q26</f>
        <v>440.0650491444643</v>
      </c>
    </row>
    <row r="27" spans="3:23" x14ac:dyDescent="0.2">
      <c r="C27" s="20" cm="1">
        <f t="array" ref="C27:D27">F26:G26</f>
        <v>0.99999999999999989</v>
      </c>
      <c r="D27" s="20">
        <v>922.02537289354927</v>
      </c>
      <c r="E27" s="20">
        <f t="shared" si="3"/>
        <v>-493.06539412974433</v>
      </c>
      <c r="F27" s="20">
        <f t="shared" si="4"/>
        <v>1.0999999999999999</v>
      </c>
      <c r="G27" s="20">
        <f>D27+h*E27</f>
        <v>872.71883348057486</v>
      </c>
      <c r="I27" s="20" cm="1">
        <f t="array" ref="I27:J27">L26:M26</f>
        <v>0.99999999999999989</v>
      </c>
      <c r="J27" s="20">
        <v>681.08683406533044</v>
      </c>
      <c r="K27" s="20">
        <f t="shared" si="5"/>
        <v>-377.25285035808997</v>
      </c>
      <c r="L27" s="20">
        <f t="shared" si="6"/>
        <v>1.0999999999999999</v>
      </c>
      <c r="M27" s="20">
        <f>J27+h*K27</f>
        <v>643.36154902952148</v>
      </c>
      <c r="O27" s="20" cm="1">
        <f t="array" ref="O27:P27">R26:S26</f>
        <v>0.99999999999999989</v>
      </c>
      <c r="P27" s="20">
        <v>440.0650491444643</v>
      </c>
      <c r="Q27" s="20">
        <f t="shared" si="7"/>
        <v>-261.65724747851976</v>
      </c>
      <c r="R27" s="20">
        <f t="shared" si="8"/>
        <v>1.0999999999999999</v>
      </c>
      <c r="S27" s="20">
        <f>P27+h*Q27</f>
        <v>413.89932439661231</v>
      </c>
    </row>
    <row r="28" spans="3:23" x14ac:dyDescent="0.2">
      <c r="C28" s="20" cm="1">
        <f t="array" ref="C28:D28">F27:G27</f>
        <v>1.0999999999999999</v>
      </c>
      <c r="D28" s="20">
        <v>872.71883348057486</v>
      </c>
      <c r="E28" s="20">
        <f t="shared" si="3"/>
        <v>-448.8190811558477</v>
      </c>
      <c r="F28" s="20">
        <f t="shared" si="4"/>
        <v>1.2</v>
      </c>
      <c r="G28" s="20">
        <f>D28+h*E28</f>
        <v>827.83692536499007</v>
      </c>
      <c r="I28" s="20" cm="1">
        <f t="array" ref="I28:J28">L27:M27</f>
        <v>1.0999999999999999</v>
      </c>
      <c r="J28" s="20">
        <v>643.36154902952148</v>
      </c>
      <c r="K28" s="20">
        <f t="shared" si="5"/>
        <v>-343.94272184644359</v>
      </c>
      <c r="L28" s="20">
        <f t="shared" si="6"/>
        <v>1.2</v>
      </c>
      <c r="M28" s="20">
        <f>J28+h*K28</f>
        <v>608.96727684487712</v>
      </c>
      <c r="O28" s="20" cm="1">
        <f t="array" ref="O28:P28">R27:S27</f>
        <v>1.0999999999999999</v>
      </c>
      <c r="P28" s="20">
        <v>413.89932439661231</v>
      </c>
      <c r="Q28" s="20">
        <f t="shared" si="7"/>
        <v>-239.31265073597211</v>
      </c>
      <c r="R28" s="20">
        <f t="shared" si="8"/>
        <v>1.2</v>
      </c>
      <c r="S28" s="20">
        <f>P28+h*Q28</f>
        <v>389.9680593230151</v>
      </c>
    </row>
    <row r="29" spans="3:23" x14ac:dyDescent="0.2">
      <c r="C29" s="20" cm="1">
        <f t="array" ref="C29:D29">F28:G28</f>
        <v>1.2</v>
      </c>
      <c r="D29" s="20">
        <v>827.83692536499007</v>
      </c>
      <c r="E29" s="20">
        <f t="shared" si="3"/>
        <v>-410.65698749888008</v>
      </c>
      <c r="F29" s="20">
        <f t="shared" si="4"/>
        <v>1.3</v>
      </c>
      <c r="G29" s="20">
        <f>D29+h*E29</f>
        <v>786.77122661510202</v>
      </c>
      <c r="I29" s="20" cm="1">
        <f t="array" ref="I29:J29">L28:M28</f>
        <v>1.2</v>
      </c>
      <c r="J29" s="20">
        <v>608.96727684487712</v>
      </c>
      <c r="K29" s="20">
        <f t="shared" si="5"/>
        <v>-315.22742951191015</v>
      </c>
      <c r="L29" s="20">
        <f t="shared" si="6"/>
        <v>1.3</v>
      </c>
      <c r="M29" s="20">
        <f>J29+h*K29</f>
        <v>577.44453389368607</v>
      </c>
      <c r="O29" s="20" cm="1">
        <f t="array" ref="O29:P29">R28:S28</f>
        <v>1.2</v>
      </c>
      <c r="P29" s="20">
        <v>389.9680593230151</v>
      </c>
      <c r="Q29" s="20">
        <f t="shared" si="7"/>
        <v>-220.07508729215863</v>
      </c>
      <c r="R29" s="20">
        <f t="shared" si="8"/>
        <v>1.3</v>
      </c>
      <c r="S29" s="20">
        <f>P29+h*Q29</f>
        <v>367.96055059379921</v>
      </c>
    </row>
    <row r="30" spans="3:23" x14ac:dyDescent="0.2">
      <c r="C30" s="20" cm="1">
        <f t="array" ref="C30:D30">F29:G29</f>
        <v>1.3</v>
      </c>
      <c r="D30" s="20">
        <v>786.77122661510202</v>
      </c>
      <c r="E30" s="20">
        <f t="shared" si="3"/>
        <v>-377.50448151471613</v>
      </c>
      <c r="F30" s="20">
        <f t="shared" si="4"/>
        <v>1.4000000000000001</v>
      </c>
      <c r="G30" s="20">
        <f>D30+h*E30</f>
        <v>749.02077846363045</v>
      </c>
      <c r="I30" s="20" cm="1">
        <f t="array" ref="I30:J30">L29:M29</f>
        <v>1.3</v>
      </c>
      <c r="J30" s="20">
        <v>577.44453389368607</v>
      </c>
      <c r="K30" s="20">
        <f t="shared" si="5"/>
        <v>-290.2947931491309</v>
      </c>
      <c r="L30" s="20">
        <f t="shared" si="6"/>
        <v>1.4000000000000001</v>
      </c>
      <c r="M30" s="20">
        <f>J30+h*K30</f>
        <v>548.41505457877292</v>
      </c>
      <c r="O30" s="20" cm="1">
        <f t="array" ref="O30:P30">R29:S29</f>
        <v>1.3</v>
      </c>
      <c r="P30" s="20">
        <v>367.96055059379921</v>
      </c>
      <c r="Q30" s="20">
        <f t="shared" si="7"/>
        <v>-203.39496679329187</v>
      </c>
      <c r="R30" s="20">
        <f t="shared" si="8"/>
        <v>1.4000000000000001</v>
      </c>
      <c r="S30" s="20">
        <f>P30+h*Q30</f>
        <v>347.62105391447005</v>
      </c>
    </row>
    <row r="31" spans="3:23" x14ac:dyDescent="0.2">
      <c r="C31" s="20" cm="1">
        <f t="array" ref="C31:D31">F30:G30</f>
        <v>1.4000000000000001</v>
      </c>
      <c r="D31" s="20">
        <v>749.02077846363045</v>
      </c>
      <c r="E31" s="20">
        <f t="shared" si="3"/>
        <v>-348.51606328513145</v>
      </c>
      <c r="F31" s="20">
        <f t="shared" si="4"/>
        <v>1.5000000000000002</v>
      </c>
      <c r="G31" s="20">
        <f>D31+h*E31</f>
        <v>714.16917213511726</v>
      </c>
      <c r="I31" s="20" cm="1">
        <f t="array" ref="I31:J31">L30:M30</f>
        <v>1.4000000000000001</v>
      </c>
      <c r="J31" s="20">
        <v>548.41505457877292</v>
      </c>
      <c r="K31" s="20">
        <f t="shared" si="5"/>
        <v>-268.50604805909234</v>
      </c>
      <c r="L31" s="20">
        <f t="shared" si="6"/>
        <v>1.5000000000000002</v>
      </c>
      <c r="M31" s="20">
        <f>J31+h*K31</f>
        <v>521.56444977286367</v>
      </c>
      <c r="O31" s="20" cm="1">
        <f t="array" ref="O31:P31">R30:S30</f>
        <v>1.4000000000000001</v>
      </c>
      <c r="P31" s="20">
        <v>347.62105391447005</v>
      </c>
      <c r="Q31" s="20">
        <f t="shared" si="7"/>
        <v>-188.84039712460691</v>
      </c>
      <c r="R31" s="20">
        <f t="shared" si="8"/>
        <v>1.5000000000000002</v>
      </c>
      <c r="S31" s="20">
        <f>P31+h*Q31</f>
        <v>328.73701420200939</v>
      </c>
    </row>
    <row r="32" spans="3:23" x14ac:dyDescent="0.2">
      <c r="C32" s="20" cm="1">
        <f t="array" ref="C32:D32">F31:G31</f>
        <v>1.5000000000000002</v>
      </c>
      <c r="D32" s="20">
        <v>714.16917213511726</v>
      </c>
      <c r="E32" s="20">
        <f t="shared" si="3"/>
        <v>-323.01880321407941</v>
      </c>
      <c r="F32" s="20">
        <f t="shared" si="4"/>
        <v>1.6000000000000003</v>
      </c>
      <c r="G32" s="20">
        <f>D32+h*E32</f>
        <v>681.86729181370936</v>
      </c>
      <c r="I32" s="20" cm="1">
        <f t="array" ref="I32:J32">L31:M31</f>
        <v>1.5000000000000002</v>
      </c>
      <c r="J32" s="20">
        <v>521.56444977286367</v>
      </c>
      <c r="K32" s="20">
        <f t="shared" si="5"/>
        <v>-249.35298351124669</v>
      </c>
      <c r="L32" s="20">
        <f t="shared" si="6"/>
        <v>1.6000000000000003</v>
      </c>
      <c r="M32" s="20">
        <f>J32+h*K32</f>
        <v>496.62915142173898</v>
      </c>
      <c r="O32" s="20" cm="1">
        <f t="array" ref="O32:P32">R31:S31</f>
        <v>1.5000000000000002</v>
      </c>
      <c r="P32" s="20">
        <v>328.73701420200939</v>
      </c>
      <c r="Q32" s="20">
        <f t="shared" si="7"/>
        <v>-176.06802450645213</v>
      </c>
      <c r="R32" s="20">
        <f t="shared" si="8"/>
        <v>1.6000000000000003</v>
      </c>
      <c r="S32" s="20">
        <f>P32+h*Q32</f>
        <v>311.13021175136419</v>
      </c>
    </row>
    <row r="33" spans="3:19" x14ac:dyDescent="0.2">
      <c r="C33" s="20" cm="1">
        <f t="array" ref="C33:D33">F32:G32</f>
        <v>1.6000000000000003</v>
      </c>
      <c r="D33" s="20">
        <v>681.86729181370936</v>
      </c>
      <c r="E33" s="20">
        <f t="shared" si="3"/>
        <v>-300.47150182268115</v>
      </c>
      <c r="F33" s="20">
        <f t="shared" si="4"/>
        <v>1.7000000000000004</v>
      </c>
      <c r="G33" s="20">
        <f>D33+h*E33</f>
        <v>651.82014163144129</v>
      </c>
      <c r="I33" s="20" cm="1">
        <f t="array" ref="I33:J33">L32:M32</f>
        <v>1.6000000000000003</v>
      </c>
      <c r="J33" s="20">
        <v>496.62915142173898</v>
      </c>
      <c r="K33" s="20">
        <f t="shared" si="5"/>
        <v>-232.42700936125104</v>
      </c>
      <c r="L33" s="20">
        <f t="shared" si="6"/>
        <v>1.7000000000000004</v>
      </c>
      <c r="M33" s="20">
        <f>J33+h*K33</f>
        <v>473.38645048561386</v>
      </c>
      <c r="O33" s="20" cm="1">
        <f t="array" ref="O33:P33">R32:S32</f>
        <v>1.6000000000000003</v>
      </c>
      <c r="P33" s="20">
        <v>311.13021175136419</v>
      </c>
      <c r="Q33" s="20">
        <f t="shared" si="7"/>
        <v>-164.80200866444872</v>
      </c>
      <c r="R33" s="20">
        <f t="shared" si="8"/>
        <v>1.7000000000000004</v>
      </c>
      <c r="S33" s="20">
        <f>P33+h*Q33</f>
        <v>294.65001088491931</v>
      </c>
    </row>
    <row r="34" spans="3:19" x14ac:dyDescent="0.2">
      <c r="C34" s="20" cm="1">
        <f t="array" ref="C34:D34">F33:G33</f>
        <v>1.7000000000000004</v>
      </c>
      <c r="D34" s="20">
        <v>651.82014163144129</v>
      </c>
      <c r="E34" s="20">
        <f t="shared" si="3"/>
        <v>-280.43474851821611</v>
      </c>
      <c r="F34" s="20">
        <f t="shared" si="4"/>
        <v>1.8000000000000005</v>
      </c>
      <c r="G34" s="20">
        <f>D34+h*E34</f>
        <v>623.77666677961963</v>
      </c>
      <c r="I34" s="20" cm="1">
        <f t="array" ref="I34:J34">L33:M33</f>
        <v>1.7000000000000004</v>
      </c>
      <c r="J34" s="20">
        <v>473.38645048561386</v>
      </c>
      <c r="K34" s="20">
        <f t="shared" si="5"/>
        <v>-217.39648766891239</v>
      </c>
      <c r="L34" s="20">
        <f t="shared" si="6"/>
        <v>1.8000000000000005</v>
      </c>
      <c r="M34" s="20">
        <f>J34+h*K34</f>
        <v>451.6468017187226</v>
      </c>
      <c r="O34" s="20" cm="1">
        <f t="array" ref="O34:P34">R33:S33</f>
        <v>1.7000000000000004</v>
      </c>
      <c r="P34" s="20">
        <v>294.65001088491931</v>
      </c>
      <c r="Q34" s="20">
        <f t="shared" si="7"/>
        <v>-154.81862891448307</v>
      </c>
      <c r="R34" s="20">
        <f t="shared" si="8"/>
        <v>1.8000000000000005</v>
      </c>
      <c r="S34" s="20">
        <f>P34+h*Q34</f>
        <v>279.168147993471</v>
      </c>
    </row>
    <row r="35" spans="3:19" x14ac:dyDescent="0.2">
      <c r="C35" s="20" cm="1">
        <f t="array" ref="C35:D35">F34:G34</f>
        <v>1.8000000000000005</v>
      </c>
      <c r="D35" s="20">
        <v>623.77666677961963</v>
      </c>
      <c r="E35" s="20">
        <f t="shared" si="3"/>
        <v>-262.54866500934634</v>
      </c>
      <c r="F35" s="20">
        <f t="shared" si="4"/>
        <v>1.9000000000000006</v>
      </c>
      <c r="G35" s="20">
        <f>D35+h*E35</f>
        <v>597.52180027868496</v>
      </c>
      <c r="I35" s="20" cm="1">
        <f t="array" ref="I35:J35">L34:M34</f>
        <v>1.8000000000000005</v>
      </c>
      <c r="J35" s="20">
        <v>451.6468017187226</v>
      </c>
      <c r="K35" s="20">
        <f t="shared" si="5"/>
        <v>-203.98988900183409</v>
      </c>
      <c r="L35" s="20">
        <f t="shared" si="6"/>
        <v>1.9000000000000006</v>
      </c>
      <c r="M35" s="20">
        <f>J35+h*K35</f>
        <v>431.24781281853916</v>
      </c>
      <c r="O35" s="20" cm="1">
        <f t="array" ref="O35:P35">R34:S34</f>
        <v>1.8000000000000005</v>
      </c>
      <c r="P35" s="20">
        <v>279.168147993471</v>
      </c>
      <c r="Q35" s="20">
        <f t="shared" si="7"/>
        <v>-145.93485485410451</v>
      </c>
      <c r="R35" s="20">
        <f t="shared" si="8"/>
        <v>1.9000000000000006</v>
      </c>
      <c r="S35" s="20">
        <f>P35+h*Q35</f>
        <v>264.57466250806056</v>
      </c>
    </row>
    <row r="36" spans="3:19" x14ac:dyDescent="0.2">
      <c r="C36" s="20" cm="1">
        <f t="array" ref="C36:D36">F35:G35</f>
        <v>1.9000000000000006</v>
      </c>
      <c r="D36" s="20">
        <v>597.52180027868496</v>
      </c>
      <c r="E36" s="20">
        <f t="shared" si="3"/>
        <v>-246.51615090414035</v>
      </c>
      <c r="F36" s="20">
        <f t="shared" si="4"/>
        <v>2.0000000000000004</v>
      </c>
      <c r="G36" s="20">
        <f>D36+h*E36</f>
        <v>572.87018518827097</v>
      </c>
      <c r="I36" s="20" cm="1">
        <f t="array" ref="I36:J36">L35:M35</f>
        <v>1.9000000000000006</v>
      </c>
      <c r="J36" s="20">
        <v>431.24781281853916</v>
      </c>
      <c r="K36" s="20">
        <f t="shared" si="5"/>
        <v>-191.98311737384918</v>
      </c>
      <c r="L36" s="20">
        <f t="shared" si="6"/>
        <v>2.0000000000000004</v>
      </c>
      <c r="M36" s="20">
        <f>J36+h*K36</f>
        <v>412.04950108115423</v>
      </c>
      <c r="O36" s="20" cm="1">
        <f t="array" ref="O36:P36">R35:S35</f>
        <v>1.9000000000000006</v>
      </c>
      <c r="P36" s="20">
        <v>264.57466250806056</v>
      </c>
      <c r="Q36" s="20">
        <f t="shared" si="7"/>
        <v>-137.99975204125417</v>
      </c>
      <c r="R36" s="20">
        <f t="shared" si="8"/>
        <v>2.0000000000000004</v>
      </c>
      <c r="S36" s="20">
        <f>P36+h*Q36</f>
        <v>250.77468730393514</v>
      </c>
    </row>
    <row r="37" spans="3:19" x14ac:dyDescent="0.2">
      <c r="C37" s="20" cm="1">
        <f t="array" ref="C37:D37">F36:G36</f>
        <v>2.0000000000000004</v>
      </c>
      <c r="D37" s="20">
        <v>572.87018518827097</v>
      </c>
      <c r="E37" s="20">
        <f t="shared" si="3"/>
        <v>-232.09012453882193</v>
      </c>
      <c r="F37" s="20">
        <f t="shared" si="4"/>
        <v>2.1000000000000005</v>
      </c>
      <c r="G37" s="20">
        <f>D37+h*E37</f>
        <v>549.66117273438874</v>
      </c>
      <c r="I37" s="20" cm="1">
        <f t="array" ref="I37:J37">L36:M36</f>
        <v>2.0000000000000004</v>
      </c>
      <c r="J37" s="20">
        <v>412.04950108115423</v>
      </c>
      <c r="K37" s="20">
        <f t="shared" si="5"/>
        <v>-181.18986089415208</v>
      </c>
      <c r="L37" s="20">
        <f t="shared" si="6"/>
        <v>2.1000000000000005</v>
      </c>
      <c r="M37" s="20">
        <f>J37+h*K37</f>
        <v>393.93051499173902</v>
      </c>
      <c r="O37" s="20" cm="1">
        <f t="array" ref="O37:P37">R36:S36</f>
        <v>2.0000000000000004</v>
      </c>
      <c r="P37" s="20">
        <v>250.77468730393514</v>
      </c>
      <c r="Q37" s="20">
        <f t="shared" si="7"/>
        <v>-130.88794379238644</v>
      </c>
      <c r="R37" s="20">
        <f t="shared" si="8"/>
        <v>2.1000000000000005</v>
      </c>
      <c r="S37" s="20">
        <f>P37+h*Q37</f>
        <v>237.6858929246965</v>
      </c>
    </row>
    <row r="38" spans="3:19" x14ac:dyDescent="0.2">
      <c r="C38" s="20" cm="1">
        <f t="array" ref="C38:D38">F37:G37</f>
        <v>2.1000000000000005</v>
      </c>
      <c r="D38" s="20">
        <v>549.66117273438874</v>
      </c>
      <c r="E38" s="20">
        <f t="shared" si="3"/>
        <v>-219.06370240587177</v>
      </c>
      <c r="F38" s="20">
        <f t="shared" si="4"/>
        <v>2.2000000000000006</v>
      </c>
      <c r="G38" s="20">
        <f>D38+h*E38</f>
        <v>527.75480249380155</v>
      </c>
      <c r="I38" s="20" cm="1">
        <f t="array" ref="I38:J38">L37:M37</f>
        <v>2.1000000000000005</v>
      </c>
      <c r="J38" s="20">
        <v>393.93051499173902</v>
      </c>
      <c r="K38" s="20">
        <f t="shared" si="5"/>
        <v>-171.45416709443782</v>
      </c>
      <c r="L38" s="20">
        <f t="shared" si="6"/>
        <v>2.2000000000000006</v>
      </c>
      <c r="M38" s="20">
        <f>J38+h*K38</f>
        <v>376.78509828229522</v>
      </c>
      <c r="O38" s="20" cm="1">
        <f t="array" ref="O38:P38">R37:S37</f>
        <v>2.1000000000000005</v>
      </c>
      <c r="P38" s="20">
        <v>237.6858929246965</v>
      </c>
      <c r="Q38" s="20">
        <f t="shared" si="7"/>
        <v>-124.49458369541028</v>
      </c>
      <c r="R38" s="20">
        <f t="shared" si="8"/>
        <v>2.2000000000000006</v>
      </c>
      <c r="S38" s="20">
        <f>P38+h*Q38</f>
        <v>225.23643455515548</v>
      </c>
    </row>
    <row r="39" spans="3:19" x14ac:dyDescent="0.2">
      <c r="C39" s="20" cm="1">
        <f t="array" ref="C39:D39">F38:G38</f>
        <v>2.2000000000000006</v>
      </c>
      <c r="D39" s="20">
        <v>527.75480249380155</v>
      </c>
      <c r="E39" s="20">
        <f t="shared" si="3"/>
        <v>-207.26256577763576</v>
      </c>
      <c r="F39" s="20">
        <f t="shared" si="4"/>
        <v>2.3000000000000007</v>
      </c>
      <c r="G39" s="20">
        <f>D39+h*E39</f>
        <v>507.02854591603796</v>
      </c>
      <c r="I39" s="20" cm="1">
        <f t="array" ref="I39:J39">L38:M38</f>
        <v>2.2000000000000006</v>
      </c>
      <c r="J39" s="20">
        <v>376.78509828229522</v>
      </c>
      <c r="K39" s="20">
        <f t="shared" si="5"/>
        <v>-162.64467352506591</v>
      </c>
      <c r="L39" s="20">
        <f t="shared" si="6"/>
        <v>2.3000000000000007</v>
      </c>
      <c r="M39" s="20">
        <f>J39+h*K39</f>
        <v>360.52063092978864</v>
      </c>
      <c r="O39" s="20" cm="1">
        <f t="array" ref="O39:P39">R38:S38</f>
        <v>2.2000000000000006</v>
      </c>
      <c r="P39" s="20">
        <v>225.23643455515548</v>
      </c>
      <c r="Q39" s="20">
        <f t="shared" si="7"/>
        <v>-118.73145145111883</v>
      </c>
      <c r="R39" s="20">
        <f t="shared" si="8"/>
        <v>2.3000000000000007</v>
      </c>
      <c r="S39" s="20">
        <f>P39+h*Q39</f>
        <v>213.36328941004359</v>
      </c>
    </row>
    <row r="40" spans="3:19" x14ac:dyDescent="0.2">
      <c r="C40" s="20" cm="1">
        <f t="array" ref="C40:D40">F39:G39</f>
        <v>2.3000000000000007</v>
      </c>
      <c r="D40" s="20">
        <v>507.02854591603796</v>
      </c>
      <c r="E40" s="20">
        <f t="shared" si="3"/>
        <v>-196.53897318686589</v>
      </c>
      <c r="F40" s="20">
        <f t="shared" si="4"/>
        <v>2.4000000000000008</v>
      </c>
      <c r="G40" s="20">
        <f>D40+h*E40</f>
        <v>487.37464859735138</v>
      </c>
      <c r="I40" s="20" cm="1">
        <f t="array" ref="I40:J40">L39:M39</f>
        <v>2.3000000000000007</v>
      </c>
      <c r="J40" s="20">
        <v>360.52063092978864</v>
      </c>
      <c r="K40" s="20">
        <f t="shared" si="5"/>
        <v>-154.65008355067525</v>
      </c>
      <c r="L40" s="20">
        <f t="shared" si="6"/>
        <v>2.4000000000000008</v>
      </c>
      <c r="M40" s="20">
        <f>J40+h*K40</f>
        <v>345.0556225747211</v>
      </c>
      <c r="O40" s="20" cm="1">
        <f t="array" ref="O40:P40">R39:S39</f>
        <v>2.3000000000000007</v>
      </c>
      <c r="P40" s="20">
        <v>213.36328941004359</v>
      </c>
      <c r="Q40" s="20">
        <f t="shared" si="7"/>
        <v>-113.52389326787402</v>
      </c>
      <c r="R40" s="20">
        <f t="shared" si="8"/>
        <v>2.4000000000000008</v>
      </c>
      <c r="S40" s="20">
        <f>P40+h*Q40</f>
        <v>202.01090008325619</v>
      </c>
    </row>
    <row r="41" spans="3:19" x14ac:dyDescent="0.2">
      <c r="C41" s="20" cm="1">
        <f t="array" ref="C41:D41">F40:G40</f>
        <v>2.4000000000000008</v>
      </c>
      <c r="D41" s="20">
        <v>487.37464859735138</v>
      </c>
      <c r="E41" s="20">
        <f t="shared" si="3"/>
        <v>-186.76702404769588</v>
      </c>
      <c r="F41" s="20">
        <f t="shared" si="4"/>
        <v>2.5000000000000009</v>
      </c>
      <c r="G41" s="20">
        <f>D41+h*E41</f>
        <v>468.69794619258181</v>
      </c>
      <c r="I41" s="20" cm="1">
        <f t="array" ref="I41:J41">L40:M40</f>
        <v>2.4000000000000008</v>
      </c>
      <c r="J41" s="20">
        <v>345.0556225747211</v>
      </c>
      <c r="K41" s="20">
        <f t="shared" si="5"/>
        <v>-147.37558844695224</v>
      </c>
      <c r="L41" s="20">
        <f t="shared" si="6"/>
        <v>2.5000000000000009</v>
      </c>
      <c r="M41" s="20">
        <f>J41+h*K41</f>
        <v>330.31806373002587</v>
      </c>
      <c r="O41" s="20" cm="1">
        <f t="array" ref="O41:P41">R40:S40</f>
        <v>2.4000000000000008</v>
      </c>
      <c r="P41" s="20">
        <v>202.01090008325619</v>
      </c>
      <c r="Q41" s="20">
        <f t="shared" si="7"/>
        <v>-108.80840375244732</v>
      </c>
      <c r="R41" s="20">
        <f t="shared" si="8"/>
        <v>2.5000000000000009</v>
      </c>
      <c r="S41" s="20">
        <f>P41+h*Q41</f>
        <v>191.13005970801146</v>
      </c>
    </row>
    <row r="42" spans="3:19" x14ac:dyDescent="0.2">
      <c r="C42" s="20" cm="1">
        <f t="array" ref="C42:D42">F41:G41</f>
        <v>2.5000000000000009</v>
      </c>
      <c r="D42" s="20">
        <v>468.69794619258181</v>
      </c>
      <c r="E42" s="20">
        <f t="shared" si="3"/>
        <v>-177.83888238257217</v>
      </c>
      <c r="F42" s="20">
        <f t="shared" si="4"/>
        <v>2.600000000000001</v>
      </c>
      <c r="G42" s="20">
        <f>D42+h*E42</f>
        <v>450.91405795432462</v>
      </c>
      <c r="I42" s="20" cm="1">
        <f t="array" ref="I42:J42">L41:M41</f>
        <v>2.5000000000000009</v>
      </c>
      <c r="J42" s="20">
        <v>330.31806373002587</v>
      </c>
      <c r="K42" s="20">
        <f t="shared" si="5"/>
        <v>-140.74001548423561</v>
      </c>
      <c r="L42" s="20">
        <f t="shared" si="6"/>
        <v>2.600000000000001</v>
      </c>
      <c r="M42" s="20">
        <f>J42+h*K42</f>
        <v>316.24406218160232</v>
      </c>
      <c r="O42" s="20" cm="1">
        <f t="array" ref="O42:P42">R41:S41</f>
        <v>2.5000000000000009</v>
      </c>
      <c r="P42" s="20">
        <v>191.13005970801146</v>
      </c>
      <c r="Q42" s="20">
        <f t="shared" si="7"/>
        <v>-104.53069972398802</v>
      </c>
      <c r="R42" s="20">
        <f t="shared" si="8"/>
        <v>2.600000000000001</v>
      </c>
      <c r="S42" s="20">
        <f>P42+h*Q42</f>
        <v>180.67698973561266</v>
      </c>
    </row>
    <row r="43" spans="3:19" x14ac:dyDescent="0.2">
      <c r="C43" s="20" cm="1">
        <f t="array" ref="C43:D43">F42:G42</f>
        <v>2.600000000000001</v>
      </c>
      <c r="D43" s="20">
        <v>450.91405795432462</v>
      </c>
      <c r="E43" s="20">
        <f t="shared" si="3"/>
        <v>-169.661743830418</v>
      </c>
      <c r="F43" s="20">
        <f t="shared" si="4"/>
        <v>2.7000000000000011</v>
      </c>
      <c r="G43" s="20">
        <f>D43+h*E43</f>
        <v>433.94788357128283</v>
      </c>
      <c r="I43" s="20" cm="1">
        <f t="array" ref="I43:J43">L42:M42</f>
        <v>2.600000000000001</v>
      </c>
      <c r="J43" s="20">
        <v>316.24406218160232</v>
      </c>
      <c r="K43" s="20">
        <f t="shared" si="5"/>
        <v>-134.67353791008077</v>
      </c>
      <c r="L43" s="20">
        <f t="shared" si="6"/>
        <v>2.7000000000000011</v>
      </c>
      <c r="M43" s="20">
        <f>J43+h*K43</f>
        <v>302.77670839059425</v>
      </c>
      <c r="O43" s="20" cm="1">
        <f t="array" ref="O43:P43">R42:S42</f>
        <v>2.600000000000001</v>
      </c>
      <c r="P43" s="20">
        <v>180.67698973561266</v>
      </c>
      <c r="Q43" s="20">
        <f t="shared" si="7"/>
        <v>-100.64417461992269</v>
      </c>
      <c r="R43" s="20">
        <f t="shared" si="8"/>
        <v>2.7000000000000011</v>
      </c>
      <c r="S43" s="20">
        <f>P43+h*Q43</f>
        <v>170.6125722736204</v>
      </c>
    </row>
    <row r="44" spans="3:19" x14ac:dyDescent="0.2">
      <c r="C44" s="20" cm="1">
        <f t="array" ref="C44:D44">F43:G43</f>
        <v>2.7000000000000011</v>
      </c>
      <c r="D44" s="20">
        <v>433.94788357128283</v>
      </c>
      <c r="E44" s="20">
        <f t="shared" si="3"/>
        <v>-162.15538282799781</v>
      </c>
      <c r="F44" s="20">
        <f t="shared" si="4"/>
        <v>2.8000000000000012</v>
      </c>
      <c r="G44" s="20">
        <f>D44+h*E44</f>
        <v>417.73234528848303</v>
      </c>
      <c r="I44" s="20" cm="1">
        <f t="array" ref="I44:J44">L43:M43</f>
        <v>2.7000000000000011</v>
      </c>
      <c r="J44" s="20">
        <v>302.77670839059425</v>
      </c>
      <c r="K44" s="20">
        <f t="shared" si="5"/>
        <v>-129.11582342922864</v>
      </c>
      <c r="L44" s="20">
        <f t="shared" si="6"/>
        <v>2.8000000000000012</v>
      </c>
      <c r="M44" s="20">
        <f>J44+h*K44</f>
        <v>289.86512604767137</v>
      </c>
      <c r="O44" s="20" cm="1">
        <f t="array" ref="O44:P44">R43:S43</f>
        <v>2.7000000000000011</v>
      </c>
      <c r="P44" s="20">
        <v>170.6125722736204</v>
      </c>
      <c r="Q44" s="20">
        <f t="shared" si="7"/>
        <v>-97.108649817821345</v>
      </c>
      <c r="R44" s="20">
        <f t="shared" si="8"/>
        <v>2.8000000000000012</v>
      </c>
      <c r="S44" s="20">
        <f>P44+h*Q44</f>
        <v>160.90170729183828</v>
      </c>
    </row>
    <row r="45" spans="3:19" x14ac:dyDescent="0.2">
      <c r="C45" s="20" cm="1">
        <f t="array" ref="C45:D45">F44:G44</f>
        <v>2.8000000000000012</v>
      </c>
      <c r="D45" s="20">
        <v>417.73234528848303</v>
      </c>
      <c r="E45" s="20">
        <f t="shared" si="3"/>
        <v>-155.25015615010818</v>
      </c>
      <c r="F45" s="20">
        <f t="shared" si="4"/>
        <v>2.9000000000000012</v>
      </c>
      <c r="G45" s="20">
        <f>D45+h*E45</f>
        <v>402.2073296734722</v>
      </c>
      <c r="I45" s="20" cm="1">
        <f t="array" ref="I45:J45">L44:M44</f>
        <v>2.8000000000000012</v>
      </c>
      <c r="J45" s="20">
        <v>289.86512604767137</v>
      </c>
      <c r="K45" s="20">
        <f t="shared" si="5"/>
        <v>-124.0145275324216</v>
      </c>
      <c r="L45" s="20">
        <f t="shared" si="6"/>
        <v>2.9000000000000012</v>
      </c>
      <c r="M45" s="20">
        <f>J45+h*K45</f>
        <v>277.46367329442921</v>
      </c>
      <c r="O45" s="20" cm="1">
        <f t="array" ref="O45:P45">R44:S44</f>
        <v>2.8000000000000012</v>
      </c>
      <c r="P45" s="20">
        <v>160.90170729183828</v>
      </c>
      <c r="Q45" s="20">
        <f t="shared" si="7"/>
        <v>-93.889359409428408</v>
      </c>
      <c r="R45" s="20">
        <f t="shared" si="8"/>
        <v>2.9000000000000012</v>
      </c>
      <c r="S45" s="20">
        <f>P45+h*Q45</f>
        <v>151.51277135089543</v>
      </c>
    </row>
    <row r="46" spans="3:19" x14ac:dyDescent="0.2">
      <c r="C46" s="20" cm="1">
        <f t="array" ref="C46:D46">F45:G45</f>
        <v>2.9000000000000012</v>
      </c>
      <c r="D46" s="20">
        <v>402.2073296734722</v>
      </c>
      <c r="E46" s="20">
        <f t="shared" si="3"/>
        <v>-148.88536802153257</v>
      </c>
      <c r="F46" s="20">
        <f t="shared" si="4"/>
        <v>3.0000000000000013</v>
      </c>
      <c r="G46" s="20">
        <f>D46+h*E46</f>
        <v>387.31879287131892</v>
      </c>
      <c r="I46" s="20" cm="1">
        <f t="array" ref="I46:J46">L45:M45</f>
        <v>2.9000000000000012</v>
      </c>
      <c r="J46" s="20">
        <v>277.46367329442921</v>
      </c>
      <c r="K46" s="20">
        <f t="shared" si="5"/>
        <v>-119.32405999869184</v>
      </c>
      <c r="L46" s="20">
        <f t="shared" si="6"/>
        <v>3.0000000000000013</v>
      </c>
      <c r="M46" s="20">
        <f>J46+h*K46</f>
        <v>265.53126729456005</v>
      </c>
      <c r="O46" s="20" cm="1">
        <f t="array" ref="O46:P46">R45:S45</f>
        <v>2.9000000000000012</v>
      </c>
      <c r="P46" s="20">
        <v>151.51277135089543</v>
      </c>
      <c r="Q46" s="20">
        <f>-68-(P46^2/1000)</f>
        <v>-90.956119882428723</v>
      </c>
      <c r="R46" s="20">
        <f t="shared" si="8"/>
        <v>3.0000000000000013</v>
      </c>
      <c r="S46" s="20">
        <f>P46+h*Q46</f>
        <v>142.41715936265257</v>
      </c>
    </row>
    <row r="47" spans="3:19" x14ac:dyDescent="0.2">
      <c r="C47" s="20" cm="1">
        <f t="array" ref="C47:D47">F46:G46</f>
        <v>3.0000000000000013</v>
      </c>
      <c r="D47" s="20">
        <v>387.31879287131892</v>
      </c>
      <c r="E47" s="20">
        <f t="shared" si="3"/>
        <v>-143.00792365564783</v>
      </c>
      <c r="F47" s="20">
        <f t="shared" si="4"/>
        <v>3.1000000000000014</v>
      </c>
      <c r="G47" s="20">
        <f>D47+h*E47</f>
        <v>373.01800050575412</v>
      </c>
      <c r="I47" s="20" cm="1">
        <f t="array" ref="I47:J47">L46:M46</f>
        <v>3.0000000000000013</v>
      </c>
      <c r="J47" s="20">
        <v>265.53126729456005</v>
      </c>
      <c r="K47" s="20">
        <f t="shared" si="5"/>
        <v>-115.00456927403673</v>
      </c>
      <c r="L47" s="20">
        <f t="shared" si="6"/>
        <v>3.1000000000000014</v>
      </c>
      <c r="M47" s="20">
        <f>J47+h*K47</f>
        <v>254.03081036715639</v>
      </c>
      <c r="O47" s="20" cm="1">
        <f t="array" ref="O47:P47">R46:S46</f>
        <v>3.0000000000000013</v>
      </c>
      <c r="P47" s="20">
        <v>142.41715936265257</v>
      </c>
      <c r="Q47" s="20">
        <f t="shared" si="7"/>
        <v>-88.282647280927179</v>
      </c>
      <c r="R47" s="20">
        <f t="shared" ref="R47:R67" si="9">O47+h</f>
        <v>3.1000000000000014</v>
      </c>
      <c r="S47" s="20">
        <f>P47+h*Q47</f>
        <v>133.58889463455986</v>
      </c>
    </row>
    <row r="48" spans="3:19" x14ac:dyDescent="0.2">
      <c r="C48" s="20" cm="1">
        <f t="array" ref="C48:D48">F47:G47</f>
        <v>3.1000000000000014</v>
      </c>
      <c r="D48" s="20">
        <v>373.01800050575412</v>
      </c>
      <c r="E48" s="20">
        <f t="shared" si="3"/>
        <v>-137.5712143506554</v>
      </c>
      <c r="F48" s="20">
        <f t="shared" si="4"/>
        <v>3.2000000000000015</v>
      </c>
      <c r="G48" s="20">
        <f>D48+h*E48</f>
        <v>359.26087907068859</v>
      </c>
      <c r="I48" s="20" cm="1">
        <f t="array" ref="I48:J48">L47:M47</f>
        <v>3.1000000000000014</v>
      </c>
      <c r="J48" s="20">
        <v>254.03081036715639</v>
      </c>
      <c r="K48" s="20">
        <f t="shared" si="5"/>
        <v>-111.02110174386277</v>
      </c>
      <c r="L48" s="20">
        <f t="shared" si="6"/>
        <v>3.2000000000000015</v>
      </c>
      <c r="M48" s="20">
        <f>J48+h*K48</f>
        <v>242.92870019277012</v>
      </c>
      <c r="O48" s="20" cm="1">
        <f t="array" ref="O48:P48">R47:S47</f>
        <v>3.1000000000000014</v>
      </c>
      <c r="P48" s="20">
        <v>133.58889463455986</v>
      </c>
      <c r="Q48" s="20">
        <f t="shared" si="7"/>
        <v>-85.845992769683534</v>
      </c>
      <c r="R48" s="20">
        <f t="shared" si="9"/>
        <v>3.2000000000000015</v>
      </c>
      <c r="S48" s="20">
        <f>P48+h*Q48</f>
        <v>125.00429535759152</v>
      </c>
    </row>
    <row r="49" spans="3:19" x14ac:dyDescent="0.2">
      <c r="C49" s="20" cm="1">
        <f t="array" ref="C49:D49">F48:G48</f>
        <v>3.2000000000000015</v>
      </c>
      <c r="D49" s="20">
        <v>359.26087907068859</v>
      </c>
      <c r="E49" s="20">
        <f>-68-(D49^2/2000)</f>
        <v>-132.53418961532196</v>
      </c>
      <c r="F49" s="20">
        <f t="shared" si="4"/>
        <v>3.3000000000000016</v>
      </c>
      <c r="G49" s="20">
        <f>D49+h*E49</f>
        <v>346.0074601091564</v>
      </c>
      <c r="I49" s="20" cm="1">
        <f t="array" ref="I49:J49">L48:M48</f>
        <v>3.2000000000000015</v>
      </c>
      <c r="J49" s="20">
        <v>242.92870019277012</v>
      </c>
      <c r="K49" s="20">
        <f>-68-(J49^2/1500)</f>
        <v>-107.34290225156586</v>
      </c>
      <c r="L49" s="20">
        <f t="shared" si="6"/>
        <v>3.3000000000000016</v>
      </c>
      <c r="M49" s="20">
        <f>J49+h*K49</f>
        <v>232.19440996761352</v>
      </c>
      <c r="O49" s="20" cm="1">
        <f t="array" ref="O49:P49">R48:S48</f>
        <v>3.2000000000000015</v>
      </c>
      <c r="P49" s="20">
        <v>125.00429535759152</v>
      </c>
      <c r="Q49" s="20">
        <f t="shared" si="7"/>
        <v>-83.62607385784797</v>
      </c>
      <c r="R49" s="20">
        <f t="shared" si="9"/>
        <v>3.3000000000000016</v>
      </c>
      <c r="S49" s="20">
        <f>P49+h*Q49</f>
        <v>116.64168797180672</v>
      </c>
    </row>
    <row r="50" spans="3:19" x14ac:dyDescent="0.2">
      <c r="C50" s="20" cm="1">
        <f t="array" ref="C50:D50">F49:G49</f>
        <v>3.3000000000000016</v>
      </c>
      <c r="D50" s="20">
        <v>346.0074601091564</v>
      </c>
      <c r="E50" s="20">
        <f t="shared" si="3"/>
        <v>-127.86058122559473</v>
      </c>
      <c r="F50" s="20">
        <f t="shared" ref="F50:F94" si="10">C50+h</f>
        <v>3.4000000000000017</v>
      </c>
      <c r="G50" s="20">
        <f>D50+h*E50</f>
        <v>333.2214019865969</v>
      </c>
      <c r="I50" s="20" cm="1">
        <f t="array" ref="I50:J50">L49:M49</f>
        <v>3.3000000000000016</v>
      </c>
      <c r="J50" s="20">
        <v>232.19440996761352</v>
      </c>
      <c r="K50" s="20">
        <f t="shared" si="5"/>
        <v>-103.94282934680545</v>
      </c>
      <c r="L50" s="20">
        <f t="shared" ref="L50:L79" si="11">I50+h</f>
        <v>3.4000000000000017</v>
      </c>
      <c r="M50" s="20">
        <f>J50+h*K50</f>
        <v>221.80012703293298</v>
      </c>
      <c r="O50" s="20" cm="1">
        <f t="array" ref="O50:P50">R49:S49</f>
        <v>3.3000000000000016</v>
      </c>
      <c r="P50" s="20">
        <v>116.64168797180672</v>
      </c>
      <c r="Q50" s="20">
        <f t="shared" si="7"/>
        <v>-81.605283372912325</v>
      </c>
      <c r="R50" s="20">
        <f t="shared" si="9"/>
        <v>3.4000000000000017</v>
      </c>
      <c r="S50" s="20">
        <f>P50+h*Q50</f>
        <v>108.48115963451548</v>
      </c>
    </row>
    <row r="51" spans="3:19" x14ac:dyDescent="0.2">
      <c r="C51" s="20" cm="1">
        <f t="array" ref="C51:D51">F50:G50</f>
        <v>3.4000000000000017</v>
      </c>
      <c r="D51" s="20">
        <v>333.2214019865969</v>
      </c>
      <c r="E51" s="20">
        <f t="shared" si="3"/>
        <v>-123.51825137095661</v>
      </c>
      <c r="F51" s="20">
        <f t="shared" si="10"/>
        <v>3.5000000000000018</v>
      </c>
      <c r="G51" s="20">
        <f>D51+h*E51</f>
        <v>320.86957684950124</v>
      </c>
      <c r="I51" s="20" cm="1">
        <f t="array" ref="I51:J51">L50:M50</f>
        <v>3.4000000000000017</v>
      </c>
      <c r="J51" s="20">
        <v>221.80012703293298</v>
      </c>
      <c r="K51" s="20">
        <f t="shared" si="5"/>
        <v>-100.79686423455013</v>
      </c>
      <c r="L51" s="20">
        <f t="shared" si="11"/>
        <v>3.5000000000000018</v>
      </c>
      <c r="M51" s="20">
        <f>J51+h*K51</f>
        <v>211.72044060947798</v>
      </c>
      <c r="O51" s="20" cm="1">
        <f t="array" ref="O51:P51">R50:S50</f>
        <v>3.4000000000000017</v>
      </c>
      <c r="P51" s="20">
        <v>108.48115963451548</v>
      </c>
      <c r="Q51" s="20">
        <f t="shared" si="7"/>
        <v>-79.768161995649223</v>
      </c>
      <c r="R51" s="20">
        <f t="shared" si="9"/>
        <v>3.5000000000000018</v>
      </c>
      <c r="S51" s="20">
        <f>P51+h*Q51</f>
        <v>100.50434343495056</v>
      </c>
    </row>
    <row r="52" spans="3:19" x14ac:dyDescent="0.2">
      <c r="C52" s="20" cm="1">
        <f t="array" ref="C52:D52">F51:G51</f>
        <v>3.5000000000000018</v>
      </c>
      <c r="D52" s="20">
        <v>320.86957684950124</v>
      </c>
      <c r="E52" s="20">
        <f t="shared" si="3"/>
        <v>-119.47864267378898</v>
      </c>
      <c r="F52" s="20">
        <f t="shared" si="10"/>
        <v>3.6000000000000019</v>
      </c>
      <c r="G52" s="20">
        <f>D52+h*E52</f>
        <v>308.92171258212232</v>
      </c>
      <c r="I52" s="20" cm="1">
        <f t="array" ref="I52:J52">L51:M51</f>
        <v>3.5000000000000018</v>
      </c>
      <c r="J52" s="20">
        <v>211.72044060947798</v>
      </c>
      <c r="K52" s="20">
        <f t="shared" si="5"/>
        <v>-97.88369664791432</v>
      </c>
      <c r="L52" s="20">
        <f t="shared" si="11"/>
        <v>3.6000000000000019</v>
      </c>
      <c r="M52" s="20">
        <f>J52+h*K52</f>
        <v>201.93207094468653</v>
      </c>
      <c r="O52" s="20" cm="1">
        <f t="array" ref="O52:P52">R51:S51</f>
        <v>3.5000000000000018</v>
      </c>
      <c r="P52" s="20">
        <v>100.50434343495056</v>
      </c>
      <c r="Q52" s="20">
        <f t="shared" si="7"/>
        <v>-78.101123049290493</v>
      </c>
      <c r="R52" s="20">
        <f t="shared" si="9"/>
        <v>3.6000000000000019</v>
      </c>
      <c r="S52" s="20">
        <f>P52+h*Q52</f>
        <v>92.694231130021507</v>
      </c>
    </row>
    <row r="53" spans="3:19" x14ac:dyDescent="0.2">
      <c r="C53" s="20" cm="1">
        <f t="array" ref="C53:D53">F52:G52</f>
        <v>3.6000000000000019</v>
      </c>
      <c r="D53" s="20">
        <v>308.92171258212232</v>
      </c>
      <c r="E53" s="20">
        <f t="shared" si="3"/>
        <v>-115.7163122523357</v>
      </c>
      <c r="F53" s="20">
        <f t="shared" si="10"/>
        <v>3.700000000000002</v>
      </c>
      <c r="G53" s="20">
        <f>D53+h*E53</f>
        <v>297.35008135688878</v>
      </c>
      <c r="I53" s="20" cm="1">
        <f t="array" ref="I53:J53">L52:M52</f>
        <v>3.6000000000000019</v>
      </c>
      <c r="J53" s="20">
        <v>201.93207094468653</v>
      </c>
      <c r="K53" s="20">
        <f t="shared" si="5"/>
        <v>-95.1843741840066</v>
      </c>
      <c r="L53" s="20">
        <f t="shared" si="11"/>
        <v>3.700000000000002</v>
      </c>
      <c r="M53" s="20">
        <f>J53+h*K53</f>
        <v>192.41363352628588</v>
      </c>
      <c r="O53" s="20" cm="1">
        <f t="array" ref="O53:P53">R52:S52</f>
        <v>3.6000000000000019</v>
      </c>
      <c r="P53" s="20">
        <v>92.694231130021507</v>
      </c>
      <c r="Q53" s="20">
        <f t="shared" si="7"/>
        <v>-76.592220484785855</v>
      </c>
      <c r="R53" s="20">
        <f t="shared" si="9"/>
        <v>3.700000000000002</v>
      </c>
      <c r="S53" s="20">
        <f>P53+h*Q53</f>
        <v>85.035009081542924</v>
      </c>
    </row>
    <row r="54" spans="3:19" x14ac:dyDescent="0.2">
      <c r="C54" s="20" cm="1">
        <f t="array" ref="C54:D54">F53:G53</f>
        <v>3.700000000000002</v>
      </c>
      <c r="D54" s="20">
        <v>297.35008135688878</v>
      </c>
      <c r="E54" s="20">
        <f t="shared" si="3"/>
        <v>-112.2085354414742</v>
      </c>
      <c r="F54" s="20">
        <f t="shared" si="10"/>
        <v>3.800000000000002</v>
      </c>
      <c r="G54" s="20">
        <f>D54+h*E54</f>
        <v>286.12922781274136</v>
      </c>
      <c r="I54" s="20" cm="1">
        <f t="array" ref="I54:J54">L53:M53</f>
        <v>3.700000000000002</v>
      </c>
      <c r="J54" s="20">
        <v>192.41363352628588</v>
      </c>
      <c r="K54" s="20">
        <f t="shared" si="5"/>
        <v>-92.682004244525231</v>
      </c>
      <c r="L54" s="20">
        <f t="shared" si="11"/>
        <v>3.800000000000002</v>
      </c>
      <c r="M54" s="20">
        <f>J54+h*K54</f>
        <v>183.14543310183336</v>
      </c>
      <c r="O54" s="20" cm="1">
        <f t="array" ref="O54:P54">R53:S53</f>
        <v>3.700000000000002</v>
      </c>
      <c r="P54" s="20">
        <v>85.035009081542924</v>
      </c>
      <c r="Q54" s="20">
        <f t="shared" si="7"/>
        <v>-75.230952769498089</v>
      </c>
      <c r="R54" s="20">
        <f t="shared" si="9"/>
        <v>3.800000000000002</v>
      </c>
      <c r="S54" s="20">
        <f>P54+h*Q54</f>
        <v>77.511913804593121</v>
      </c>
    </row>
    <row r="55" spans="3:19" x14ac:dyDescent="0.2">
      <c r="C55" s="20" cm="1">
        <f t="array" ref="C55:D55">F54:G54</f>
        <v>3.800000000000002</v>
      </c>
      <c r="D55" s="20">
        <v>286.12922781274136</v>
      </c>
      <c r="E55" s="20">
        <f t="shared" si="3"/>
        <v>-108.93496750435781</v>
      </c>
      <c r="F55" s="20">
        <f t="shared" si="10"/>
        <v>3.9000000000000021</v>
      </c>
      <c r="G55" s="20">
        <f>D55+h*E55</f>
        <v>275.2357310623056</v>
      </c>
      <c r="I55" s="20" cm="1">
        <f t="array" ref="I55:J55">L54:M54</f>
        <v>3.800000000000002</v>
      </c>
      <c r="J55" s="20">
        <v>183.14543310183336</v>
      </c>
      <c r="K55" s="20">
        <f t="shared" si="5"/>
        <v>-90.361499777372075</v>
      </c>
      <c r="L55" s="20">
        <f t="shared" si="11"/>
        <v>3.9000000000000021</v>
      </c>
      <c r="M55" s="20">
        <f>J55+h*K55</f>
        <v>174.10928312409615</v>
      </c>
      <c r="O55" s="20" cm="1">
        <f t="array" ref="O55:P55">R54:S54</f>
        <v>3.800000000000002</v>
      </c>
      <c r="P55" s="20">
        <v>77.511913804593121</v>
      </c>
      <c r="Q55" s="20">
        <f t="shared" si="7"/>
        <v>-74.008096781650679</v>
      </c>
      <c r="R55" s="20">
        <f t="shared" si="9"/>
        <v>3.9000000000000021</v>
      </c>
      <c r="S55" s="20">
        <f>P55+h*Q55</f>
        <v>70.111104126428046</v>
      </c>
    </row>
    <row r="56" spans="3:19" x14ac:dyDescent="0.2">
      <c r="C56" s="20" cm="1">
        <f t="array" ref="C56:D56">F55:G55</f>
        <v>3.9000000000000021</v>
      </c>
      <c r="D56" s="20">
        <v>275.2357310623056</v>
      </c>
      <c r="E56" s="20">
        <f t="shared" si="3"/>
        <v>-105.8773538267009</v>
      </c>
      <c r="F56" s="20">
        <f t="shared" si="10"/>
        <v>4.0000000000000018</v>
      </c>
      <c r="G56" s="20">
        <f>D56+h*E56</f>
        <v>264.64799567963553</v>
      </c>
      <c r="I56" s="20" cm="1">
        <f t="array" ref="I56:J56">L55:M55</f>
        <v>3.9000000000000021</v>
      </c>
      <c r="J56" s="20">
        <v>174.10928312409615</v>
      </c>
      <c r="K56" s="20">
        <f t="shared" si="5"/>
        <v>-88.209361646657783</v>
      </c>
      <c r="L56" s="20">
        <f t="shared" si="11"/>
        <v>4.0000000000000018</v>
      </c>
      <c r="M56" s="20">
        <f>J56+h*K56</f>
        <v>165.28834695943038</v>
      </c>
      <c r="O56" s="20" cm="1">
        <f t="array" ref="O56:P56">R55:S55</f>
        <v>3.9000000000000021</v>
      </c>
      <c r="P56" s="20">
        <v>70.111104126428046</v>
      </c>
      <c r="Q56" s="20">
        <f t="shared" si="7"/>
        <v>-72.915566921826837</v>
      </c>
      <c r="R56" s="20">
        <f t="shared" si="9"/>
        <v>4.0000000000000018</v>
      </c>
      <c r="S56" s="20">
        <f>P56+h*Q56</f>
        <v>62.819547434245365</v>
      </c>
    </row>
    <row r="57" spans="3:19" x14ac:dyDescent="0.2">
      <c r="C57" s="20" cm="1">
        <f t="array" ref="C57:D57">F56:G56</f>
        <v>4.0000000000000018</v>
      </c>
      <c r="D57" s="20">
        <v>264.64799567963553</v>
      </c>
      <c r="E57" s="20">
        <f t="shared" si="3"/>
        <v>-103.01928080862419</v>
      </c>
      <c r="F57" s="20">
        <f t="shared" si="10"/>
        <v>4.1000000000000014</v>
      </c>
      <c r="G57" s="20">
        <f>D57+h*E57</f>
        <v>254.34606759877312</v>
      </c>
      <c r="I57" s="20" cm="1">
        <f t="array" ref="I57:J57">L56:M56</f>
        <v>4.0000000000000018</v>
      </c>
      <c r="J57" s="20">
        <v>165.28834695943038</v>
      </c>
      <c r="K57" s="20">
        <f t="shared" si="5"/>
        <v>-86.213491760387356</v>
      </c>
      <c r="L57" s="20">
        <f t="shared" si="11"/>
        <v>4.1000000000000014</v>
      </c>
      <c r="M57" s="20">
        <f>J57+h*K57</f>
        <v>156.66699778339165</v>
      </c>
      <c r="O57" s="20" cm="1">
        <f t="array" ref="O57:P57">R56:S56</f>
        <v>4.0000000000000018</v>
      </c>
      <c r="P57" s="20">
        <v>62.819547434245365</v>
      </c>
      <c r="Q57" s="20">
        <f t="shared" si="7"/>
        <v>-71.946295539843405</v>
      </c>
      <c r="R57" s="20">
        <f t="shared" si="9"/>
        <v>4.1000000000000014</v>
      </c>
      <c r="S57" s="20">
        <f>P57+h*Q57</f>
        <v>55.624917880261023</v>
      </c>
    </row>
    <row r="58" spans="3:19" x14ac:dyDescent="0.2">
      <c r="C58" s="20" cm="1">
        <f t="array" ref="C58:D58">F57:G57</f>
        <v>4.1000000000000014</v>
      </c>
      <c r="D58" s="20">
        <v>254.34606759877312</v>
      </c>
      <c r="E58" s="20">
        <f t="shared" si="3"/>
        <v>-100.34596105147983</v>
      </c>
      <c r="F58" s="20">
        <f t="shared" si="10"/>
        <v>4.2000000000000011</v>
      </c>
      <c r="G58" s="20">
        <f>D58+h*E58</f>
        <v>244.31147149362513</v>
      </c>
      <c r="I58" s="20" cm="1">
        <f t="array" ref="I58:J58">L57:M57</f>
        <v>4.1000000000000014</v>
      </c>
      <c r="J58" s="20">
        <v>156.66699778339165</v>
      </c>
      <c r="K58" s="20">
        <f>-68-(J58^2/1500)</f>
        <v>-84.363032129640828</v>
      </c>
      <c r="L58" s="20">
        <f t="shared" si="11"/>
        <v>4.2000000000000011</v>
      </c>
      <c r="M58" s="20">
        <f>J58+h*K58</f>
        <v>148.23069457042757</v>
      </c>
      <c r="O58" s="20" cm="1">
        <f t="array" ref="O58:P58">R57:S57</f>
        <v>4.1000000000000014</v>
      </c>
      <c r="P58" s="20">
        <v>55.624917880261023</v>
      </c>
      <c r="Q58" s="20">
        <f t="shared" si="7"/>
        <v>-71.094131489185784</v>
      </c>
      <c r="R58" s="20">
        <f t="shared" si="9"/>
        <v>4.2000000000000011</v>
      </c>
      <c r="S58" s="20">
        <f>P58+h*Q58</f>
        <v>48.515504731342446</v>
      </c>
    </row>
    <row r="59" spans="3:19" x14ac:dyDescent="0.2">
      <c r="C59" s="20" cm="1">
        <f t="array" ref="C59:D59">F58:G58</f>
        <v>4.2000000000000011</v>
      </c>
      <c r="D59" s="20">
        <v>244.31147149362513</v>
      </c>
      <c r="E59" s="20">
        <f>-68-(D59^2/2000)</f>
        <v>-97.84404755169021</v>
      </c>
      <c r="F59" s="20">
        <f t="shared" si="10"/>
        <v>4.3000000000000007</v>
      </c>
      <c r="G59" s="20">
        <f>D59+h*E59</f>
        <v>234.52706673845611</v>
      </c>
      <c r="I59" s="20" cm="1">
        <f t="array" ref="I59:J59">L58:M58</f>
        <v>4.2000000000000011</v>
      </c>
      <c r="J59" s="20">
        <v>148.23069457042757</v>
      </c>
      <c r="K59" s="20">
        <f t="shared" si="5"/>
        <v>-82.64822587522093</v>
      </c>
      <c r="L59" s="20">
        <f t="shared" si="11"/>
        <v>4.3000000000000007</v>
      </c>
      <c r="M59" s="20">
        <f>J59+h*K59</f>
        <v>139.96587198290547</v>
      </c>
      <c r="O59" s="20" cm="1">
        <f t="array" ref="O59:P59">R58:S58</f>
        <v>4.2000000000000011</v>
      </c>
      <c r="P59" s="20">
        <v>48.515504731342446</v>
      </c>
      <c r="Q59" s="20">
        <f t="shared" si="7"/>
        <v>-70.353754199336905</v>
      </c>
      <c r="R59" s="20">
        <f t="shared" si="9"/>
        <v>4.3000000000000007</v>
      </c>
      <c r="S59" s="20">
        <f>P59+h*Q59</f>
        <v>41.480129311408753</v>
      </c>
    </row>
    <row r="60" spans="3:19" x14ac:dyDescent="0.2">
      <c r="C60" s="20" cm="1">
        <f t="array" ref="C60:D60">F59:G59</f>
        <v>4.3000000000000007</v>
      </c>
      <c r="D60" s="20">
        <v>234.52706673845611</v>
      </c>
      <c r="E60" s="20">
        <f t="shared" si="3"/>
        <v>-95.50147251647212</v>
      </c>
      <c r="F60" s="20">
        <f t="shared" si="10"/>
        <v>4.4000000000000004</v>
      </c>
      <c r="G60" s="20">
        <f>D60+h*E60</f>
        <v>224.9769194868089</v>
      </c>
      <c r="I60" s="20" cm="1">
        <f t="array" ref="I60:J60">L59:M59</f>
        <v>4.3000000000000007</v>
      </c>
      <c r="J60" s="20">
        <v>139.96587198290547</v>
      </c>
      <c r="K60" s="20">
        <f t="shared" si="5"/>
        <v>-81.060296879956724</v>
      </c>
      <c r="L60" s="20">
        <f t="shared" si="11"/>
        <v>4.4000000000000004</v>
      </c>
      <c r="M60" s="20">
        <f>J60+h*K60</f>
        <v>131.85984229490981</v>
      </c>
      <c r="O60" s="20" cm="1">
        <f t="array" ref="O60:P60">R59:S59</f>
        <v>4.3000000000000007</v>
      </c>
      <c r="P60" s="20">
        <v>41.480129311408753</v>
      </c>
      <c r="Q60" s="20">
        <f t="shared" si="7"/>
        <v>-69.720601127691197</v>
      </c>
      <c r="R60" s="20">
        <f t="shared" si="9"/>
        <v>4.4000000000000004</v>
      </c>
      <c r="S60" s="20">
        <f>P60+h*Q60</f>
        <v>34.508069198639632</v>
      </c>
    </row>
    <row r="61" spans="3:19" x14ac:dyDescent="0.2">
      <c r="C61" s="20" cm="1">
        <f t="array" ref="C61:D61">F60:G60</f>
        <v>4.4000000000000004</v>
      </c>
      <c r="D61" s="20">
        <v>224.9769194868089</v>
      </c>
      <c r="E61" s="20">
        <f t="shared" si="3"/>
        <v>-93.307307150887041</v>
      </c>
      <c r="F61" s="20">
        <f t="shared" si="10"/>
        <v>4.5</v>
      </c>
      <c r="G61" s="20">
        <f>D61+h*E61</f>
        <v>215.6461887717202</v>
      </c>
      <c r="I61" s="20" cm="1">
        <f t="array" ref="I61:J61">L60:M60</f>
        <v>4.4000000000000004</v>
      </c>
      <c r="J61" s="20">
        <v>131.85984229490981</v>
      </c>
      <c r="K61" s="20">
        <f t="shared" si="5"/>
        <v>-79.591345340025654</v>
      </c>
      <c r="L61" s="20">
        <f t="shared" si="11"/>
        <v>4.5</v>
      </c>
      <c r="M61" s="20">
        <f>J61+h*K61</f>
        <v>123.90070776090724</v>
      </c>
      <c r="O61" s="20" cm="1">
        <f t="array" ref="O61:P61">R60:S60</f>
        <v>4.4000000000000004</v>
      </c>
      <c r="P61" s="20">
        <v>34.508069198639632</v>
      </c>
      <c r="Q61" s="20">
        <f t="shared" si="7"/>
        <v>-69.190806839818094</v>
      </c>
      <c r="R61" s="20">
        <f t="shared" si="9"/>
        <v>4.5</v>
      </c>
      <c r="S61" s="20">
        <f>P61+h*Q61</f>
        <v>27.588988514657821</v>
      </c>
    </row>
    <row r="62" spans="3:19" x14ac:dyDescent="0.2">
      <c r="C62" s="20" cm="1">
        <f t="array" ref="C62:D62">F61:G61</f>
        <v>4.5</v>
      </c>
      <c r="D62" s="20">
        <v>215.6461887717202</v>
      </c>
      <c r="E62" s="20">
        <f t="shared" si="3"/>
        <v>-91.251639365884188</v>
      </c>
      <c r="F62" s="20">
        <f t="shared" si="10"/>
        <v>4.5999999999999996</v>
      </c>
      <c r="G62" s="20">
        <f>D62+h*E62</f>
        <v>206.52102483513178</v>
      </c>
      <c r="I62" s="20" cm="1">
        <f t="array" ref="I62:J62">L61:M61</f>
        <v>4.5</v>
      </c>
      <c r="J62" s="20">
        <v>123.90070776090724</v>
      </c>
      <c r="K62" s="20">
        <f t="shared" si="5"/>
        <v>-78.234256922435833</v>
      </c>
      <c r="L62" s="20">
        <f t="shared" si="11"/>
        <v>4.5999999999999996</v>
      </c>
      <c r="M62" s="20">
        <f>J62+h*K62</f>
        <v>116.07728206866365</v>
      </c>
      <c r="O62" s="20" cm="1">
        <f t="array" ref="O62:P62">R61:S61</f>
        <v>4.5</v>
      </c>
      <c r="P62" s="20">
        <v>27.588988514657821</v>
      </c>
      <c r="Q62" s="20">
        <f t="shared" si="7"/>
        <v>-68.761152287261922</v>
      </c>
      <c r="R62" s="20">
        <f t="shared" si="9"/>
        <v>4.5999999999999996</v>
      </c>
      <c r="S62" s="20">
        <f>P62+h*Q62</f>
        <v>20.712873285931629</v>
      </c>
    </row>
    <row r="63" spans="3:19" x14ac:dyDescent="0.2">
      <c r="C63" s="20" cm="1">
        <f t="array" ref="C63:D63">F62:G62</f>
        <v>4.5999999999999996</v>
      </c>
      <c r="D63" s="20">
        <v>206.52102483513178</v>
      </c>
      <c r="E63" s="20">
        <f t="shared" si="3"/>
        <v>-89.325466849476555</v>
      </c>
      <c r="F63" s="20">
        <f t="shared" si="10"/>
        <v>4.6999999999999993</v>
      </c>
      <c r="G63" s="20">
        <f>D63+h*E63</f>
        <v>197.58847815018413</v>
      </c>
      <c r="I63" s="20" cm="1">
        <f t="array" ref="I63:J63">L62:M62</f>
        <v>4.5999999999999996</v>
      </c>
      <c r="J63" s="20">
        <v>116.07728206866365</v>
      </c>
      <c r="K63" s="20">
        <f t="shared" si="5"/>
        <v>-76.982623608298738</v>
      </c>
      <c r="L63" s="20">
        <f t="shared" si="11"/>
        <v>4.6999999999999993</v>
      </c>
      <c r="M63" s="20">
        <f>J63+h*K63</f>
        <v>108.37901970783378</v>
      </c>
      <c r="O63" s="20" cm="1">
        <f t="array" ref="O63:P63">R62:S62</f>
        <v>4.5999999999999996</v>
      </c>
      <c r="P63" s="20">
        <v>20.712873285931629</v>
      </c>
      <c r="Q63" s="20">
        <f t="shared" si="7"/>
        <v>-68.429023119759066</v>
      </c>
      <c r="R63" s="20">
        <f t="shared" si="9"/>
        <v>4.6999999999999993</v>
      </c>
      <c r="S63" s="20">
        <f>P63+h*Q63</f>
        <v>13.869970973955722</v>
      </c>
    </row>
    <row r="64" spans="3:19" x14ac:dyDescent="0.2">
      <c r="C64" s="20" cm="1">
        <f t="array" ref="C64:D64">F63:G63</f>
        <v>4.6999999999999993</v>
      </c>
      <c r="D64" s="20">
        <v>197.58847815018413</v>
      </c>
      <c r="E64" s="20">
        <f t="shared" si="3"/>
        <v>-87.520603348852887</v>
      </c>
      <c r="F64" s="20">
        <f t="shared" si="10"/>
        <v>4.7999999999999989</v>
      </c>
      <c r="G64" s="20">
        <f>D64+h*E64</f>
        <v>188.83641781529883</v>
      </c>
      <c r="I64" s="20" cm="1">
        <f t="array" ref="I64:J64">L63:M63</f>
        <v>4.6999999999999993</v>
      </c>
      <c r="J64" s="20">
        <v>108.37901970783378</v>
      </c>
      <c r="K64" s="20">
        <f t="shared" si="5"/>
        <v>-75.83067460855402</v>
      </c>
      <c r="L64" s="20">
        <f t="shared" si="11"/>
        <v>4.7999999999999989</v>
      </c>
      <c r="M64" s="20">
        <f>J64+h*K64</f>
        <v>100.79595224697837</v>
      </c>
      <c r="O64" s="20" cm="1">
        <f t="array" ref="O64:P64">R63:S63</f>
        <v>4.6999999999999993</v>
      </c>
      <c r="P64" s="20">
        <v>13.869970973955722</v>
      </c>
      <c r="Q64" s="20">
        <f>-68-(P64^2/1000)</f>
        <v>-68.192376094818371</v>
      </c>
      <c r="R64" s="20">
        <f t="shared" si="9"/>
        <v>4.7999999999999989</v>
      </c>
      <c r="S64" s="20">
        <f>P64+h*Q64</f>
        <v>7.0507333644738841</v>
      </c>
    </row>
    <row r="65" spans="3:19" x14ac:dyDescent="0.2">
      <c r="C65" s="20" cm="1">
        <f t="array" ref="C65:D65">F64:G64</f>
        <v>4.7999999999999989</v>
      </c>
      <c r="D65" s="20">
        <v>188.83641781529883</v>
      </c>
      <c r="E65" s="20">
        <f t="shared" si="3"/>
        <v>-85.829596346657056</v>
      </c>
      <c r="F65" s="20">
        <f t="shared" si="10"/>
        <v>4.8999999999999986</v>
      </c>
      <c r="G65" s="20">
        <f>D65+h*E65</f>
        <v>180.25345818063312</v>
      </c>
      <c r="I65" s="20" cm="1">
        <f t="array" ref="I65:J65">L64:M64</f>
        <v>4.7999999999999989</v>
      </c>
      <c r="J65" s="20">
        <v>100.79595224697837</v>
      </c>
      <c r="K65" s="20">
        <f t="shared" si="5"/>
        <v>-74.773215992916761</v>
      </c>
      <c r="L65" s="20">
        <f t="shared" si="11"/>
        <v>4.8999999999999986</v>
      </c>
      <c r="M65" s="20">
        <f>J65+h*K65</f>
        <v>93.318630647686703</v>
      </c>
      <c r="O65" s="20" cm="1">
        <f t="array" ref="O65:P65">R64:S64</f>
        <v>4.7999999999999989</v>
      </c>
      <c r="P65" s="20">
        <v>7.0507333644738841</v>
      </c>
      <c r="Q65" s="20">
        <f t="shared" si="7"/>
        <v>-68.049712840976909</v>
      </c>
      <c r="R65" s="20">
        <f t="shared" si="9"/>
        <v>4.8999999999999986</v>
      </c>
      <c r="S65" s="20">
        <f>P65+h*Q65</f>
        <v>0.24576208037619285</v>
      </c>
    </row>
    <row r="66" spans="3:19" x14ac:dyDescent="0.2">
      <c r="C66" s="20" cm="1">
        <f t="array" ref="C66:D66">F65:G65</f>
        <v>4.8999999999999986</v>
      </c>
      <c r="D66" s="20">
        <v>180.25345818063312</v>
      </c>
      <c r="E66" s="20">
        <f t="shared" si="3"/>
        <v>-84.245654593038623</v>
      </c>
      <c r="F66" s="20">
        <f t="shared" si="10"/>
        <v>4.9999999999999982</v>
      </c>
      <c r="G66" s="20">
        <f>D66+h*E66</f>
        <v>171.82889272132925</v>
      </c>
      <c r="I66" s="20" cm="1">
        <f t="array" ref="I66:J66">L65:M65</f>
        <v>4.8999999999999986</v>
      </c>
      <c r="J66" s="20">
        <v>93.318630647686703</v>
      </c>
      <c r="K66" s="20">
        <f t="shared" si="5"/>
        <v>-73.805577883972916</v>
      </c>
      <c r="L66" s="20">
        <f t="shared" si="11"/>
        <v>4.9999999999999982</v>
      </c>
      <c r="M66" s="20">
        <f>J66+h*K66</f>
        <v>85.938072859289406</v>
      </c>
      <c r="O66" s="20" cm="1">
        <f t="array" ref="O66:P66">R65:S65</f>
        <v>4.8999999999999986</v>
      </c>
      <c r="P66" s="20">
        <v>0.24576208037619285</v>
      </c>
      <c r="Q66" s="20">
        <f t="shared" si="7"/>
        <v>-68.000060399000148</v>
      </c>
      <c r="R66" s="20">
        <f t="shared" si="9"/>
        <v>4.9999999999999982</v>
      </c>
      <c r="S66" s="20">
        <f>P66+h*Q66</f>
        <v>-6.5542439595238227</v>
      </c>
    </row>
    <row r="67" spans="3:19" x14ac:dyDescent="0.2">
      <c r="C67" s="20" cm="1">
        <f t="array" ref="C67:D67">F66:G66</f>
        <v>4.9999999999999982</v>
      </c>
      <c r="D67" s="20">
        <v>171.82889272132925</v>
      </c>
      <c r="E67" s="20">
        <f t="shared" si="3"/>
        <v>-82.762584186919042</v>
      </c>
      <c r="F67" s="20">
        <f t="shared" si="10"/>
        <v>5.0999999999999979</v>
      </c>
      <c r="G67" s="20">
        <f>D67+h*E67</f>
        <v>163.55263430263736</v>
      </c>
      <c r="I67" s="20" cm="1">
        <f t="array" ref="I67:J67">L66:M66</f>
        <v>4.9999999999999982</v>
      </c>
      <c r="J67" s="20">
        <v>85.938072859289406</v>
      </c>
      <c r="K67" s="20">
        <f t="shared" si="5"/>
        <v>-72.923568244512353</v>
      </c>
      <c r="L67" s="20">
        <f t="shared" si="11"/>
        <v>5.0999999999999979</v>
      </c>
      <c r="M67" s="20">
        <f>J67+h*K67</f>
        <v>78.645716034838173</v>
      </c>
      <c r="O67" s="20"/>
      <c r="P67" s="20"/>
      <c r="Q67" s="20"/>
      <c r="R67" s="20"/>
      <c r="S67" s="20"/>
    </row>
    <row r="68" spans="3:19" x14ac:dyDescent="0.2">
      <c r="C68" s="20" cm="1">
        <f t="array" ref="C68:D68">F67:G67</f>
        <v>5.0999999999999979</v>
      </c>
      <c r="D68" s="20">
        <v>163.55263430263736</v>
      </c>
      <c r="E68" s="20">
        <f t="shared" si="3"/>
        <v>-81.374732093666111</v>
      </c>
      <c r="F68" s="20">
        <f t="shared" si="10"/>
        <v>5.1999999999999975</v>
      </c>
      <c r="G68" s="20">
        <f>D68+h*E68</f>
        <v>155.41516109327074</v>
      </c>
      <c r="I68" s="20" cm="1">
        <f t="array" ref="I68:J68">L67:M67</f>
        <v>5.0999999999999979</v>
      </c>
      <c r="J68" s="20">
        <v>78.645716034838173</v>
      </c>
      <c r="K68" s="20">
        <f t="shared" si="5"/>
        <v>-72.123432433754928</v>
      </c>
      <c r="L68" s="20">
        <f t="shared" si="11"/>
        <v>5.1999999999999975</v>
      </c>
      <c r="M68" s="20">
        <f>J68+h*K68</f>
        <v>71.433372791462688</v>
      </c>
    </row>
    <row r="69" spans="3:19" x14ac:dyDescent="0.2">
      <c r="C69" s="20" cm="1">
        <f t="array" ref="C69:D69">F68:G68</f>
        <v>5.1999999999999975</v>
      </c>
      <c r="D69" s="20">
        <v>155.41516109327074</v>
      </c>
      <c r="E69" s="20">
        <f t="shared" si="3"/>
        <v>-80.076936148823648</v>
      </c>
      <c r="F69" s="20">
        <f t="shared" si="10"/>
        <v>5.2999999999999972</v>
      </c>
      <c r="G69" s="20">
        <f>D69+h*E69</f>
        <v>147.40746747838838</v>
      </c>
      <c r="I69" s="20" cm="1">
        <f t="array" ref="I69:J69">L68:M68</f>
        <v>5.1999999999999975</v>
      </c>
      <c r="J69" s="20">
        <v>71.433372791462688</v>
      </c>
      <c r="K69" s="20">
        <f t="shared" si="5"/>
        <v>-71.401817832242727</v>
      </c>
      <c r="L69" s="20">
        <f t="shared" si="11"/>
        <v>5.2999999999999972</v>
      </c>
      <c r="M69" s="20">
        <f>J69+h*K69</f>
        <v>64.293191008238409</v>
      </c>
    </row>
    <row r="70" spans="3:19" x14ac:dyDescent="0.2">
      <c r="C70" s="20" cm="1">
        <f t="array" ref="C70:D70">F69:G69</f>
        <v>5.2999999999999972</v>
      </c>
      <c r="D70" s="20">
        <v>147.40746747838838</v>
      </c>
      <c r="E70" s="20">
        <f t="shared" si="3"/>
        <v>-78.864480734196064</v>
      </c>
      <c r="F70" s="20">
        <f t="shared" si="10"/>
        <v>5.3999999999999968</v>
      </c>
      <c r="G70" s="20">
        <f>D70+h*E70</f>
        <v>139.52101940496877</v>
      </c>
      <c r="I70" s="20" cm="1">
        <f t="array" ref="I70:J70">L69:M69</f>
        <v>5.2999999999999972</v>
      </c>
      <c r="J70" s="20">
        <v>64.293191008238409</v>
      </c>
      <c r="K70" s="20">
        <f>-68-(J70^2/1500)</f>
        <v>-70.755742940014557</v>
      </c>
      <c r="L70" s="20">
        <f t="shared" si="11"/>
        <v>5.3999999999999968</v>
      </c>
      <c r="M70" s="20">
        <f>J70+h*K70</f>
        <v>57.217616714236954</v>
      </c>
    </row>
    <row r="71" spans="3:19" x14ac:dyDescent="0.2">
      <c r="C71" s="20" cm="1">
        <f t="array" ref="C71:D71">F70:G70</f>
        <v>5.3999999999999968</v>
      </c>
      <c r="D71" s="20">
        <v>139.52101940496877</v>
      </c>
      <c r="E71" s="20">
        <f t="shared" si="3"/>
        <v>-77.733057427900832</v>
      </c>
      <c r="F71" s="20">
        <f t="shared" si="10"/>
        <v>5.4999999999999964</v>
      </c>
      <c r="G71" s="20">
        <f>D71+h*E71</f>
        <v>131.74771366217868</v>
      </c>
      <c r="I71" s="20" cm="1">
        <f t="array" ref="I71:J71">L70:M70</f>
        <v>5.3999999999999968</v>
      </c>
      <c r="J71" s="20">
        <v>57.217616714236954</v>
      </c>
      <c r="K71" s="20">
        <f t="shared" si="5"/>
        <v>-70.182570441638219</v>
      </c>
      <c r="L71" s="20">
        <f t="shared" si="11"/>
        <v>5.4999999999999964</v>
      </c>
      <c r="M71" s="20">
        <f>J71+h*K71</f>
        <v>50.199359670073129</v>
      </c>
    </row>
    <row r="72" spans="3:19" x14ac:dyDescent="0.2">
      <c r="C72" s="20" cm="1">
        <f t="array" ref="C72:D72">F71:G71</f>
        <v>5.4999999999999964</v>
      </c>
      <c r="D72" s="20">
        <v>131.74771366217868</v>
      </c>
      <c r="E72" s="20">
        <f t="shared" si="3"/>
        <v>-76.67873002760571</v>
      </c>
      <c r="F72" s="20">
        <f t="shared" si="10"/>
        <v>5.5999999999999961</v>
      </c>
      <c r="G72" s="20">
        <f>D72+h*E72</f>
        <v>124.07984065941811</v>
      </c>
      <c r="I72" s="20" cm="1">
        <f t="array" ref="I72:J72">L71:M71</f>
        <v>5.4999999999999964</v>
      </c>
      <c r="J72" s="20">
        <v>50.199359670073129</v>
      </c>
      <c r="K72" s="20">
        <f t="shared" si="5"/>
        <v>-69.67998380752357</v>
      </c>
      <c r="L72" s="20">
        <f t="shared" si="11"/>
        <v>5.5999999999999961</v>
      </c>
      <c r="M72" s="20">
        <f>J72+h*K72</f>
        <v>43.231361289320773</v>
      </c>
    </row>
    <row r="73" spans="3:19" x14ac:dyDescent="0.2">
      <c r="C73" s="20" cm="1">
        <f t="array" ref="C73:D73">F72:G72</f>
        <v>5.5999999999999961</v>
      </c>
      <c r="D73" s="20">
        <v>124.07984065941811</v>
      </c>
      <c r="E73" s="20">
        <f t="shared" si="3"/>
        <v>-75.697903429033289</v>
      </c>
      <c r="F73" s="20">
        <f t="shared" si="10"/>
        <v>5.6999999999999957</v>
      </c>
      <c r="G73" s="20">
        <f>D73+h*E73</f>
        <v>116.51005031651478</v>
      </c>
      <c r="I73" s="20" cm="1">
        <f t="array" ref="I73:J73">L72:M72</f>
        <v>5.5999999999999961</v>
      </c>
      <c r="J73" s="20">
        <v>43.231361289320773</v>
      </c>
      <c r="K73" s="20">
        <f t="shared" si="5"/>
        <v>-69.245967065951859</v>
      </c>
      <c r="L73" s="20">
        <f t="shared" si="11"/>
        <v>5.6999999999999957</v>
      </c>
      <c r="M73" s="20">
        <f>J73+h*K73</f>
        <v>36.306764582725584</v>
      </c>
    </row>
    <row r="74" spans="3:19" x14ac:dyDescent="0.2">
      <c r="C74" s="20" cm="1">
        <f t="array" ref="C74:D74">F73:G73</f>
        <v>5.6999999999999957</v>
      </c>
      <c r="D74" s="20">
        <v>116.51005031651478</v>
      </c>
      <c r="E74" s="20">
        <f t="shared" si="3"/>
        <v>-74.787295912378397</v>
      </c>
      <c r="F74" s="20">
        <f t="shared" si="10"/>
        <v>5.7999999999999954</v>
      </c>
      <c r="G74" s="20">
        <f>D74+h*E74</f>
        <v>109.03132072527694</v>
      </c>
      <c r="I74" s="20" cm="1">
        <f t="array" ref="I74:J74">L73:M73</f>
        <v>5.6999999999999957</v>
      </c>
      <c r="J74" s="20">
        <v>36.306764582725584</v>
      </c>
      <c r="K74" s="20">
        <f t="shared" si="5"/>
        <v>-68.878787436310304</v>
      </c>
      <c r="L74" s="20">
        <f t="shared" si="11"/>
        <v>5.7999999999999954</v>
      </c>
      <c r="M74" s="20">
        <f>J74+h*K74</f>
        <v>29.418885839094553</v>
      </c>
    </row>
    <row r="75" spans="3:19" x14ac:dyDescent="0.2">
      <c r="C75" s="20" cm="1">
        <f t="array" ref="C75:D75">F74:G74</f>
        <v>5.7999999999999954</v>
      </c>
      <c r="D75" s="20">
        <v>109.03132072527694</v>
      </c>
      <c r="E75" s="20">
        <f t="shared" si="3"/>
        <v>-73.943914449549098</v>
      </c>
      <c r="F75" s="20">
        <f t="shared" si="10"/>
        <v>5.899999999999995</v>
      </c>
      <c r="G75" s="20">
        <f>D75+h*E75</f>
        <v>101.63692928032204</v>
      </c>
      <c r="I75" s="20" cm="1">
        <f t="array" ref="I75:J75">L74:M74</f>
        <v>5.7999999999999954</v>
      </c>
      <c r="J75" s="20">
        <v>29.418885839094553</v>
      </c>
      <c r="K75" s="20">
        <f t="shared" si="5"/>
        <v>-68.576980562675786</v>
      </c>
      <c r="L75" s="20">
        <f t="shared" si="11"/>
        <v>5.899999999999995</v>
      </c>
      <c r="M75" s="20">
        <f>J75+h*K75</f>
        <v>22.561187782826973</v>
      </c>
    </row>
    <row r="76" spans="3:19" x14ac:dyDescent="0.2">
      <c r="C76" s="20" cm="1">
        <f t="array" ref="C76:D76">F75:G75</f>
        <v>5.899999999999995</v>
      </c>
      <c r="D76" s="20">
        <v>101.63692928032204</v>
      </c>
      <c r="E76" s="20">
        <f t="shared" si="3"/>
        <v>-73.165032696766588</v>
      </c>
      <c r="F76" s="20">
        <f t="shared" si="10"/>
        <v>5.9999999999999947</v>
      </c>
      <c r="G76" s="20">
        <f>D76+h*E76</f>
        <v>94.320426010645377</v>
      </c>
      <c r="I76" s="20" cm="1">
        <f t="array" ref="I76:J76">L75:M75</f>
        <v>5.899999999999995</v>
      </c>
      <c r="J76" s="20">
        <v>22.561187782826973</v>
      </c>
      <c r="K76" s="20">
        <f t="shared" si="5"/>
        <v>-68.339338129447981</v>
      </c>
      <c r="L76" s="20">
        <f t="shared" si="11"/>
        <v>5.9999999999999947</v>
      </c>
      <c r="M76" s="20">
        <f>J76+h*K76</f>
        <v>15.727253969882174</v>
      </c>
    </row>
    <row r="77" spans="3:19" x14ac:dyDescent="0.2">
      <c r="C77" s="20" cm="1">
        <f t="array" ref="C77:D77">F76:G76</f>
        <v>5.9999999999999947</v>
      </c>
      <c r="D77" s="20">
        <v>94.320426010645377</v>
      </c>
      <c r="E77" s="20">
        <f>-68-(D77^2/2000)</f>
        <v>-72.448171381414809</v>
      </c>
      <c r="F77" s="20">
        <f t="shared" si="10"/>
        <v>6.0999999999999943</v>
      </c>
      <c r="G77" s="20">
        <f>D77+h*E77</f>
        <v>87.075608872503892</v>
      </c>
      <c r="I77" s="20" cm="1">
        <f t="array" ref="I77:J77">L76:M76</f>
        <v>5.9999999999999947</v>
      </c>
      <c r="J77" s="20">
        <v>15.727253969882174</v>
      </c>
      <c r="K77" s="20">
        <f t="shared" si="5"/>
        <v>-68.164897678288781</v>
      </c>
      <c r="L77" s="20">
        <f t="shared" si="11"/>
        <v>6.0999999999999943</v>
      </c>
      <c r="M77" s="20">
        <f>J77+h*K77</f>
        <v>8.9107642020532953</v>
      </c>
    </row>
    <row r="78" spans="3:19" x14ac:dyDescent="0.2">
      <c r="C78" s="20" cm="1">
        <f t="array" ref="C78:D78">F77:G77</f>
        <v>6.0999999999999943</v>
      </c>
      <c r="D78" s="20">
        <v>87.075608872503892</v>
      </c>
      <c r="E78" s="20">
        <f t="shared" si="3"/>
        <v>-71.791080830258636</v>
      </c>
      <c r="F78" s="20">
        <f t="shared" si="10"/>
        <v>6.199999999999994</v>
      </c>
      <c r="G78" s="20">
        <f>D78+h*E78</f>
        <v>79.896500789478026</v>
      </c>
      <c r="I78" s="20" cm="1">
        <f t="array" ref="I78:J78">L77:M77</f>
        <v>6.0999999999999943</v>
      </c>
      <c r="J78" s="20">
        <v>8.9107642020532953</v>
      </c>
      <c r="K78" s="20">
        <f t="shared" si="5"/>
        <v>-68.052934479109723</v>
      </c>
      <c r="L78" s="20">
        <f t="shared" si="11"/>
        <v>6.199999999999994</v>
      </c>
      <c r="M78" s="20">
        <f>J78+h*K78</f>
        <v>2.1054707541423223</v>
      </c>
    </row>
    <row r="79" spans="3:19" x14ac:dyDescent="0.2">
      <c r="C79" s="20" cm="1">
        <f t="array" ref="C79:D79">F78:G78</f>
        <v>6.199999999999994</v>
      </c>
      <c r="D79" s="20">
        <v>79.896500789478026</v>
      </c>
      <c r="E79" s="20">
        <f t="shared" si="3"/>
        <v>-71.191725419201532</v>
      </c>
      <c r="F79" s="20">
        <f t="shared" si="10"/>
        <v>6.2999999999999936</v>
      </c>
      <c r="G79" s="20">
        <f>D79+h*E79</f>
        <v>72.777328247557875</v>
      </c>
      <c r="I79" s="20" cm="1">
        <f t="array" ref="I79:J79">L78:M78</f>
        <v>6.199999999999994</v>
      </c>
      <c r="J79" s="20">
        <v>2.1054707541423223</v>
      </c>
      <c r="K79" s="20">
        <f t="shared" si="5"/>
        <v>-68.002955338064368</v>
      </c>
      <c r="L79" s="20">
        <f t="shared" si="11"/>
        <v>6.2999999999999936</v>
      </c>
      <c r="M79" s="20">
        <f>J79+h*K79</f>
        <v>-4.6948247796641152</v>
      </c>
    </row>
    <row r="80" spans="3:19" x14ac:dyDescent="0.2">
      <c r="C80" s="20" cm="1">
        <f t="array" ref="C80:D80">F79:G79</f>
        <v>6.2999999999999936</v>
      </c>
      <c r="D80" s="20">
        <v>72.777328247557875</v>
      </c>
      <c r="E80" s="20">
        <f t="shared" si="3"/>
        <v>-70.648269753426391</v>
      </c>
      <c r="F80" s="20">
        <f t="shared" si="10"/>
        <v>6.3999999999999932</v>
      </c>
      <c r="G80" s="20">
        <f>D80+h*E80</f>
        <v>65.712501272215235</v>
      </c>
    </row>
    <row r="81" spans="3:7" x14ac:dyDescent="0.2">
      <c r="C81" s="20" cm="1">
        <f t="array" ref="C81:D81">F80:G80</f>
        <v>6.3999999999999932</v>
      </c>
      <c r="D81" s="20">
        <v>65.712501272215235</v>
      </c>
      <c r="E81" s="20">
        <f t="shared" si="3"/>
        <v>-70.159066411725448</v>
      </c>
      <c r="F81" s="20">
        <f t="shared" si="10"/>
        <v>6.4999999999999929</v>
      </c>
      <c r="G81" s="20">
        <f>D81+h*E81</f>
        <v>58.696594631042686</v>
      </c>
    </row>
    <row r="82" spans="3:7" x14ac:dyDescent="0.2">
      <c r="C82" s="20" cm="1">
        <f t="array" ref="C82:D82">F81:G81</f>
        <v>6.4999999999999929</v>
      </c>
      <c r="D82" s="20">
        <v>58.696594631042686</v>
      </c>
      <c r="E82" s="20">
        <f t="shared" si="3"/>
        <v>-69.722645110640471</v>
      </c>
      <c r="F82" s="20">
        <f t="shared" si="10"/>
        <v>6.5999999999999925</v>
      </c>
      <c r="G82" s="20">
        <f>D82+h*E82</f>
        <v>51.724330119978639</v>
      </c>
    </row>
    <row r="83" spans="3:7" x14ac:dyDescent="0.2">
      <c r="C83" s="20" cm="1">
        <f t="array" ref="C83:D83">F82:G82</f>
        <v>6.5999999999999925</v>
      </c>
      <c r="D83" s="20">
        <v>51.724330119978639</v>
      </c>
      <c r="E83" s="20">
        <f t="shared" si="3"/>
        <v>-69.337703163180265</v>
      </c>
      <c r="F83" s="20">
        <f t="shared" si="10"/>
        <v>6.6999999999999922</v>
      </c>
      <c r="G83" s="20">
        <f>D83+h*E83</f>
        <v>44.790559803660614</v>
      </c>
    </row>
    <row r="84" spans="3:7" x14ac:dyDescent="0.2">
      <c r="C84" s="20" cm="1">
        <f t="array" ref="C84:D84">F83:G83</f>
        <v>6.6999999999999922</v>
      </c>
      <c r="D84" s="20">
        <v>44.790559803660614</v>
      </c>
      <c r="E84" s="20">
        <f t="shared" si="3"/>
        <v>-69.003097123762643</v>
      </c>
      <c r="F84" s="20">
        <f t="shared" si="10"/>
        <v>6.7999999999999918</v>
      </c>
      <c r="G84" s="20">
        <f>D84+h*E84</f>
        <v>37.890250091284351</v>
      </c>
    </row>
    <row r="85" spans="3:7" x14ac:dyDescent="0.2">
      <c r="C85" s="20" cm="1">
        <f t="array" ref="C85:D85">F84:G84</f>
        <v>6.7999999999999918</v>
      </c>
      <c r="D85" s="20">
        <v>37.890250091284351</v>
      </c>
      <c r="E85" s="20">
        <f t="shared" si="3"/>
        <v>-68.71783552599004</v>
      </c>
      <c r="F85" s="20">
        <f t="shared" si="10"/>
        <v>6.8999999999999915</v>
      </c>
      <c r="G85" s="20">
        <f>D85+h*E85</f>
        <v>31.018466538685345</v>
      </c>
    </row>
    <row r="86" spans="3:7" x14ac:dyDescent="0.2">
      <c r="C86" s="20" cm="1">
        <f t="array" ref="C86:D86">F85:G85</f>
        <v>6.8999999999999915</v>
      </c>
      <c r="D86" s="20">
        <v>31.018466538685345</v>
      </c>
      <c r="E86" s="20">
        <f t="shared" si="3"/>
        <v>-68.48107263320577</v>
      </c>
      <c r="F86" s="20">
        <f t="shared" si="10"/>
        <v>6.9999999999999911</v>
      </c>
      <c r="G86" s="20">
        <f>D86+h*E86</f>
        <v>24.170359275364767</v>
      </c>
    </row>
    <row r="87" spans="3:7" x14ac:dyDescent="0.2">
      <c r="C87" s="20" cm="1">
        <f t="array" ref="C87:D87">F86:G86</f>
        <v>6.9999999999999911</v>
      </c>
      <c r="D87" s="20">
        <v>24.170359275364767</v>
      </c>
      <c r="E87" s="20">
        <f t="shared" si="3"/>
        <v>-68.292103133750103</v>
      </c>
      <c r="F87" s="20">
        <f t="shared" si="10"/>
        <v>7.0999999999999908</v>
      </c>
      <c r="G87" s="20">
        <f>D87+h*E87</f>
        <v>17.341148961989756</v>
      </c>
    </row>
    <row r="88" spans="3:7" x14ac:dyDescent="0.2">
      <c r="C88" s="20" cm="1">
        <f t="array" ref="C88:D88">F87:G87</f>
        <v>7.0999999999999908</v>
      </c>
      <c r="D88" s="20">
        <v>17.341148961989756</v>
      </c>
      <c r="E88" s="20">
        <f t="shared" si="3"/>
        <v>-68.15035772366096</v>
      </c>
      <c r="F88" s="20">
        <f t="shared" si="10"/>
        <v>7.1999999999999904</v>
      </c>
      <c r="G88" s="20">
        <f>D88+h*E88</f>
        <v>10.526113189623659</v>
      </c>
    </row>
    <row r="89" spans="3:7" x14ac:dyDescent="0.2">
      <c r="C89" s="20" cm="1">
        <f t="array" ref="C89:D89">F88:G88</f>
        <v>7.1999999999999904</v>
      </c>
      <c r="D89" s="20">
        <v>10.526113189623659</v>
      </c>
      <c r="E89" s="20">
        <f t="shared" si="3"/>
        <v>-68.055399529440379</v>
      </c>
      <c r="F89" s="20">
        <f t="shared" si="10"/>
        <v>7.2999999999999901</v>
      </c>
      <c r="G89" s="20">
        <f>D89+h*E89</f>
        <v>3.7205732366796216</v>
      </c>
    </row>
    <row r="90" spans="3:7" x14ac:dyDescent="0.2">
      <c r="C90" s="20" cm="1">
        <f t="array" ref="C90:D90">F89:G89</f>
        <v>7.2999999999999901</v>
      </c>
      <c r="D90" s="20">
        <v>3.7205732366796216</v>
      </c>
      <c r="E90" s="20">
        <f>-68-(D90^2/2000)</f>
        <v>-68.006921332604747</v>
      </c>
      <c r="F90" s="20">
        <f t="shared" si="10"/>
        <v>7.3999999999999897</v>
      </c>
      <c r="G90" s="20">
        <f>D90+h*E90</f>
        <v>-3.0801188965808537</v>
      </c>
    </row>
    <row r="91" spans="3:7" x14ac:dyDescent="0.2">
      <c r="C91" s="20"/>
      <c r="D91" s="20"/>
      <c r="E91" s="20"/>
      <c r="F91" s="20"/>
      <c r="G91" s="20"/>
    </row>
    <row r="92" spans="3:7" x14ac:dyDescent="0.2">
      <c r="C92" s="20"/>
      <c r="D92" s="20"/>
      <c r="E92" s="20"/>
      <c r="F92" s="20"/>
      <c r="G92" s="20"/>
    </row>
    <row r="93" spans="3:7" x14ac:dyDescent="0.2">
      <c r="C93" s="20"/>
      <c r="D93" s="20"/>
      <c r="E93" s="20"/>
      <c r="F93" s="20"/>
      <c r="G93" s="20"/>
    </row>
    <row r="94" spans="3:7" x14ac:dyDescent="0.2">
      <c r="C94" s="20"/>
      <c r="D94" s="20"/>
      <c r="E94" s="20"/>
      <c r="F94" s="20"/>
      <c r="G94" s="20"/>
    </row>
  </sheetData>
  <mergeCells count="3">
    <mergeCell ref="C14:G14"/>
    <mergeCell ref="I14:M14"/>
    <mergeCell ref="O14:S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E5D5-FF3D-4A88-B220-312A0D281C8B}">
  <dimension ref="C11:W63"/>
  <sheetViews>
    <sheetView zoomScale="85" zoomScaleNormal="85" workbookViewId="0">
      <selection activeCell="E17" sqref="E17"/>
    </sheetView>
  </sheetViews>
  <sheetFormatPr baseColWidth="10" defaultRowHeight="12.75" x14ac:dyDescent="0.2"/>
  <cols>
    <col min="9" max="9" width="15.42578125" bestFit="1" customWidth="1"/>
    <col min="10" max="10" width="13" bestFit="1" customWidth="1"/>
    <col min="11" max="11" width="15.28515625" bestFit="1" customWidth="1"/>
    <col min="20" max="21" width="15.42578125" bestFit="1" customWidth="1"/>
    <col min="22" max="23" width="15.28515625" bestFit="1" customWidth="1"/>
  </cols>
  <sheetData>
    <row r="11" spans="3:23" x14ac:dyDescent="0.2">
      <c r="D11" s="20" t="s">
        <v>129</v>
      </c>
      <c r="E11" s="20">
        <v>2000</v>
      </c>
      <c r="J11" s="20" t="s">
        <v>129</v>
      </c>
      <c r="K11" s="20">
        <v>1500</v>
      </c>
      <c r="P11" s="20" t="s">
        <v>129</v>
      </c>
      <c r="Q11" s="20">
        <v>1000</v>
      </c>
    </row>
    <row r="12" spans="3:23" x14ac:dyDescent="0.2">
      <c r="D12" s="20" t="s">
        <v>133</v>
      </c>
      <c r="E12" s="20"/>
      <c r="J12" s="20" t="s">
        <v>133</v>
      </c>
      <c r="K12" s="20"/>
      <c r="P12" s="20" t="s">
        <v>133</v>
      </c>
      <c r="Q12" s="20"/>
    </row>
    <row r="14" spans="3:23" x14ac:dyDescent="0.2">
      <c r="C14" s="41" t="s">
        <v>140</v>
      </c>
      <c r="D14" s="41"/>
      <c r="E14" s="41"/>
      <c r="F14" s="41"/>
      <c r="G14" s="41"/>
      <c r="I14" s="41" t="s">
        <v>141</v>
      </c>
      <c r="J14" s="41"/>
      <c r="K14" s="41"/>
      <c r="L14" s="41"/>
      <c r="M14" s="41"/>
      <c r="O14" s="41" t="s">
        <v>142</v>
      </c>
      <c r="P14" s="41"/>
      <c r="Q14" s="41"/>
      <c r="R14" s="41"/>
      <c r="S14" s="41"/>
    </row>
    <row r="15" spans="3:23" x14ac:dyDescent="0.2">
      <c r="C15" s="21" t="s">
        <v>130</v>
      </c>
      <c r="D15" s="21" t="s">
        <v>6</v>
      </c>
      <c r="E15" s="21" t="s">
        <v>134</v>
      </c>
      <c r="F15" s="21" t="s">
        <v>131</v>
      </c>
      <c r="G15" s="21" t="s">
        <v>132</v>
      </c>
      <c r="I15" s="21" t="s">
        <v>130</v>
      </c>
      <c r="J15" s="21" t="s">
        <v>6</v>
      </c>
      <c r="K15" s="21" t="s">
        <v>134</v>
      </c>
      <c r="L15" s="21" t="s">
        <v>131</v>
      </c>
      <c r="M15" s="21" t="s">
        <v>132</v>
      </c>
      <c r="O15" s="21" t="s">
        <v>130</v>
      </c>
      <c r="P15" s="21" t="s">
        <v>6</v>
      </c>
      <c r="Q15" s="21" t="s">
        <v>134</v>
      </c>
      <c r="R15" s="21" t="s">
        <v>131</v>
      </c>
      <c r="S15" s="21" t="s">
        <v>132</v>
      </c>
      <c r="U15" s="22" t="s">
        <v>139</v>
      </c>
      <c r="V15" s="22" t="s">
        <v>135</v>
      </c>
      <c r="W15" s="22" t="s">
        <v>136</v>
      </c>
    </row>
    <row r="16" spans="3:23" x14ac:dyDescent="0.2">
      <c r="C16" s="20"/>
      <c r="D16" s="20"/>
      <c r="E16" s="20"/>
      <c r="F16" s="20">
        <v>0</v>
      </c>
      <c r="G16" s="20">
        <f>E11</f>
        <v>2000</v>
      </c>
      <c r="I16" s="20"/>
      <c r="J16" s="20"/>
      <c r="K16" s="20"/>
      <c r="L16" s="20">
        <v>0</v>
      </c>
      <c r="M16" s="20">
        <f>K11</f>
        <v>1500</v>
      </c>
      <c r="O16" s="20"/>
      <c r="P16" s="20"/>
      <c r="Q16" s="20"/>
      <c r="R16" s="20">
        <v>0</v>
      </c>
      <c r="S16" s="20">
        <f>Q11</f>
        <v>1000</v>
      </c>
      <c r="U16" s="24"/>
      <c r="V16" s="23"/>
      <c r="W16" s="23"/>
    </row>
    <row r="17" spans="3:23" x14ac:dyDescent="0.2">
      <c r="C17" s="20" cm="1">
        <f t="array" ref="C17:D17">F16:G16</f>
        <v>0</v>
      </c>
      <c r="D17" s="20">
        <v>2000</v>
      </c>
      <c r="E17" s="20"/>
      <c r="F17" s="20"/>
      <c r="G17" s="20"/>
      <c r="I17" s="20"/>
      <c r="J17" s="20"/>
      <c r="K17" s="20"/>
      <c r="L17" s="20"/>
      <c r="M17" s="20"/>
      <c r="O17" s="20"/>
      <c r="P17" s="20"/>
      <c r="Q17" s="20"/>
      <c r="R17" s="20"/>
      <c r="S17" s="20"/>
      <c r="U17" s="24"/>
      <c r="V17" s="23"/>
      <c r="W17" s="23"/>
    </row>
    <row r="18" spans="3:23" x14ac:dyDescent="0.2">
      <c r="C18" s="20"/>
      <c r="D18" s="20"/>
      <c r="E18" s="20"/>
      <c r="F18" s="20"/>
      <c r="G18" s="20"/>
      <c r="I18" s="20"/>
      <c r="J18" s="20"/>
      <c r="K18" s="20"/>
      <c r="L18" s="20"/>
      <c r="M18" s="20"/>
      <c r="O18" s="20"/>
      <c r="P18" s="20"/>
      <c r="Q18" s="20"/>
      <c r="R18" s="20"/>
      <c r="S18" s="20"/>
      <c r="U18" s="24"/>
      <c r="V18" s="23"/>
      <c r="W18" s="23"/>
    </row>
    <row r="19" spans="3:23" x14ac:dyDescent="0.2">
      <c r="C19" s="20"/>
      <c r="D19" s="20"/>
      <c r="E19" s="20"/>
      <c r="F19" s="20"/>
      <c r="G19" s="20"/>
      <c r="I19" s="20"/>
      <c r="J19" s="20"/>
      <c r="K19" s="20"/>
      <c r="L19" s="20"/>
      <c r="M19" s="20"/>
      <c r="O19" s="20"/>
      <c r="P19" s="20"/>
      <c r="Q19" s="20"/>
      <c r="R19" s="20"/>
      <c r="S19" s="20"/>
    </row>
    <row r="20" spans="3:23" x14ac:dyDescent="0.2">
      <c r="C20" s="20"/>
      <c r="D20" s="20"/>
      <c r="E20" s="20"/>
      <c r="F20" s="20"/>
      <c r="G20" s="20"/>
      <c r="I20" s="20"/>
      <c r="J20" s="20"/>
      <c r="K20" s="20"/>
      <c r="L20" s="20"/>
      <c r="M20" s="20"/>
      <c r="O20" s="20"/>
      <c r="P20" s="20"/>
      <c r="Q20" s="20"/>
      <c r="R20" s="20"/>
      <c r="S20" s="20"/>
    </row>
    <row r="21" spans="3:23" x14ac:dyDescent="0.2">
      <c r="C21" s="20"/>
      <c r="D21" s="20"/>
      <c r="E21" s="20"/>
      <c r="F21" s="20"/>
      <c r="G21" s="20"/>
      <c r="I21" s="20"/>
      <c r="J21" s="20"/>
      <c r="K21" s="20"/>
      <c r="L21" s="20"/>
      <c r="M21" s="20"/>
      <c r="O21" s="20"/>
      <c r="P21" s="20"/>
      <c r="Q21" s="20"/>
      <c r="R21" s="20"/>
      <c r="S21" s="20"/>
    </row>
    <row r="22" spans="3:23" x14ac:dyDescent="0.2">
      <c r="C22" s="20"/>
      <c r="D22" s="20"/>
      <c r="E22" s="20"/>
      <c r="F22" s="20"/>
      <c r="G22" s="20"/>
      <c r="I22" s="20"/>
      <c r="J22" s="20"/>
      <c r="K22" s="20"/>
      <c r="L22" s="20"/>
      <c r="M22" s="20"/>
      <c r="O22" s="20"/>
      <c r="P22" s="20"/>
      <c r="Q22" s="20"/>
      <c r="R22" s="20"/>
      <c r="S22" s="20"/>
    </row>
    <row r="23" spans="3:23" x14ac:dyDescent="0.2">
      <c r="C23" s="20"/>
      <c r="D23" s="20"/>
      <c r="E23" s="20"/>
      <c r="F23" s="20"/>
      <c r="G23" s="20"/>
      <c r="I23" s="20"/>
      <c r="J23" s="20"/>
      <c r="K23" s="20"/>
      <c r="L23" s="20"/>
      <c r="M23" s="20"/>
      <c r="O23" s="20"/>
      <c r="P23" s="20"/>
      <c r="Q23" s="20"/>
      <c r="R23" s="20"/>
      <c r="S23" s="20"/>
    </row>
    <row r="24" spans="3:23" x14ac:dyDescent="0.2">
      <c r="C24" s="20"/>
      <c r="D24" s="20"/>
      <c r="E24" s="20"/>
      <c r="F24" s="20"/>
      <c r="G24" s="20"/>
      <c r="I24" s="20"/>
      <c r="J24" s="20"/>
      <c r="K24" s="20"/>
      <c r="L24" s="20"/>
      <c r="M24" s="20"/>
      <c r="O24" s="20"/>
      <c r="P24" s="20"/>
      <c r="Q24" s="20"/>
      <c r="R24" s="20"/>
      <c r="S24" s="20"/>
    </row>
    <row r="25" spans="3:23" x14ac:dyDescent="0.2">
      <c r="C25" s="20"/>
      <c r="D25" s="20"/>
      <c r="E25" s="20"/>
      <c r="F25" s="20"/>
      <c r="G25" s="20"/>
      <c r="I25" s="20"/>
      <c r="J25" s="20"/>
      <c r="K25" s="20"/>
      <c r="L25" s="20"/>
      <c r="M25" s="20"/>
      <c r="O25" s="20"/>
      <c r="P25" s="20"/>
      <c r="Q25" s="20"/>
      <c r="R25" s="20"/>
      <c r="S25" s="20"/>
    </row>
    <row r="26" spans="3:23" x14ac:dyDescent="0.2">
      <c r="C26" s="20"/>
      <c r="D26" s="20"/>
      <c r="E26" s="20"/>
      <c r="F26" s="20"/>
      <c r="G26" s="20"/>
      <c r="I26" s="20"/>
      <c r="J26" s="20"/>
      <c r="K26" s="20"/>
      <c r="L26" s="20"/>
      <c r="M26" s="20"/>
      <c r="O26" s="20"/>
      <c r="P26" s="20"/>
      <c r="Q26" s="20"/>
      <c r="R26" s="20"/>
      <c r="S26" s="20"/>
    </row>
    <row r="27" spans="3:23" x14ac:dyDescent="0.2">
      <c r="C27" s="20"/>
      <c r="D27" s="20"/>
      <c r="E27" s="20"/>
      <c r="F27" s="20"/>
      <c r="G27" s="20"/>
      <c r="I27" s="20"/>
      <c r="J27" s="20"/>
      <c r="K27" s="20"/>
      <c r="L27" s="20"/>
      <c r="M27" s="20"/>
      <c r="O27" s="20"/>
      <c r="P27" s="20"/>
      <c r="Q27" s="20"/>
      <c r="R27" s="20"/>
      <c r="S27" s="20"/>
    </row>
    <row r="28" spans="3:23" x14ac:dyDescent="0.2">
      <c r="C28" s="20"/>
      <c r="D28" s="20"/>
      <c r="E28" s="20"/>
      <c r="F28" s="20"/>
      <c r="G28" s="20"/>
      <c r="I28" s="20"/>
      <c r="J28" s="20"/>
      <c r="K28" s="20"/>
      <c r="L28" s="20"/>
      <c r="M28" s="20"/>
      <c r="O28" s="20"/>
      <c r="P28" s="20"/>
      <c r="Q28" s="20"/>
      <c r="R28" s="20"/>
      <c r="S28" s="20"/>
    </row>
    <row r="29" spans="3:23" x14ac:dyDescent="0.2">
      <c r="C29" s="20"/>
      <c r="D29" s="20"/>
      <c r="E29" s="20"/>
      <c r="F29" s="20"/>
      <c r="G29" s="20"/>
      <c r="I29" s="20"/>
      <c r="J29" s="20"/>
      <c r="K29" s="20"/>
      <c r="L29" s="20"/>
      <c r="M29" s="20"/>
      <c r="O29" s="20"/>
      <c r="P29" s="20"/>
      <c r="Q29" s="20"/>
      <c r="R29" s="20"/>
      <c r="S29" s="20"/>
    </row>
    <row r="30" spans="3:23" x14ac:dyDescent="0.2">
      <c r="C30" s="20"/>
      <c r="D30" s="20"/>
      <c r="E30" s="20"/>
      <c r="F30" s="20"/>
      <c r="G30" s="20"/>
      <c r="I30" s="20"/>
      <c r="J30" s="20"/>
      <c r="K30" s="20"/>
      <c r="L30" s="20"/>
      <c r="M30" s="20"/>
      <c r="O30" s="20"/>
      <c r="P30" s="20"/>
      <c r="Q30" s="20"/>
      <c r="R30" s="20"/>
      <c r="S30" s="20"/>
    </row>
    <row r="31" spans="3:23" x14ac:dyDescent="0.2">
      <c r="C31" s="20"/>
      <c r="D31" s="20"/>
      <c r="E31" s="20"/>
      <c r="F31" s="20"/>
      <c r="G31" s="20"/>
      <c r="I31" s="20"/>
      <c r="J31" s="20"/>
      <c r="K31" s="20"/>
      <c r="L31" s="20"/>
      <c r="M31" s="20"/>
      <c r="O31" s="20"/>
      <c r="P31" s="20"/>
      <c r="Q31" s="20"/>
      <c r="R31" s="20"/>
      <c r="S31" s="20"/>
    </row>
    <row r="32" spans="3:23" x14ac:dyDescent="0.2">
      <c r="C32" s="20"/>
      <c r="D32" s="20"/>
      <c r="E32" s="20"/>
      <c r="F32" s="20"/>
      <c r="G32" s="20"/>
      <c r="I32" s="20"/>
      <c r="J32" s="20"/>
      <c r="K32" s="20"/>
      <c r="L32" s="20"/>
      <c r="M32" s="20"/>
      <c r="O32" s="20"/>
      <c r="P32" s="20"/>
      <c r="Q32" s="20"/>
      <c r="R32" s="20"/>
      <c r="S32" s="20"/>
    </row>
    <row r="33" spans="3:19" x14ac:dyDescent="0.2">
      <c r="C33" s="20"/>
      <c r="D33" s="20"/>
      <c r="E33" s="20"/>
      <c r="F33" s="20"/>
      <c r="G33" s="20"/>
      <c r="I33" s="20"/>
      <c r="J33" s="20"/>
      <c r="K33" s="20"/>
      <c r="L33" s="20"/>
      <c r="M33" s="20"/>
      <c r="O33" s="20"/>
      <c r="P33" s="20"/>
      <c r="Q33" s="20"/>
      <c r="R33" s="20"/>
      <c r="S33" s="20"/>
    </row>
    <row r="34" spans="3:19" x14ac:dyDescent="0.2">
      <c r="C34" s="20"/>
      <c r="D34" s="20"/>
      <c r="E34" s="20"/>
      <c r="F34" s="20"/>
      <c r="G34" s="20"/>
      <c r="I34" s="20"/>
      <c r="J34" s="20"/>
      <c r="K34" s="20"/>
      <c r="L34" s="20"/>
      <c r="M34" s="20"/>
      <c r="O34" s="20"/>
      <c r="P34" s="20"/>
      <c r="Q34" s="20"/>
      <c r="R34" s="20"/>
      <c r="S34" s="20"/>
    </row>
    <row r="35" spans="3:19" x14ac:dyDescent="0.2">
      <c r="C35" s="20"/>
      <c r="D35" s="20"/>
      <c r="E35" s="20"/>
      <c r="F35" s="20"/>
      <c r="G35" s="20"/>
      <c r="I35" s="20"/>
      <c r="J35" s="20"/>
      <c r="K35" s="20"/>
      <c r="L35" s="20"/>
      <c r="M35" s="20"/>
      <c r="O35" s="20"/>
      <c r="P35" s="20"/>
      <c r="Q35" s="20"/>
      <c r="R35" s="20"/>
      <c r="S35" s="20"/>
    </row>
    <row r="36" spans="3:19" x14ac:dyDescent="0.2">
      <c r="C36" s="20"/>
      <c r="D36" s="20"/>
      <c r="E36" s="20"/>
      <c r="F36" s="20"/>
      <c r="G36" s="20"/>
      <c r="I36" s="20"/>
      <c r="J36" s="20"/>
      <c r="K36" s="20"/>
      <c r="L36" s="20"/>
      <c r="M36" s="20"/>
      <c r="O36" s="20"/>
      <c r="P36" s="20"/>
      <c r="Q36" s="20"/>
      <c r="R36" s="20"/>
      <c r="S36" s="20"/>
    </row>
    <row r="37" spans="3:19" x14ac:dyDescent="0.2">
      <c r="C37" s="20"/>
      <c r="D37" s="20"/>
      <c r="E37" s="20"/>
      <c r="F37" s="20"/>
      <c r="G37" s="20"/>
      <c r="I37" s="20"/>
      <c r="J37" s="20"/>
      <c r="K37" s="20"/>
      <c r="L37" s="20"/>
      <c r="M37" s="20"/>
      <c r="O37" s="20"/>
      <c r="P37" s="20"/>
      <c r="Q37" s="20"/>
      <c r="R37" s="20"/>
      <c r="S37" s="20"/>
    </row>
    <row r="38" spans="3:19" x14ac:dyDescent="0.2">
      <c r="C38" s="20"/>
      <c r="D38" s="20"/>
      <c r="E38" s="20"/>
      <c r="F38" s="20"/>
      <c r="G38" s="20"/>
      <c r="I38" s="20"/>
      <c r="J38" s="20"/>
      <c r="K38" s="20"/>
      <c r="L38" s="20"/>
      <c r="M38" s="20"/>
      <c r="O38" s="20"/>
      <c r="P38" s="20"/>
      <c r="Q38" s="20"/>
      <c r="R38" s="20"/>
      <c r="S38" s="20"/>
    </row>
    <row r="39" spans="3:19" x14ac:dyDescent="0.2">
      <c r="C39" s="20"/>
      <c r="D39" s="20"/>
      <c r="E39" s="20"/>
      <c r="F39" s="20"/>
      <c r="G39" s="20"/>
      <c r="I39" s="20"/>
      <c r="J39" s="20"/>
      <c r="K39" s="20"/>
      <c r="L39" s="20"/>
      <c r="M39" s="20"/>
      <c r="O39" s="20"/>
      <c r="P39" s="20"/>
      <c r="Q39" s="20"/>
      <c r="R39" s="20"/>
      <c r="S39" s="20"/>
    </row>
    <row r="40" spans="3:19" x14ac:dyDescent="0.2">
      <c r="C40" s="20"/>
      <c r="D40" s="20"/>
      <c r="E40" s="20"/>
      <c r="F40" s="20"/>
      <c r="G40" s="20"/>
      <c r="I40" s="20"/>
      <c r="J40" s="20"/>
      <c r="K40" s="20"/>
      <c r="L40" s="20"/>
      <c r="M40" s="20"/>
      <c r="O40" s="20"/>
      <c r="P40" s="20"/>
      <c r="Q40" s="20"/>
      <c r="R40" s="20"/>
      <c r="S40" s="20"/>
    </row>
    <row r="41" spans="3:19" x14ac:dyDescent="0.2">
      <c r="C41" s="20"/>
      <c r="D41" s="20"/>
      <c r="E41" s="20"/>
      <c r="F41" s="20"/>
      <c r="G41" s="20"/>
      <c r="I41" s="20"/>
      <c r="J41" s="20"/>
      <c r="K41" s="20"/>
      <c r="L41" s="20"/>
      <c r="M41" s="20"/>
      <c r="O41" s="20"/>
      <c r="P41" s="20"/>
      <c r="Q41" s="20"/>
      <c r="R41" s="20"/>
      <c r="S41" s="20"/>
    </row>
    <row r="42" spans="3:19" x14ac:dyDescent="0.2">
      <c r="C42" s="20"/>
      <c r="D42" s="20"/>
      <c r="E42" s="20"/>
      <c r="F42" s="20"/>
      <c r="G42" s="20"/>
      <c r="I42" s="20"/>
      <c r="J42" s="20"/>
      <c r="K42" s="20"/>
      <c r="L42" s="20"/>
      <c r="M42" s="20"/>
      <c r="O42" s="20"/>
      <c r="P42" s="20"/>
      <c r="Q42" s="20"/>
      <c r="R42" s="20"/>
      <c r="S42" s="20"/>
    </row>
    <row r="43" spans="3:19" x14ac:dyDescent="0.2">
      <c r="C43" s="20"/>
      <c r="D43" s="20"/>
      <c r="E43" s="20"/>
      <c r="F43" s="20"/>
      <c r="G43" s="20"/>
      <c r="I43" s="20"/>
      <c r="J43" s="20"/>
      <c r="K43" s="20"/>
      <c r="L43" s="20"/>
      <c r="M43" s="20"/>
      <c r="O43" s="20"/>
      <c r="P43" s="20"/>
      <c r="Q43" s="20"/>
      <c r="R43" s="20"/>
      <c r="S43" s="20"/>
    </row>
    <row r="44" spans="3:19" x14ac:dyDescent="0.2">
      <c r="C44" s="20"/>
      <c r="D44" s="20"/>
      <c r="E44" s="20"/>
      <c r="F44" s="20"/>
      <c r="G44" s="20"/>
      <c r="I44" s="20"/>
      <c r="J44" s="20"/>
      <c r="K44" s="20"/>
      <c r="L44" s="20"/>
      <c r="M44" s="20"/>
      <c r="O44" s="20"/>
      <c r="P44" s="20"/>
      <c r="Q44" s="20"/>
      <c r="R44" s="20"/>
      <c r="S44" s="20"/>
    </row>
    <row r="45" spans="3:19" x14ac:dyDescent="0.2">
      <c r="C45" s="20"/>
      <c r="D45" s="20"/>
      <c r="E45" s="20"/>
      <c r="F45" s="20"/>
      <c r="G45" s="20"/>
      <c r="I45" s="20"/>
      <c r="J45" s="20"/>
      <c r="K45" s="20"/>
      <c r="L45" s="20"/>
      <c r="M45" s="20"/>
    </row>
    <row r="46" spans="3:19" x14ac:dyDescent="0.2">
      <c r="C46" s="20"/>
      <c r="D46" s="20"/>
      <c r="E46" s="20"/>
      <c r="F46" s="20"/>
      <c r="G46" s="20"/>
      <c r="I46" s="20"/>
      <c r="J46" s="20"/>
      <c r="K46" s="20"/>
      <c r="L46" s="20"/>
      <c r="M46" s="20"/>
    </row>
    <row r="47" spans="3:19" x14ac:dyDescent="0.2">
      <c r="C47" s="20"/>
      <c r="D47" s="20"/>
      <c r="E47" s="20"/>
      <c r="F47" s="20"/>
      <c r="G47" s="20"/>
      <c r="I47" s="20"/>
      <c r="J47" s="20"/>
      <c r="K47" s="20"/>
      <c r="L47" s="20"/>
      <c r="M47" s="20"/>
    </row>
    <row r="48" spans="3:19" x14ac:dyDescent="0.2">
      <c r="C48" s="20"/>
      <c r="D48" s="20"/>
      <c r="E48" s="20"/>
      <c r="F48" s="20"/>
      <c r="G48" s="20"/>
    </row>
    <row r="49" spans="3:7" x14ac:dyDescent="0.2">
      <c r="C49" s="20"/>
      <c r="D49" s="20"/>
      <c r="E49" s="20"/>
      <c r="F49" s="20"/>
      <c r="G49" s="20"/>
    </row>
    <row r="50" spans="3:7" x14ac:dyDescent="0.2">
      <c r="C50" s="20"/>
      <c r="D50" s="20"/>
      <c r="E50" s="20"/>
      <c r="F50" s="20"/>
      <c r="G50" s="20"/>
    </row>
    <row r="51" spans="3:7" x14ac:dyDescent="0.2">
      <c r="C51" s="20"/>
      <c r="D51" s="20"/>
      <c r="E51" s="20"/>
      <c r="F51" s="20"/>
      <c r="G51" s="20"/>
    </row>
    <row r="52" spans="3:7" x14ac:dyDescent="0.2">
      <c r="C52" s="20"/>
      <c r="D52" s="20"/>
      <c r="E52" s="20"/>
      <c r="F52" s="20"/>
      <c r="G52" s="20"/>
    </row>
    <row r="53" spans="3:7" x14ac:dyDescent="0.2">
      <c r="C53" s="20"/>
      <c r="D53" s="20"/>
      <c r="E53" s="20"/>
      <c r="F53" s="20"/>
      <c r="G53" s="20"/>
    </row>
    <row r="54" spans="3:7" x14ac:dyDescent="0.2">
      <c r="C54" s="20"/>
      <c r="D54" s="20"/>
      <c r="E54" s="20"/>
      <c r="F54" s="20"/>
      <c r="G54" s="20"/>
    </row>
    <row r="55" spans="3:7" x14ac:dyDescent="0.2">
      <c r="C55" s="20"/>
      <c r="D55" s="20"/>
      <c r="E55" s="20"/>
      <c r="F55" s="20"/>
      <c r="G55" s="20"/>
    </row>
    <row r="56" spans="3:7" x14ac:dyDescent="0.2">
      <c r="C56" s="20"/>
      <c r="D56" s="20"/>
      <c r="E56" s="20"/>
      <c r="F56" s="20"/>
      <c r="G56" s="20"/>
    </row>
    <row r="57" spans="3:7" x14ac:dyDescent="0.2">
      <c r="C57" s="20"/>
      <c r="D57" s="20"/>
      <c r="E57" s="20"/>
      <c r="F57" s="20"/>
      <c r="G57" s="20"/>
    </row>
    <row r="58" spans="3:7" x14ac:dyDescent="0.2">
      <c r="C58" s="20"/>
      <c r="D58" s="20"/>
      <c r="E58" s="20"/>
      <c r="F58" s="20"/>
      <c r="G58" s="20"/>
    </row>
    <row r="59" spans="3:7" x14ac:dyDescent="0.2">
      <c r="C59" s="20"/>
      <c r="D59" s="20"/>
      <c r="E59" s="20"/>
      <c r="F59" s="20"/>
      <c r="G59" s="20"/>
    </row>
    <row r="60" spans="3:7" x14ac:dyDescent="0.2">
      <c r="C60" s="20"/>
      <c r="D60" s="20"/>
      <c r="E60" s="20"/>
      <c r="F60" s="20"/>
      <c r="G60" s="20"/>
    </row>
    <row r="61" spans="3:7" x14ac:dyDescent="0.2">
      <c r="C61" s="20"/>
      <c r="D61" s="20"/>
      <c r="E61" s="20"/>
      <c r="F61" s="20"/>
      <c r="G61" s="20"/>
    </row>
    <row r="62" spans="3:7" x14ac:dyDescent="0.2">
      <c r="C62" s="20"/>
      <c r="D62" s="20"/>
      <c r="E62" s="20"/>
      <c r="F62" s="20"/>
      <c r="G62" s="20"/>
    </row>
    <row r="63" spans="3:7" x14ac:dyDescent="0.2">
      <c r="C63" s="20"/>
      <c r="D63" s="20"/>
      <c r="E63" s="20"/>
      <c r="F63" s="20"/>
      <c r="G63" s="20"/>
    </row>
  </sheetData>
  <mergeCells count="3">
    <mergeCell ref="C14:G14"/>
    <mergeCell ref="I14:M14"/>
    <mergeCell ref="O14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TP5 - Grupo 9 - Vector Estado</vt:lpstr>
      <vt:lpstr>TP 5 - Grupo 9 - Euler</vt:lpstr>
      <vt:lpstr>Euler Python</vt:lpstr>
      <vt:lpstr>'Euler Python'!h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 Tommasi</cp:lastModifiedBy>
  <dcterms:created xsi:type="dcterms:W3CDTF">2024-05-23T19:52:41Z</dcterms:created>
  <dcterms:modified xsi:type="dcterms:W3CDTF">2024-06-18T19:23:18Z</dcterms:modified>
</cp:coreProperties>
</file>