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20" windowHeight="13460" activeTab="1"/>
  </bookViews>
  <sheets>
    <sheet name="ACC界面展示草稿" sheetId="1" r:id="rId1"/>
    <sheet name="可能涉及的字段" sheetId="7" r:id="rId2"/>
    <sheet name="NC案例" sheetId="8" r:id="rId3"/>
    <sheet name="内部供方所属关系表" sheetId="9" r:id="rId4"/>
  </sheets>
  <externalReferences>
    <externalReference r:id="rId5"/>
  </externalReferences>
  <definedNames>
    <definedName name="_xlnm._FilterDatabase" localSheetId="1" hidden="1">可能涉及的字段!$A$2:$AJ$34</definedName>
    <definedName name="_xlnm._FilterDatabase" localSheetId="2" hidden="1">NC案例!$A$2:$XFC$9</definedName>
    <definedName name="_xlnm._FilterDatabase" localSheetId="3" hidden="1">内部供方所属关系表!$A$1:$B$105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应该为：江苏佳利达国际物流股份有限公司</t>
        </r>
      </text>
    </comment>
    <comment ref="F122" authorId="0">
      <text>
        <r>
          <rPr>
            <b/>
            <sz val="9"/>
            <rFont val="宋体"/>
            <charset val="134"/>
          </rPr>
          <t>作者:
应改为：江苏佳利达国际物流股份有限公司</t>
        </r>
      </text>
    </comment>
    <comment ref="F1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应改为：佳利达国际物流南京有限公司</t>
        </r>
      </text>
    </comment>
    <comment ref="F1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应改为：江苏佳利达国际物流股份有限公司宿迁分公司</t>
        </r>
      </text>
    </comment>
    <comment ref="E1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应该为：江苏佳利达国际物流股份有限公司</t>
        </r>
      </text>
    </comment>
    <comment ref="E1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应改为：佳利达国际物流南京有限公司</t>
        </r>
      </text>
    </comment>
    <comment ref="E1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应改为：江苏佳利达国际物流股份有限公司宿迁分公司</t>
        </r>
      </text>
    </comment>
    <comment ref="E135" authorId="0">
      <text>
        <r>
          <rPr>
            <b/>
            <sz val="9"/>
            <rFont val="宋体"/>
            <charset val="134"/>
          </rPr>
          <t>作者:
应改为：江苏佳利达国际物流股份有限公司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S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应该为：江苏佳利达国际物流股份有限公司</t>
        </r>
      </text>
    </comment>
    <comment ref="S26" authorId="0">
      <text>
        <r>
          <rPr>
            <b/>
            <sz val="9"/>
            <rFont val="宋体"/>
            <charset val="134"/>
          </rPr>
          <t>作者:
应改为：江苏佳利达国际物流股份有限公司</t>
        </r>
      </text>
    </comment>
    <comment ref="S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应改为：佳利达国际物流南京有限公司</t>
        </r>
      </text>
    </comment>
    <comment ref="S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应改为：江苏佳利达国际物流股份有限公司宿迁分公司</t>
        </r>
      </text>
    </comment>
    <comment ref="R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应该为：江苏佳利达国际物流股份有限公司</t>
        </r>
      </text>
    </comment>
    <comment ref="R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应改为：佳利达国际物流南京有限公司</t>
        </r>
      </text>
    </comment>
    <comment ref="R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应改为：江苏佳利达国际物流股份有限公司宿迁分公司</t>
        </r>
      </text>
    </comment>
    <comment ref="R34" authorId="0">
      <text>
        <r>
          <rPr>
            <b/>
            <sz val="9"/>
            <rFont val="宋体"/>
            <charset val="134"/>
          </rPr>
          <t>作者:
应改为：江苏佳利达国际物流股份有限公司</t>
        </r>
      </text>
    </comment>
  </commentList>
</comments>
</file>

<file path=xl/sharedStrings.xml><?xml version="1.0" encoding="utf-8"?>
<sst xmlns="http://schemas.openxmlformats.org/spreadsheetml/2006/main" count="293">
  <si>
    <t>表头部分：作为订单信息显示</t>
  </si>
  <si>
    <t>第1张表：来源系统原始数据</t>
  </si>
  <si>
    <t>表体字段按照业务系统对应的界面显示，单需要增加1列：</t>
  </si>
  <si>
    <t>客户名称</t>
  </si>
  <si>
    <t>序号</t>
  </si>
  <si>
    <t>来源系统</t>
  </si>
  <si>
    <t>费用编号</t>
  </si>
  <si>
    <t>费用名称</t>
  </si>
  <si>
    <t>供方编码</t>
  </si>
  <si>
    <t>供方名称</t>
  </si>
  <si>
    <t>结算成本</t>
  </si>
  <si>
    <t>应付成本</t>
  </si>
  <si>
    <t>结算收入</t>
  </si>
  <si>
    <t>币制编码</t>
  </si>
  <si>
    <t>币制名称</t>
  </si>
  <si>
    <t>汇率</t>
  </si>
  <si>
    <t>录入日期</t>
  </si>
  <si>
    <t>发票抬头</t>
  </si>
  <si>
    <t>发票类型</t>
  </si>
  <si>
    <t>放行日期</t>
  </si>
  <si>
    <t>出票公司</t>
  </si>
  <si>
    <t>业务编号</t>
  </si>
  <si>
    <t>业务类型</t>
  </si>
  <si>
    <t>销售部门</t>
  </si>
  <si>
    <t>重量</t>
  </si>
  <si>
    <t>计费重量</t>
  </si>
  <si>
    <t>箱型</t>
  </si>
  <si>
    <t>TEU数量</t>
  </si>
  <si>
    <t>客户识别号</t>
  </si>
  <si>
    <t>服务要求</t>
  </si>
  <si>
    <t>注意：
1. 因为币制不一定相同，因此不需要显示合计数</t>
  </si>
  <si>
    <t>第2张表：结算数据</t>
  </si>
  <si>
    <t>表体字段按照业务系统对应的界面显示，单需要增加2列：应付成本，作业公司</t>
  </si>
  <si>
    <t>保留到后6位小数</t>
  </si>
  <si>
    <t>作业公司</t>
  </si>
  <si>
    <t>第3张表：保留按照出票公司，作业公司，内部供应商公司角度切换</t>
  </si>
  <si>
    <t>出票公司角度：</t>
  </si>
  <si>
    <t>会计主体公司</t>
  </si>
  <si>
    <t>结算单位</t>
  </si>
  <si>
    <t>收付</t>
  </si>
  <si>
    <t>税率</t>
  </si>
  <si>
    <t>记账本位币</t>
  </si>
  <si>
    <t>本币总额</t>
  </si>
  <si>
    <t>本币不含税额</t>
  </si>
  <si>
    <t>本币税额</t>
  </si>
  <si>
    <t>会计交易类型</t>
  </si>
  <si>
    <t>常州佳利达国际物流有限公司</t>
  </si>
  <si>
    <t>常州科瑞森科技有限公司</t>
  </si>
  <si>
    <t>应收</t>
  </si>
  <si>
    <t>操作费</t>
  </si>
  <si>
    <t>人民币</t>
  </si>
  <si>
    <t>外部交易</t>
  </si>
  <si>
    <t>单证费</t>
  </si>
  <si>
    <t>进口/进区报关费</t>
  </si>
  <si>
    <t>运输费</t>
  </si>
  <si>
    <t>装卸费</t>
  </si>
  <si>
    <t>转关费</t>
  </si>
  <si>
    <t>港规费</t>
  </si>
  <si>
    <t>江苏佳利达国际物流股份有限公司</t>
  </si>
  <si>
    <t>应付</t>
  </si>
  <si>
    <t>内部交易</t>
  </si>
  <si>
    <t>江苏佳利达国际物流股份有限公司宿迁分公司</t>
  </si>
  <si>
    <t>公司内交易</t>
  </si>
  <si>
    <t>合计（收入-成本）：</t>
  </si>
  <si>
    <t>应收-应付</t>
  </si>
  <si>
    <t>作业公司角度：</t>
  </si>
  <si>
    <t>(HY)国内物流-运控</t>
  </si>
  <si>
    <t>必勤-陆运</t>
  </si>
  <si>
    <t>(HY)直通点报关行</t>
  </si>
  <si>
    <t>(HY)佳利达南京公司车队</t>
  </si>
  <si>
    <t>(HY)江苏佳利达宿迁分公司</t>
  </si>
  <si>
    <t>香港源强物流有限公司</t>
  </si>
  <si>
    <t>内部供应商公司角度：</t>
  </si>
  <si>
    <t>FMS/TMS/BMS/C7等</t>
  </si>
  <si>
    <t>业务系统的账套名称</t>
  </si>
  <si>
    <t>原业务系统的数据ID进行扩充
1. 出票公司应收：-1
2. 出票公司应付：-2
3. 作业公司应收：-3
4. 作业公司应付：-4
5. 内部供应商应收：-5</t>
  </si>
  <si>
    <t>业务完成时间：FMS系统的放行时间</t>
  </si>
  <si>
    <t>业务系统结算收入提交完成可用于ACC对接的提交日期</t>
  </si>
  <si>
    <t>会计记账月份（月末记账）</t>
  </si>
  <si>
    <t>原始订单信息</t>
  </si>
  <si>
    <t>原始订单的成本信息</t>
  </si>
  <si>
    <t>1和2类数据：管理组对应的考核部门
3和4类数据：作业公司对应的考核部门
5类数据：内部供应商对应的考核部门</t>
  </si>
  <si>
    <t xml:space="preserve">1类：委托客户
2类：作业部门对应的考核部门
3类：管理组对应的考核部门
4类：外部供应商名称或者内部供应商对应的考核部门
5类：作业公司对应的考核部门
</t>
  </si>
  <si>
    <t>考核部门对应的考核单元</t>
  </si>
  <si>
    <t>对方部门对应的考核单元</t>
  </si>
  <si>
    <t>ACC产出字段：
出票公司的作业委托方名称：订单委托客户名称
作业公司的作业委托方名称：出票公司
内部供应商作业委托方名称：作业公司</t>
  </si>
  <si>
    <r>
      <rPr>
        <sz val="11"/>
        <color theme="1"/>
        <rFont val="等线"/>
        <charset val="134"/>
      </rPr>
      <t xml:space="preserve">出票公司/作业公司/内部供应商
</t>
    </r>
    <r>
      <rPr>
        <sz val="11"/>
        <color rgb="FFFF0000"/>
        <rFont val="等线"/>
        <charset val="134"/>
      </rPr>
      <t>其中：内部供应商：应转换为对应的公司全称</t>
    </r>
  </si>
  <si>
    <r>
      <rPr>
        <sz val="11"/>
        <color theme="1"/>
        <rFont val="等线"/>
        <charset val="134"/>
      </rPr>
      <t xml:space="preserve">发票抬头/作业公司/出票公司/供应商/作业公司
</t>
    </r>
    <r>
      <rPr>
        <sz val="11"/>
        <color rgb="FFFF0000"/>
        <rFont val="等线"/>
        <charset val="134"/>
      </rPr>
      <t>其中：作业公司应付内部供应商时:应体现内部供应商对应的公司全称</t>
    </r>
  </si>
  <si>
    <t>订单的业务类型</t>
  </si>
  <si>
    <t>业务系统的订单号</t>
  </si>
  <si>
    <t>ACC生成的字段</t>
  </si>
  <si>
    <t>ACC系统的费用编码，各业务系统做对照表</t>
  </si>
  <si>
    <t>ACC系统的费用名称，各业务系统做对照表</t>
  </si>
  <si>
    <t>ACC维护的月初记账汇率</t>
  </si>
  <si>
    <t>当出票公司为海外公司，出票公司收入和出票公司成本税率默认为0</t>
  </si>
  <si>
    <t>当出票公司为海外公司：
原币不含税额=原币总额，原币税额=0</t>
  </si>
  <si>
    <t>=原币总额/（1+税率%）</t>
  </si>
  <si>
    <t>=原币总额-原币不含税额</t>
  </si>
  <si>
    <t>根据会计核算主体+ACC维护的基础信息判断</t>
  </si>
  <si>
    <t>=原币总额*费用记账汇率</t>
  </si>
  <si>
    <t>=本币总额/（1+税率%）</t>
  </si>
  <si>
    <t>=本币总额-本币不含税额</t>
  </si>
  <si>
    <t>例如出票公司收入、作业收入</t>
  </si>
  <si>
    <t>当会计主体公司和结算单位：
当两方都是集团内部公司且不相等：内部交易；
当两方都是集团内部公司且相等：公司内交易；
否则：外部交易</t>
  </si>
  <si>
    <t>来源账套</t>
  </si>
  <si>
    <t>原数据ID</t>
  </si>
  <si>
    <t>业务月度</t>
  </si>
  <si>
    <t>费用生效日期</t>
  </si>
  <si>
    <t>费用月度</t>
  </si>
  <si>
    <t>管理组</t>
  </si>
  <si>
    <t>作业单元</t>
  </si>
  <si>
    <t>作业部门</t>
  </si>
  <si>
    <t>考核部门</t>
  </si>
  <si>
    <t>对方部门</t>
  </si>
  <si>
    <t>考核单元/利润中心</t>
  </si>
  <si>
    <t>对方单元</t>
  </si>
  <si>
    <t>订单委托客户名称</t>
  </si>
  <si>
    <t>作业委托方名称</t>
  </si>
  <si>
    <t>结算单位（发票抬头）</t>
  </si>
  <si>
    <t>费用编码</t>
  </si>
  <si>
    <t>原币币种</t>
  </si>
  <si>
    <t>费用记账汇率</t>
  </si>
  <si>
    <t>原币总额</t>
  </si>
  <si>
    <t>原币不含税额</t>
  </si>
  <si>
    <t>原币税额</t>
  </si>
  <si>
    <t>会计主体交易类型</t>
  </si>
  <si>
    <t>FMS系统</t>
  </si>
  <si>
    <t>常州佳达</t>
  </si>
  <si>
    <t>常州</t>
  </si>
  <si>
    <t>陆运进口</t>
  </si>
  <si>
    <t>CPLI2021000093</t>
  </si>
  <si>
    <t>出票公司订单收入</t>
  </si>
  <si>
    <t>港币</t>
  </si>
  <si>
    <t>无锡区外</t>
  </si>
  <si>
    <t>出票公司交易成本</t>
  </si>
  <si>
    <t>(HY)区外陆运部</t>
  </si>
  <si>
    <t>宿迁</t>
  </si>
  <si>
    <t>(HY)常州佳利公司</t>
  </si>
  <si>
    <t>作业公司交易收入</t>
  </si>
  <si>
    <t>作业公司成本</t>
  </si>
  <si>
    <t>内供公司收入</t>
  </si>
  <si>
    <t>数据源</t>
  </si>
  <si>
    <t>流程单号</t>
  </si>
  <si>
    <t>帐套名称</t>
  </si>
  <si>
    <t>币制</t>
  </si>
  <si>
    <t>原币结算成本金额</t>
  </si>
  <si>
    <t>原币应付成本金额</t>
  </si>
  <si>
    <t>成本税率</t>
  </si>
  <si>
    <t>原币结算不含税成本</t>
  </si>
  <si>
    <t>原币结算成本税额</t>
  </si>
  <si>
    <t>原币应付不含税成本</t>
  </si>
  <si>
    <t>原币应付成本税额</t>
  </si>
  <si>
    <t>原币营业额</t>
  </si>
  <si>
    <t>收入税率</t>
  </si>
  <si>
    <t>原币不含税收入</t>
  </si>
  <si>
    <t>原币收入税额</t>
  </si>
  <si>
    <t>作业=出票</t>
  </si>
  <si>
    <t>内供公司名称</t>
  </si>
  <si>
    <t>内供=作业</t>
  </si>
  <si>
    <t>供方属性</t>
  </si>
  <si>
    <t>出票公司属性</t>
  </si>
  <si>
    <t>作业公司属性</t>
  </si>
  <si>
    <t>集团交易</t>
  </si>
  <si>
    <t>出票公司归属</t>
  </si>
  <si>
    <t>一体化模式(区外),我司属地操作-新</t>
  </si>
  <si>
    <t>内部</t>
  </si>
  <si>
    <t>境内公司</t>
  </si>
  <si>
    <t>外部</t>
  </si>
  <si>
    <t>出票公司收入</t>
  </si>
  <si>
    <t>值</t>
  </si>
  <si>
    <t>出票公司成本</t>
  </si>
  <si>
    <t>作业公司收入</t>
  </si>
  <si>
    <t>内部供方</t>
  </si>
  <si>
    <t>对应公司</t>
  </si>
  <si>
    <t>(HY)常州佳达公司</t>
  </si>
  <si>
    <t>(HY)佳利达南京公司（江宁）</t>
  </si>
  <si>
    <t>佳利达国际物流南京有限公司</t>
  </si>
  <si>
    <t>(HY)佳利达南京公司（溧水）</t>
  </si>
  <si>
    <t>(HY)佳利达南京公司车队(非平台)</t>
  </si>
  <si>
    <t>(HY)南京机场部</t>
  </si>
  <si>
    <t>(HY)WSL区外储运库仓储结算</t>
  </si>
  <si>
    <t>(HY)WSL区外储运库力资结算</t>
  </si>
  <si>
    <t>(HY)出口加工区报关行</t>
  </si>
  <si>
    <t>(HY)出口加工区客服部</t>
  </si>
  <si>
    <t>(HY)国际货代部</t>
  </si>
  <si>
    <t>(HY)国际货代海铁部</t>
  </si>
  <si>
    <t>(HY)国际货代海外部</t>
  </si>
  <si>
    <t>(HY)华联库仓储结算</t>
  </si>
  <si>
    <t>(HY)佳利达平湖车队</t>
  </si>
  <si>
    <t>(HY)佳利达深圳车队</t>
  </si>
  <si>
    <t>(HY)佳利达太仓办事处</t>
  </si>
  <si>
    <t>(HY)佳利达太仓车队</t>
  </si>
  <si>
    <t>(HY)佳利达天津车队</t>
  </si>
  <si>
    <t>(HY)佳利达天津车队(非平台)</t>
  </si>
  <si>
    <t>(HY)佳利达重庆车队</t>
  </si>
  <si>
    <t>(HY)江苏畅顺达仓储-WSL</t>
  </si>
  <si>
    <t>(HY)江苏畅顺达运输-WSL</t>
  </si>
  <si>
    <t>(HY)内部供应商陆运部长途组</t>
  </si>
  <si>
    <t>(HY)区外陆运部（非平台）</t>
  </si>
  <si>
    <t>(HY)实益达库仓储结算</t>
  </si>
  <si>
    <t>(HY)实益达库力资结算</t>
  </si>
  <si>
    <t>(HY)苏州唯亭库仓储结算</t>
  </si>
  <si>
    <t>(HY)苏州唯亭库力资结算</t>
  </si>
  <si>
    <t>(HY)天津佳达</t>
  </si>
  <si>
    <t>(HY)无锡机场部</t>
  </si>
  <si>
    <t>(HY)无锡佳达出口加工区</t>
  </si>
  <si>
    <t>(HY)无锡佳达出口加工区(非平台)</t>
  </si>
  <si>
    <t>(HY)无锡佳达平湖办事处</t>
  </si>
  <si>
    <t>(HY)无锡佳达区外货代</t>
  </si>
  <si>
    <t>(HY)无锡佳利达供应链公司</t>
  </si>
  <si>
    <t>(HY)无锡区外叙丰仓库</t>
  </si>
  <si>
    <t>(HY)无锡区外中通仓库</t>
  </si>
  <si>
    <t>(HY)无锡实益达仓库</t>
  </si>
  <si>
    <t>(HY)无锡四库</t>
  </si>
  <si>
    <t>(HY)叙丰库仓储结算</t>
  </si>
  <si>
    <t>(HY)叙丰库力资结算</t>
  </si>
  <si>
    <t>(HY)郑州佳达</t>
  </si>
  <si>
    <t>(HY)中通库仓储结算</t>
  </si>
  <si>
    <t>(HY)中通库力资结算</t>
  </si>
  <si>
    <t>(HY)重庆佳达</t>
  </si>
  <si>
    <t>(HY)佳利达泰州办事处</t>
  </si>
  <si>
    <t>(HY)佳利达泰州车队</t>
  </si>
  <si>
    <t>(HY)佳利达北京分公司</t>
  </si>
  <si>
    <t>江苏佳利达国际物流股份有限公司北京分公司</t>
  </si>
  <si>
    <t>(HY)佳利达天津分公司</t>
  </si>
  <si>
    <t>江苏佳利达国际物流股份有限公司天津分公司</t>
  </si>
  <si>
    <t>(HY)佳利达宿迁车队</t>
  </si>
  <si>
    <t>(HY)江苏佳利达江阴公司</t>
  </si>
  <si>
    <t>江苏佳利达国际物流江阴有限公司</t>
  </si>
  <si>
    <t>(HY)佳利达苏州车队</t>
  </si>
  <si>
    <t>江苏佳利达国际物流苏州有限公司</t>
  </si>
  <si>
    <t>(HY)江苏佳利达苏州公司</t>
  </si>
  <si>
    <t>(HY)深圳佳达</t>
  </si>
  <si>
    <t>深圳佳达供应链有限公司</t>
  </si>
  <si>
    <t>(HY)无锡佳达天景贸易公司</t>
  </si>
  <si>
    <t>无锡佳达天景贸易有限公司</t>
  </si>
  <si>
    <t>(HY)供应链-仓库</t>
  </si>
  <si>
    <t>无锡佳利达供应链管理有限公司</t>
  </si>
  <si>
    <t>(HY)香港佳利达公司</t>
  </si>
  <si>
    <t>香港佳利达物流有限公司</t>
  </si>
  <si>
    <t>(HY)张家港环球公司</t>
  </si>
  <si>
    <t>张家港保税区环球物流中心有限公司</t>
  </si>
  <si>
    <t>(HY)张家港佳达报关行</t>
  </si>
  <si>
    <t>张家港保税区佳达报关有限公司</t>
  </si>
  <si>
    <t>(HY)无锡佳利达机场部</t>
  </si>
  <si>
    <t>无锡佳利达国际货运代理有限公司</t>
  </si>
  <si>
    <t>(HY)越南</t>
  </si>
  <si>
    <t>JD-LINK INTERNATIONAL LOGISTICS VIETNAM CO,LTD.</t>
  </si>
  <si>
    <t>(HY)区外-上海操作组</t>
  </si>
  <si>
    <t>(HY)徐州佳利达供应链管理有限公司</t>
  </si>
  <si>
    <t>徐州佳利达供应链管理有限公司</t>
  </si>
  <si>
    <t>(HY)区外-上海操作组车队</t>
  </si>
  <si>
    <t>（HY）徐州-车队</t>
  </si>
  <si>
    <t>(HY)徐州-车队</t>
  </si>
  <si>
    <t>(HY)区外陆运部(非平台)</t>
  </si>
  <si>
    <t>（HY）佳利达南通车队（非平台）</t>
  </si>
  <si>
    <t>（HY）佳利达南通车队</t>
  </si>
  <si>
    <t>(HY)佳利达南通车队</t>
  </si>
  <si>
    <t>(HY)深圳供应链（沙井库）</t>
  </si>
  <si>
    <t>无锡佳利达国际贸易有限公司</t>
  </si>
  <si>
    <t>(HY)国际货代车队</t>
  </si>
  <si>
    <t>(HY)徐州-物流</t>
  </si>
  <si>
    <t>徐州佳利达国际物流有限公司</t>
  </si>
  <si>
    <t>(HY)徐州-商务咨询</t>
  </si>
  <si>
    <t>徐州佳利达商务咨询服务有限公司</t>
  </si>
  <si>
    <t>(HY)徐州-供应链</t>
  </si>
  <si>
    <t>(HY)香港佳利达</t>
  </si>
  <si>
    <t>佳利达国际物流（沛县）有限公司</t>
  </si>
  <si>
    <t>(HY)供应链-客服</t>
  </si>
  <si>
    <t>(HY)佳利达</t>
  </si>
  <si>
    <t>(HY)佳利达电子科技</t>
  </si>
  <si>
    <t>无锡佳利达电子科技有限公司</t>
  </si>
  <si>
    <t>(HY)徐州-赛米特</t>
  </si>
  <si>
    <t>江苏赛米特电子科技有限公司</t>
  </si>
  <si>
    <t>(HY)徐州-盛润</t>
  </si>
  <si>
    <t>徐州盛润供应链管理有限公司</t>
  </si>
  <si>
    <t>(HY)南京溧水二部</t>
  </si>
  <si>
    <t>(HY)佳利达项目部</t>
  </si>
  <si>
    <t>(HY)佳利达深圳车队(非平台)</t>
  </si>
  <si>
    <t>(HY)佳利达宿迁车队(非平台)</t>
  </si>
  <si>
    <t>(HY)佳利达平湖车队(非平台)</t>
  </si>
  <si>
    <t>(HY)佳利达太仓车队(非平台)</t>
  </si>
  <si>
    <t>(HY)华联库力资结算</t>
  </si>
  <si>
    <t>(HY)徐州佳利达商务咨询服务有限公司</t>
  </si>
  <si>
    <t>(HY)徐州盈瑞进出口贸易有限公司公用型保税仓库</t>
  </si>
  <si>
    <t>徐州盈瑞进出口贸易有限公司</t>
  </si>
  <si>
    <t>(HY)徐州佳利达供应链管理有限公司保税仓库</t>
  </si>
  <si>
    <t>(HY)深圳佳达供应链有限公司</t>
  </si>
  <si>
    <t>(HY)佳利达南通车队（非平台）</t>
  </si>
  <si>
    <t>(HY)上海创达无锡分公司</t>
  </si>
  <si>
    <t>上海创达物流有限公司无锡分公司</t>
  </si>
  <si>
    <t>(HY)深圳供应链（前海库）</t>
  </si>
  <si>
    <t>（HY）徐州-报关</t>
  </si>
</sst>
</file>

<file path=xl/styles.xml><?xml version="1.0" encoding="utf-8"?>
<styleSheet xmlns="http://schemas.openxmlformats.org/spreadsheetml/2006/main">
  <numFmts count="5">
    <numFmt numFmtId="176" formatCode="_ \¥* #,##0.00_ ;_ \¥* \-#,##0.00_ ;_ \¥* &quot;-&quot;??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宋体"/>
      <charset val="134"/>
    </font>
    <font>
      <sz val="11"/>
      <color rgb="FFFF000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2"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5" fillId="35" borderId="9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8" fillId="24" borderId="9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20" fillId="24" borderId="6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6" borderId="4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1" fillId="0" borderId="2" applyNumberFormat="0" applyFill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>
      <alignment vertical="center"/>
    </xf>
    <xf numFmtId="0" fontId="2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2" borderId="1" xfId="0" applyFont="1" applyFill="1" applyBorder="1" applyAlignment="1" applyProtection="1">
      <alignment horizontal="left" vertical="top"/>
      <protection locked="0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5" fillId="2" borderId="0" xfId="0" applyFont="1" applyFill="1">
      <alignment vertical="center"/>
    </xf>
    <xf numFmtId="0" fontId="5" fillId="3" borderId="0" xfId="0" applyFont="1" applyFill="1">
      <alignment vertical="center"/>
    </xf>
    <xf numFmtId="0" fontId="5" fillId="4" borderId="0" xfId="0" applyFont="1" applyFill="1">
      <alignment vertical="center"/>
    </xf>
    <xf numFmtId="0" fontId="3" fillId="2" borderId="0" xfId="0" applyFont="1" applyFill="1">
      <alignment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3" fillId="4" borderId="0" xfId="0" applyFont="1" applyFill="1">
      <alignment vertical="center"/>
    </xf>
    <xf numFmtId="14" fontId="3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43" fontId="3" fillId="0" borderId="0" xfId="33" applyFont="1" applyFill="1">
      <alignment vertical="center"/>
    </xf>
    <xf numFmtId="43" fontId="0" fillId="0" borderId="0" xfId="33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43" fontId="7" fillId="0" borderId="0" xfId="33" applyFont="1">
      <alignment vertical="center"/>
    </xf>
    <xf numFmtId="0" fontId="7" fillId="2" borderId="1" xfId="2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6" fillId="0" borderId="1" xfId="2" applyFont="1" applyBorder="1" applyAlignment="1">
      <alignment vertical="center"/>
    </xf>
    <xf numFmtId="0" fontId="6" fillId="0" borderId="1" xfId="1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1" applyFont="1" applyBorder="1" applyAlignment="1">
      <alignment horizontal="center" vertical="center" wrapText="1"/>
    </xf>
    <xf numFmtId="0" fontId="3" fillId="7" borderId="1" xfId="1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7" fillId="0" borderId="1" xfId="1" applyFont="1" applyBorder="1">
      <alignment vertical="center"/>
    </xf>
    <xf numFmtId="0" fontId="7" fillId="2" borderId="1" xfId="1" applyFont="1" applyFill="1" applyBorder="1" applyAlignment="1">
      <alignment vertical="center" wrapText="1"/>
    </xf>
    <xf numFmtId="43" fontId="7" fillId="0" borderId="1" xfId="33" applyFont="1" applyFill="1" applyBorder="1">
      <alignment vertical="center"/>
    </xf>
    <xf numFmtId="49" fontId="7" fillId="2" borderId="1" xfId="1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vertical="center" wrapText="1"/>
    </xf>
    <xf numFmtId="176" fontId="7" fillId="0" borderId="1" xfId="0" applyNumberFormat="1" applyFont="1" applyBorder="1">
      <alignment vertical="center"/>
    </xf>
    <xf numFmtId="0" fontId="0" fillId="0" borderId="0" xfId="0" applyFill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6" fillId="2" borderId="0" xfId="0" applyFont="1" applyFill="1">
      <alignment vertical="center"/>
    </xf>
    <xf numFmtId="0" fontId="0" fillId="0" borderId="0" xfId="0" applyFill="1" applyAlignment="1">
      <alignment vertical="center"/>
    </xf>
    <xf numFmtId="0" fontId="6" fillId="4" borderId="0" xfId="0" applyFont="1" applyFill="1">
      <alignment vertical="center"/>
    </xf>
    <xf numFmtId="0" fontId="0" fillId="4" borderId="1" xfId="0" applyFill="1" applyBorder="1">
      <alignment vertical="center"/>
    </xf>
    <xf numFmtId="0" fontId="6" fillId="2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9" fillId="2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9" fillId="4" borderId="0" xfId="1" applyFont="1" applyFill="1" applyBorder="1" applyAlignment="1">
      <alignment horizontal="center" vertical="center" wrapText="1"/>
    </xf>
    <xf numFmtId="0" fontId="6" fillId="9" borderId="0" xfId="0" applyFont="1" applyFill="1" applyBorder="1">
      <alignment vertical="center"/>
    </xf>
    <xf numFmtId="0" fontId="0" fillId="9" borderId="0" xfId="0" applyFill="1" applyBorder="1">
      <alignment vertical="center"/>
    </xf>
    <xf numFmtId="0" fontId="0" fillId="9" borderId="1" xfId="0" applyFill="1" applyBorder="1">
      <alignment vertical="center"/>
    </xf>
    <xf numFmtId="0" fontId="7" fillId="9" borderId="1" xfId="0" applyFont="1" applyFill="1" applyBorder="1">
      <alignment vertical="center"/>
    </xf>
    <xf numFmtId="0" fontId="7" fillId="9" borderId="1" xfId="1" applyFont="1" applyFill="1" applyBorder="1">
      <alignment vertical="center"/>
    </xf>
    <xf numFmtId="0" fontId="7" fillId="9" borderId="0" xfId="0" applyFont="1" applyFill="1" applyBorder="1">
      <alignment vertical="center"/>
    </xf>
    <xf numFmtId="0" fontId="7" fillId="9" borderId="0" xfId="1" applyFont="1" applyFill="1" applyBorder="1">
      <alignment vertical="center"/>
    </xf>
    <xf numFmtId="43" fontId="7" fillId="9" borderId="1" xfId="33" applyFont="1" applyFill="1" applyBorder="1">
      <alignment vertical="center"/>
    </xf>
    <xf numFmtId="0" fontId="0" fillId="10" borderId="0" xfId="0" applyFill="1" applyBorder="1">
      <alignment vertical="center"/>
    </xf>
    <xf numFmtId="43" fontId="7" fillId="9" borderId="0" xfId="33" applyFont="1" applyFill="1" applyBorder="1">
      <alignment vertical="center"/>
    </xf>
    <xf numFmtId="0" fontId="0" fillId="0" borderId="0" xfId="0" applyBorder="1">
      <alignment vertical="center"/>
    </xf>
    <xf numFmtId="0" fontId="0" fillId="10" borderId="0" xfId="0" applyFill="1" applyBorder="1" quotePrefix="1">
      <alignment vertical="center"/>
    </xf>
  </cellXfs>
  <cellStyles count="52">
    <cellStyle name="常规" xfId="0" builtinId="0"/>
    <cellStyle name="常规 4" xfId="1"/>
    <cellStyle name="常规 3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常规 3" xfId="50"/>
    <cellStyle name="链接单元格" xfId="51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213360</xdr:colOff>
      <xdr:row>16</xdr:row>
      <xdr:rowOff>63108</xdr:rowOff>
    </xdr:from>
    <xdr:to>
      <xdr:col>10</xdr:col>
      <xdr:colOff>859155</xdr:colOff>
      <xdr:row>39</xdr:row>
      <xdr:rowOff>115628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646680" y="2590165"/>
          <a:ext cx="9738995" cy="3674745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58</xdr:row>
      <xdr:rowOff>165664</xdr:rowOff>
    </xdr:from>
    <xdr:to>
      <xdr:col>13</xdr:col>
      <xdr:colOff>10704</xdr:colOff>
      <xdr:row>87</xdr:row>
      <xdr:rowOff>137159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9870" y="9298940"/>
          <a:ext cx="12457430" cy="4538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ncy/Library/Containers/com.apple.mail/Data/Library/Mail Downloads/6FA2620B-0E3A-49AD-8136-3553C973B9F5/C:/Users/&#36807;&#26195;&#39062;/Desktop/ACC&#24179;&#21488;/&#38656;&#27714;/&#34013;&#22270;/&#21333;&#31080;&#35746;&#21333;&#26174;&#31034;/&#19981;&#21547;&#31246;&#35268;&#21017;/&#32451;&#20064;&#20351;&#29992;&#25968;&#25454;&#2830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关系表"/>
      <sheetName val="数据源"/>
      <sheetName val="Sheet3"/>
      <sheetName val="Sheet1"/>
      <sheetName val="Sheet2"/>
      <sheetName val="出票公司收入"/>
      <sheetName val="出票公司成本"/>
      <sheetName val="作业公司收入"/>
      <sheetName val="作业公司成本"/>
      <sheetName val="供应商收入"/>
      <sheetName val="数据整理要求"/>
    </sheetNames>
    <sheetDataSet>
      <sheetData sheetId="0">
        <row r="1">
          <cell r="A1" t="str">
            <v>内部供方</v>
          </cell>
          <cell r="B1" t="str">
            <v>对应公司</v>
          </cell>
        </row>
        <row r="2">
          <cell r="A2" t="str">
            <v>(HY)常州佳达公司</v>
          </cell>
          <cell r="B2" t="str">
            <v>常州佳利达国际物流有限公司</v>
          </cell>
        </row>
        <row r="3">
          <cell r="A3" t="str">
            <v>(HY)佳利达南京公司（江宁）</v>
          </cell>
          <cell r="B3" t="str">
            <v>佳利达国际物流南京有限公司</v>
          </cell>
        </row>
        <row r="4">
          <cell r="A4" t="str">
            <v>(HY)佳利达南京公司（溧水）</v>
          </cell>
          <cell r="B4" t="str">
            <v>佳利达国际物流南京有限公司</v>
          </cell>
        </row>
        <row r="5">
          <cell r="A5" t="str">
            <v>(HY)佳利达南京公司车队</v>
          </cell>
          <cell r="B5" t="str">
            <v>佳利达国际物流南京有限公司</v>
          </cell>
        </row>
        <row r="6">
          <cell r="A6" t="str">
            <v>(HY)佳利达南京公司车队(非平台)</v>
          </cell>
          <cell r="B6" t="str">
            <v>佳利达国际物流南京有限公司</v>
          </cell>
        </row>
        <row r="7">
          <cell r="A7" t="str">
            <v>(HY)南京机场部</v>
          </cell>
          <cell r="B7" t="str">
            <v>佳利达国际物流南京有限公司</v>
          </cell>
        </row>
        <row r="8">
          <cell r="A8" t="str">
            <v>(HY)WSL区外储运库仓储结算</v>
          </cell>
          <cell r="B8" t="str">
            <v>江苏佳利达国际物流股份有限公司</v>
          </cell>
        </row>
        <row r="9">
          <cell r="A9" t="str">
            <v>(HY)WSL区外储运库力资结算</v>
          </cell>
          <cell r="B9" t="str">
            <v>江苏佳利达国际物流股份有限公司</v>
          </cell>
        </row>
        <row r="10">
          <cell r="A10" t="str">
            <v>(HY)出口加工区报关行</v>
          </cell>
          <cell r="B10" t="str">
            <v>江苏佳利达国际物流股份有限公司</v>
          </cell>
        </row>
        <row r="11">
          <cell r="A11" t="str">
            <v>(HY)出口加工区客服部</v>
          </cell>
          <cell r="B11" t="str">
            <v>江苏佳利达国际物流股份有限公司</v>
          </cell>
        </row>
        <row r="12">
          <cell r="A12" t="str">
            <v>(HY)国际货代部</v>
          </cell>
          <cell r="B12" t="str">
            <v>江苏佳利达国际物流股份有限公司</v>
          </cell>
        </row>
        <row r="13">
          <cell r="A13" t="str">
            <v>(HY)国际货代海铁部</v>
          </cell>
          <cell r="B13" t="str">
            <v>江苏佳利达国际物流股份有限公司</v>
          </cell>
        </row>
        <row r="14">
          <cell r="A14" t="str">
            <v>(HY)国际货代海外部</v>
          </cell>
          <cell r="B14" t="str">
            <v>江苏佳利达国际物流股份有限公司</v>
          </cell>
        </row>
        <row r="15">
          <cell r="A15" t="str">
            <v>(HY)华联库仓储结算</v>
          </cell>
          <cell r="B15" t="str">
            <v>江苏佳利达国际物流股份有限公司</v>
          </cell>
        </row>
        <row r="16">
          <cell r="A16" t="str">
            <v>(HY)国内物流-运控</v>
          </cell>
          <cell r="B16" t="str">
            <v>江苏佳利达国际物流股份有限公司</v>
          </cell>
        </row>
        <row r="17">
          <cell r="A17" t="str">
            <v>(HY)佳利达平湖车队</v>
          </cell>
          <cell r="B17" t="str">
            <v>江苏佳利达国际物流股份有限公司</v>
          </cell>
        </row>
        <row r="18">
          <cell r="A18" t="str">
            <v>(HY)佳利达深圳车队</v>
          </cell>
          <cell r="B18" t="str">
            <v>江苏佳利达国际物流股份有限公司</v>
          </cell>
        </row>
        <row r="19">
          <cell r="A19" t="str">
            <v>(HY)佳利达太仓办事处</v>
          </cell>
          <cell r="B19" t="str">
            <v>江苏佳利达国际物流股份有限公司</v>
          </cell>
        </row>
        <row r="20">
          <cell r="A20" t="str">
            <v>(HY)佳利达太仓车队</v>
          </cell>
          <cell r="B20" t="str">
            <v>江苏佳利达国际物流股份有限公司</v>
          </cell>
        </row>
        <row r="21">
          <cell r="A21" t="str">
            <v>(HY)佳利达天津车队</v>
          </cell>
          <cell r="B21" t="str">
            <v>江苏佳利达国际物流股份有限公司</v>
          </cell>
        </row>
        <row r="22">
          <cell r="A22" t="str">
            <v>(HY)佳利达天津车队(非平台)</v>
          </cell>
          <cell r="B22" t="str">
            <v>江苏佳利达国际物流股份有限公司</v>
          </cell>
        </row>
        <row r="23">
          <cell r="A23" t="str">
            <v>(HY)佳利达重庆车队</v>
          </cell>
          <cell r="B23" t="str">
            <v>江苏佳利达国际物流股份有限公司</v>
          </cell>
        </row>
        <row r="24">
          <cell r="A24" t="str">
            <v>(HY)江苏畅顺达仓储-WSL</v>
          </cell>
          <cell r="B24" t="str">
            <v>江苏佳利达国际物流股份有限公司</v>
          </cell>
        </row>
        <row r="25">
          <cell r="A25" t="str">
            <v>(HY)江苏畅顺达运输-WSL</v>
          </cell>
          <cell r="B25" t="str">
            <v>江苏佳利达国际物流股份有限公司</v>
          </cell>
        </row>
        <row r="26">
          <cell r="A26" t="str">
            <v>(HY)内部供应商陆运部长途组</v>
          </cell>
          <cell r="B26" t="str">
            <v>江苏佳利达国际物流股份有限公司</v>
          </cell>
        </row>
        <row r="27">
          <cell r="A27" t="str">
            <v>(HY)区外陆运部</v>
          </cell>
          <cell r="B27" t="str">
            <v>江苏佳利达国际物流股份有限公司</v>
          </cell>
        </row>
        <row r="28">
          <cell r="A28" t="str">
            <v>(HY)区外陆运部（非平台）</v>
          </cell>
          <cell r="B28" t="str">
            <v>江苏佳利达国际物流股份有限公司</v>
          </cell>
        </row>
        <row r="29">
          <cell r="A29" t="str">
            <v>(HY)实益达库仓储结算</v>
          </cell>
          <cell r="B29" t="str">
            <v>江苏佳利达国际物流股份有限公司</v>
          </cell>
        </row>
        <row r="30">
          <cell r="A30" t="str">
            <v>(HY)实益达库力资结算</v>
          </cell>
          <cell r="B30" t="str">
            <v>江苏佳利达国际物流股份有限公司</v>
          </cell>
        </row>
        <row r="31">
          <cell r="A31" t="str">
            <v>(HY)苏州唯亭库仓储结算</v>
          </cell>
          <cell r="B31" t="str">
            <v>江苏佳利达国际物流股份有限公司</v>
          </cell>
        </row>
        <row r="32">
          <cell r="A32" t="str">
            <v>(HY)苏州唯亭库力资结算</v>
          </cell>
          <cell r="B32" t="str">
            <v>江苏佳利达国际物流股份有限公司</v>
          </cell>
        </row>
        <row r="33">
          <cell r="A33" t="str">
            <v>(HY)天津佳达</v>
          </cell>
          <cell r="B33" t="str">
            <v>江苏佳利达国际物流股份有限公司</v>
          </cell>
        </row>
        <row r="34">
          <cell r="A34" t="str">
            <v>(HY)无锡机场部</v>
          </cell>
          <cell r="B34" t="str">
            <v>江苏佳利达国际物流股份有限公司</v>
          </cell>
        </row>
        <row r="35">
          <cell r="A35" t="str">
            <v>(HY)无锡佳达出口加工区</v>
          </cell>
          <cell r="B35" t="str">
            <v>江苏佳利达国际物流股份有限公司</v>
          </cell>
        </row>
        <row r="36">
          <cell r="A36" t="str">
            <v>(HY)无锡佳达出口加工区(非平台)</v>
          </cell>
          <cell r="B36" t="str">
            <v>江苏佳利达国际物流股份有限公司</v>
          </cell>
        </row>
        <row r="37">
          <cell r="A37" t="str">
            <v>(HY)无锡佳达平湖办事处</v>
          </cell>
          <cell r="B37" t="str">
            <v>江苏佳利达国际物流股份有限公司</v>
          </cell>
        </row>
        <row r="38">
          <cell r="A38" t="str">
            <v>(HY)无锡佳达区外货代</v>
          </cell>
          <cell r="B38" t="str">
            <v>江苏佳利达国际物流股份有限公司</v>
          </cell>
        </row>
        <row r="39">
          <cell r="A39" t="str">
            <v>(HY)无锡佳利达供应链公司</v>
          </cell>
          <cell r="B39" t="str">
            <v>江苏佳利达国际物流股份有限公司</v>
          </cell>
        </row>
        <row r="40">
          <cell r="A40" t="str">
            <v>(HY)无锡区外叙丰仓库</v>
          </cell>
          <cell r="B40" t="str">
            <v>江苏佳利达国际物流股份有限公司</v>
          </cell>
        </row>
        <row r="41">
          <cell r="A41" t="str">
            <v>(HY)无锡区外中通仓库</v>
          </cell>
          <cell r="B41" t="str">
            <v>江苏佳利达国际物流股份有限公司</v>
          </cell>
        </row>
        <row r="42">
          <cell r="A42" t="str">
            <v>(HY)无锡实益达仓库</v>
          </cell>
          <cell r="B42" t="str">
            <v>江苏佳利达国际物流股份有限公司</v>
          </cell>
        </row>
        <row r="43">
          <cell r="A43" t="str">
            <v>(HY)无锡四库</v>
          </cell>
          <cell r="B43" t="str">
            <v>江苏佳利达国际物流股份有限公司</v>
          </cell>
        </row>
        <row r="44">
          <cell r="A44" t="str">
            <v>(HY)叙丰库仓储结算</v>
          </cell>
          <cell r="B44" t="str">
            <v>江苏佳利达国际物流股份有限公司</v>
          </cell>
        </row>
        <row r="45">
          <cell r="A45" t="str">
            <v>(HY)叙丰库力资结算</v>
          </cell>
          <cell r="B45" t="str">
            <v>江苏佳利达国际物流股份有限公司</v>
          </cell>
        </row>
        <row r="46">
          <cell r="A46" t="str">
            <v>(HY)郑州佳达</v>
          </cell>
          <cell r="B46" t="str">
            <v>江苏佳利达国际物流股份有限公司</v>
          </cell>
        </row>
        <row r="47">
          <cell r="A47" t="str">
            <v>(HY)直通点报关行</v>
          </cell>
          <cell r="B47" t="str">
            <v>江苏佳利达国际物流股份有限公司</v>
          </cell>
        </row>
        <row r="48">
          <cell r="A48" t="str">
            <v>(HY)中通库仓储结算</v>
          </cell>
          <cell r="B48" t="str">
            <v>江苏佳利达国际物流股份有限公司</v>
          </cell>
        </row>
        <row r="49">
          <cell r="A49" t="str">
            <v>(HY)中通库力资结算</v>
          </cell>
          <cell r="B49" t="str">
            <v>江苏佳利达国际物流股份有限公司</v>
          </cell>
        </row>
        <row r="50">
          <cell r="A50" t="str">
            <v>(HY)重庆佳达</v>
          </cell>
          <cell r="B50" t="str">
            <v>江苏佳利达国际物流股份有限公司</v>
          </cell>
        </row>
        <row r="51">
          <cell r="A51" t="str">
            <v>(HY)佳利达泰州办事处</v>
          </cell>
          <cell r="B51" t="str">
            <v>江苏佳利达国际物流股份有限公司</v>
          </cell>
        </row>
        <row r="52">
          <cell r="A52" t="str">
            <v>(HY)佳利达泰州车队</v>
          </cell>
          <cell r="B52" t="str">
            <v>江苏佳利达国际物流股份有限公司</v>
          </cell>
        </row>
        <row r="53">
          <cell r="A53" t="str">
            <v>(HY)佳利达北京分公司</v>
          </cell>
          <cell r="B53" t="str">
            <v>江苏佳利达国际物流股份有限公司北京分公司</v>
          </cell>
        </row>
        <row r="54">
          <cell r="A54" t="str">
            <v>(HY)佳利达天津分公司</v>
          </cell>
          <cell r="B54" t="str">
            <v>江苏佳利达国际物流股份有限公司天津分公司</v>
          </cell>
        </row>
        <row r="55">
          <cell r="A55" t="str">
            <v>(HY)佳利达宿迁车队</v>
          </cell>
          <cell r="B55" t="str">
            <v>江苏佳利达国际物流股份有限公司宿迁分公司</v>
          </cell>
        </row>
        <row r="56">
          <cell r="A56" t="str">
            <v>(HY)江苏佳利达宿迁分公司</v>
          </cell>
          <cell r="B56" t="str">
            <v>江苏佳利达国际物流股份有限公司宿迁分公司</v>
          </cell>
        </row>
        <row r="57">
          <cell r="A57" t="str">
            <v>(HY)江苏佳利达江阴公司</v>
          </cell>
          <cell r="B57" t="str">
            <v>江苏佳利达国际物流江阴有限公司</v>
          </cell>
        </row>
        <row r="58">
          <cell r="A58" t="str">
            <v>(HY)佳利达苏州车队</v>
          </cell>
          <cell r="B58" t="str">
            <v>江苏佳利达国际物流苏州有限公司</v>
          </cell>
        </row>
        <row r="59">
          <cell r="A59" t="str">
            <v>(HY)江苏佳利达苏州公司</v>
          </cell>
          <cell r="B59" t="str">
            <v>江苏佳利达国际物流苏州有限公司</v>
          </cell>
        </row>
        <row r="60">
          <cell r="A60" t="str">
            <v>(HY)深圳佳达</v>
          </cell>
          <cell r="B60" t="str">
            <v>深圳佳达供应链有限公司</v>
          </cell>
        </row>
        <row r="61">
          <cell r="A61" t="str">
            <v>(HY)无锡佳达天景贸易公司</v>
          </cell>
          <cell r="B61" t="str">
            <v>无锡佳达天景贸易有限公司</v>
          </cell>
        </row>
        <row r="62">
          <cell r="A62" t="str">
            <v>(HY)供应链-仓库</v>
          </cell>
          <cell r="B62" t="str">
            <v>无锡佳利达供应链管理有限公司</v>
          </cell>
        </row>
        <row r="63">
          <cell r="A63" t="str">
            <v>(HY)香港佳利达公司</v>
          </cell>
          <cell r="B63" t="str">
            <v>香港佳利达物流有限公司</v>
          </cell>
        </row>
        <row r="64">
          <cell r="A64" t="str">
            <v>(HY)张家港环球公司</v>
          </cell>
          <cell r="B64" t="str">
            <v>张家港保税区环球物流中心有限公司</v>
          </cell>
        </row>
        <row r="65">
          <cell r="A65" t="str">
            <v>(HY)张家港佳达报关行</v>
          </cell>
          <cell r="B65" t="str">
            <v>张家港保税区佳达报关有限公司</v>
          </cell>
        </row>
        <row r="66">
          <cell r="A66" t="str">
            <v>(HY)无锡佳利达机场部</v>
          </cell>
          <cell r="B66" t="str">
            <v>无锡佳利达国际货运代理有限公司</v>
          </cell>
        </row>
        <row r="67">
          <cell r="A67" t="str">
            <v>(HY)越南</v>
          </cell>
          <cell r="B67" t="str">
            <v>JD-LINK INTERNATIONAL LOGISTICS VIETNAM CO,LTD.</v>
          </cell>
        </row>
        <row r="68">
          <cell r="A68" t="str">
            <v>(HY)区外-上海操作组</v>
          </cell>
          <cell r="B68" t="str">
            <v>江苏佳利达国际物流股份有限公司</v>
          </cell>
        </row>
        <row r="69">
          <cell r="A69" t="str">
            <v>(HY)徐州佳利达供应链管理有限公司</v>
          </cell>
          <cell r="B69" t="str">
            <v>徐州佳利达供应链管理有限公司</v>
          </cell>
        </row>
        <row r="70">
          <cell r="A70" t="str">
            <v>(HY)区外-上海操作组车队</v>
          </cell>
          <cell r="B70" t="str">
            <v>江苏佳利达国际物流股份有限公司</v>
          </cell>
        </row>
        <row r="71">
          <cell r="A71" t="str">
            <v>（HY）徐州-车队</v>
          </cell>
          <cell r="B71" t="str">
            <v>徐州佳利达供应链管理有限公司</v>
          </cell>
        </row>
        <row r="72">
          <cell r="A72" t="str">
            <v>(HY)徐州-车队</v>
          </cell>
          <cell r="B72" t="str">
            <v>徐州佳利达供应链管理有限公司</v>
          </cell>
        </row>
        <row r="73">
          <cell r="A73" t="str">
            <v>(HY)区外陆运部(非平台)</v>
          </cell>
          <cell r="B73" t="str">
            <v>江苏佳利达国际物流股份有限公司</v>
          </cell>
        </row>
        <row r="74">
          <cell r="A74" t="str">
            <v>（HY）佳利达南通车队（非平台）</v>
          </cell>
          <cell r="B74" t="str">
            <v>江苏佳利达国际物流股份有限公司</v>
          </cell>
        </row>
        <row r="75">
          <cell r="A75" t="str">
            <v>（HY）佳利达南通车队</v>
          </cell>
          <cell r="B75" t="str">
            <v>江苏佳利达国际物流股份有限公司</v>
          </cell>
        </row>
        <row r="76">
          <cell r="A76" t="str">
            <v>(HY)佳利达南通车队</v>
          </cell>
          <cell r="B76" t="str">
            <v>江苏佳利达国际物流股份有限公司</v>
          </cell>
        </row>
        <row r="77">
          <cell r="A77" t="str">
            <v>(HY)深圳供应链（沙井库）</v>
          </cell>
          <cell r="B77" t="str">
            <v>深圳佳达供应链有限公司</v>
          </cell>
        </row>
        <row r="78">
          <cell r="A78" t="str">
            <v>(HY)无锡佳达天景贸易公司</v>
          </cell>
          <cell r="B78" t="str">
            <v>无锡佳利达国际贸易有限公司</v>
          </cell>
        </row>
        <row r="79">
          <cell r="A79" t="str">
            <v>(HY)国际货代车队</v>
          </cell>
          <cell r="B79" t="str">
            <v>江苏佳利达国际物流股份有限公司</v>
          </cell>
        </row>
        <row r="80">
          <cell r="A80" t="str">
            <v>(HY)徐州-物流</v>
          </cell>
          <cell r="B80" t="str">
            <v>徐州佳利达国际物流有限公司</v>
          </cell>
        </row>
        <row r="81">
          <cell r="A81" t="str">
            <v>(HY)徐州-商务咨询</v>
          </cell>
          <cell r="B81" t="str">
            <v>徐州佳利达商务咨询服务有限公司</v>
          </cell>
        </row>
        <row r="82">
          <cell r="A82" t="str">
            <v>(HY)徐州-供应链</v>
          </cell>
          <cell r="B82" t="str">
            <v>徐州佳利达供应链管理有限公司</v>
          </cell>
        </row>
        <row r="83">
          <cell r="A83" t="str">
            <v>(HY)香港佳利达</v>
          </cell>
          <cell r="B83" t="str">
            <v>香港佳利达物流有限公司</v>
          </cell>
        </row>
        <row r="84">
          <cell r="A84" t="str">
            <v>佳利达国际物流（沛县）有限公司</v>
          </cell>
          <cell r="B84" t="str">
            <v>佳利达国际物流（沛县）有限公司</v>
          </cell>
        </row>
        <row r="85">
          <cell r="A85" t="str">
            <v>(HY)供应链-客服</v>
          </cell>
          <cell r="B85" t="str">
            <v>无锡佳利达供应链管理有限公司</v>
          </cell>
        </row>
        <row r="86">
          <cell r="A86" t="str">
            <v>(HY)佳利达</v>
          </cell>
          <cell r="B86" t="str">
            <v>(HY)佳利达</v>
          </cell>
        </row>
        <row r="87">
          <cell r="A87" t="str">
            <v>(HY)佳利达电子科技</v>
          </cell>
          <cell r="B87" t="str">
            <v>无锡佳利达电子科技有限公司</v>
          </cell>
        </row>
        <row r="88">
          <cell r="A88" t="str">
            <v>(HY)徐州-赛米特</v>
          </cell>
          <cell r="B88" t="str">
            <v>江苏赛米特电子科技有限公司</v>
          </cell>
        </row>
        <row r="89">
          <cell r="A89" t="str">
            <v>(HY)徐州-盛润</v>
          </cell>
          <cell r="B89" t="str">
            <v>徐州盛润供应链管理有限公司</v>
          </cell>
        </row>
        <row r="90">
          <cell r="A90" t="str">
            <v>(HY)南京溧水二部</v>
          </cell>
          <cell r="B90" t="str">
            <v>佳利达国际物流南京有限公司</v>
          </cell>
        </row>
        <row r="91">
          <cell r="A91" t="str">
            <v>(HY)佳利达项目部</v>
          </cell>
          <cell r="B91" t="str">
            <v>江苏佳利达国际物流股份有限公司</v>
          </cell>
        </row>
        <row r="92">
          <cell r="A92" t="str">
            <v>(HY)佳利达深圳车队(非平台)</v>
          </cell>
          <cell r="B92" t="str">
            <v>江苏佳利达国际物流股份有限公司</v>
          </cell>
        </row>
        <row r="93">
          <cell r="A93" t="str">
            <v>(HY)佳利达宿迁车队(非平台)</v>
          </cell>
          <cell r="B93" t="str">
            <v>江苏佳利达国际物流股份有限公司宿迁分公司</v>
          </cell>
        </row>
        <row r="94">
          <cell r="A94" t="str">
            <v>(HY)佳利达平湖车队(非平台)</v>
          </cell>
          <cell r="B94" t="str">
            <v>江苏佳利达国际物流股份有限公司</v>
          </cell>
        </row>
        <row r="95">
          <cell r="A95" t="str">
            <v>(HY)佳利达太仓车队(非平台)</v>
          </cell>
          <cell r="B95" t="str">
            <v>江苏佳利达国际物流股份有限公司</v>
          </cell>
        </row>
        <row r="96">
          <cell r="A96" t="str">
            <v>(HY)华联库力资结算</v>
          </cell>
          <cell r="B96" t="str">
            <v>江苏佳利达国际物流股份有限公司</v>
          </cell>
        </row>
        <row r="97">
          <cell r="A97" t="str">
            <v>(HY)徐州佳利达商务咨询服务有限公司</v>
          </cell>
          <cell r="B97" t="str">
            <v>徐州佳利达商务咨询服务有限公司</v>
          </cell>
        </row>
        <row r="98">
          <cell r="A98" t="str">
            <v>(HY)徐州盈瑞进出口贸易有限公司公用型保税仓库</v>
          </cell>
          <cell r="B98" t="str">
            <v>徐州盈瑞进出口贸易有限公司</v>
          </cell>
        </row>
        <row r="99">
          <cell r="A99" t="str">
            <v>(HY)徐州佳利达供应链管理有限公司保税仓库</v>
          </cell>
          <cell r="B99" t="str">
            <v>徐州佳利达供应链管理有限公司</v>
          </cell>
        </row>
        <row r="100">
          <cell r="A100" t="str">
            <v>(HY)深圳佳达供应链有限公司</v>
          </cell>
          <cell r="B100" t="str">
            <v>深圳佳达供应链有限公司</v>
          </cell>
        </row>
        <row r="101">
          <cell r="A101" t="str">
            <v>(HY)徐州-车队</v>
          </cell>
          <cell r="B101" t="str">
            <v>徐州佳利达国际物流有限公司</v>
          </cell>
        </row>
        <row r="102">
          <cell r="A102" t="str">
            <v>(HY)佳利达南通车队（非平台）</v>
          </cell>
          <cell r="B102" t="str">
            <v>江苏佳利达国际物流股份有限公司</v>
          </cell>
        </row>
        <row r="103">
          <cell r="A103" t="str">
            <v>(HY)上海创达无锡分公司</v>
          </cell>
          <cell r="B103" t="str">
            <v>上海创达物流有限公司无锡分公司</v>
          </cell>
        </row>
        <row r="104">
          <cell r="A104" t="str">
            <v>(HY)深圳供应链（前海库）</v>
          </cell>
          <cell r="B104" t="str">
            <v>深圳佳达供应链有限公司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C2:AA136"/>
  <sheetViews>
    <sheetView zoomScale="90" zoomScaleNormal="90" topLeftCell="C1" workbookViewId="0">
      <selection activeCell="S131" sqref="S131"/>
    </sheetView>
  </sheetViews>
  <sheetFormatPr defaultColWidth="9" defaultRowHeight="12.4"/>
  <cols>
    <col min="1" max="1" width="2.33035714285714" customWidth="1"/>
    <col min="2" max="2" width="2.66071428571429" customWidth="1"/>
    <col min="3" max="3" width="29.2232142857143" customWidth="1"/>
    <col min="4" max="4" width="3.66071428571429" customWidth="1"/>
    <col min="5" max="5" width="33.1071428571429" customWidth="1"/>
    <col min="6" max="6" width="43.6607142857143" customWidth="1"/>
    <col min="7" max="7" width="10.1071428571429" customWidth="1"/>
    <col min="8" max="8" width="14.8839285714286" customWidth="1"/>
    <col min="9" max="9" width="10.1071428571429" customWidth="1"/>
    <col min="10" max="10" width="12.3303571428571" customWidth="1"/>
    <col min="11" max="11" width="26.1160714285714" customWidth="1"/>
    <col min="12" max="12" width="14.5535714285714" customWidth="1"/>
    <col min="13" max="13" width="11.2232142857143" customWidth="1"/>
    <col min="14" max="14" width="14.5535714285714" customWidth="1"/>
    <col min="15" max="15" width="10.1071428571429" customWidth="1"/>
    <col min="16" max="16" width="11.6607142857143" customWidth="1"/>
    <col min="17" max="19" width="9.55357142857143" customWidth="1"/>
  </cols>
  <sheetData>
    <row r="2" spans="3:19">
      <c r="C2" s="52" t="s">
        <v>0</v>
      </c>
      <c r="E2" s="56" t="s">
        <v>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3:19">
      <c r="C3" s="52"/>
      <c r="E3" s="13" t="s">
        <v>2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3:19">
      <c r="C4" s="52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60" t="s">
        <v>11</v>
      </c>
      <c r="M4" s="8" t="s">
        <v>12</v>
      </c>
      <c r="N4" s="8" t="s">
        <v>13</v>
      </c>
      <c r="O4" s="8" t="s">
        <v>14</v>
      </c>
      <c r="P4" s="8" t="s">
        <v>15</v>
      </c>
      <c r="Q4" s="8" t="s">
        <v>16</v>
      </c>
      <c r="R4" s="8" t="s">
        <v>17</v>
      </c>
      <c r="S4" s="8" t="s">
        <v>18</v>
      </c>
    </row>
    <row r="5" spans="3:19">
      <c r="C5" s="52" t="s">
        <v>19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3:19">
      <c r="C6" s="52" t="s">
        <v>20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3:19">
      <c r="C7" s="52" t="s">
        <v>21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3:19">
      <c r="C8" s="52" t="s">
        <v>22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3:19">
      <c r="C9" s="52" t="s">
        <v>23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3:19">
      <c r="C10" s="52" t="s">
        <v>24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3:19">
      <c r="C11" s="52" t="s">
        <v>25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3:19">
      <c r="C12" s="52" t="s">
        <v>26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3:19">
      <c r="C13" s="52" t="s">
        <v>27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3:19">
      <c r="C14" s="53" t="s">
        <v>28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ht="13" spans="3:19">
      <c r="C15" s="54" t="s">
        <v>29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62"/>
      <c r="R15" s="62"/>
      <c r="S15" s="62"/>
    </row>
    <row r="16" s="51" customFormat="1" spans="3:19">
      <c r="C16" s="55"/>
      <c r="E16" s="57" t="s">
        <v>30</v>
      </c>
      <c r="Q16" s="63"/>
      <c r="R16" s="63"/>
      <c r="S16" s="63"/>
    </row>
    <row r="17" s="51" customFormat="1" spans="3:19">
      <c r="C17" s="55"/>
      <c r="Q17" s="63"/>
      <c r="R17" s="63"/>
      <c r="S17" s="63"/>
    </row>
    <row r="18" s="51" customFormat="1" spans="3:19">
      <c r="C18" s="55"/>
      <c r="Q18" s="63"/>
      <c r="R18" s="63"/>
      <c r="S18" s="63"/>
    </row>
    <row r="19" s="51" customFormat="1" spans="3:3">
      <c r="C19" s="55"/>
    </row>
    <row r="20" s="51" customFormat="1" spans="3:3">
      <c r="C20" s="55"/>
    </row>
    <row r="21" s="51" customFormat="1" spans="3:3">
      <c r="C21" s="55"/>
    </row>
    <row r="22" s="51" customFormat="1" spans="3:3">
      <c r="C22" s="55"/>
    </row>
    <row r="23" s="51" customFormat="1" spans="3:3">
      <c r="C23" s="55"/>
    </row>
    <row r="24" s="51" customFormat="1" spans="3:3">
      <c r="C24" s="55"/>
    </row>
    <row r="25" s="51" customFormat="1" spans="3:3">
      <c r="C25" s="55"/>
    </row>
    <row r="26" s="51" customFormat="1" spans="3:3">
      <c r="C26" s="55"/>
    </row>
    <row r="27" s="51" customFormat="1" spans="3:3">
      <c r="C27" s="55"/>
    </row>
    <row r="28" s="51" customFormat="1" spans="3:3">
      <c r="C28" s="55"/>
    </row>
    <row r="29" s="51" customFormat="1" spans="3:3">
      <c r="C29" s="55"/>
    </row>
    <row r="30" s="51" customFormat="1" spans="3:3">
      <c r="C30" s="55"/>
    </row>
    <row r="31" s="51" customFormat="1" spans="3:3">
      <c r="C31" s="55"/>
    </row>
    <row r="32" s="51" customFormat="1" spans="3:3">
      <c r="C32" s="55"/>
    </row>
    <row r="44" spans="5:20">
      <c r="E44" s="58" t="s">
        <v>31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spans="5:20">
      <c r="E45" s="15" t="s">
        <v>32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8" t="s">
        <v>33</v>
      </c>
      <c r="R45" s="15"/>
      <c r="S45" s="15"/>
      <c r="T45" s="15"/>
    </row>
    <row r="46" spans="5:20">
      <c r="E46" s="59" t="s">
        <v>4</v>
      </c>
      <c r="F46" s="59" t="s">
        <v>5</v>
      </c>
      <c r="G46" s="59" t="s">
        <v>6</v>
      </c>
      <c r="H46" s="59" t="s">
        <v>7</v>
      </c>
      <c r="I46" s="61" t="s">
        <v>34</v>
      </c>
      <c r="J46" s="59" t="s">
        <v>8</v>
      </c>
      <c r="K46" s="59" t="s">
        <v>9</v>
      </c>
      <c r="L46" s="59" t="s">
        <v>10</v>
      </c>
      <c r="M46" s="59" t="s">
        <v>11</v>
      </c>
      <c r="N46" s="59" t="s">
        <v>12</v>
      </c>
      <c r="O46" s="59" t="s">
        <v>13</v>
      </c>
      <c r="P46" s="59" t="s">
        <v>14</v>
      </c>
      <c r="Q46" s="59" t="s">
        <v>15</v>
      </c>
      <c r="R46" s="59" t="s">
        <v>16</v>
      </c>
      <c r="S46" s="59" t="s">
        <v>17</v>
      </c>
      <c r="T46" s="59" t="s">
        <v>18</v>
      </c>
    </row>
    <row r="47" spans="5:20"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spans="5:20"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spans="5:20"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spans="5:20"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spans="5:20"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spans="5:20"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spans="5:20"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spans="5:20"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spans="5:20"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spans="5:20"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spans="5:20"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64"/>
      <c r="R57" s="64"/>
      <c r="S57" s="64"/>
      <c r="T57" s="15"/>
    </row>
    <row r="58" spans="5:19">
      <c r="E58" s="57" t="s">
        <v>30</v>
      </c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63"/>
      <c r="R58" s="63"/>
      <c r="S58" s="63"/>
    </row>
    <row r="92" ht="15.6" customHeight="1" spans="5:14">
      <c r="E92" s="65" t="s">
        <v>35</v>
      </c>
      <c r="F92" s="66"/>
      <c r="G92" s="66"/>
      <c r="H92" s="66"/>
      <c r="I92" s="66"/>
      <c r="J92" s="66"/>
      <c r="K92" s="66"/>
      <c r="L92" s="66"/>
      <c r="M92" s="66"/>
      <c r="N92" s="66"/>
    </row>
    <row r="93" spans="5:14">
      <c r="E93" s="66" t="s">
        <v>36</v>
      </c>
      <c r="F93" s="66"/>
      <c r="G93" s="66"/>
      <c r="H93" s="66"/>
      <c r="I93" s="66"/>
      <c r="J93" s="66"/>
      <c r="K93" s="66"/>
      <c r="L93" s="66"/>
      <c r="M93" s="66"/>
      <c r="N93" s="66"/>
    </row>
    <row r="94" spans="5:14">
      <c r="E94" s="67" t="s">
        <v>37</v>
      </c>
      <c r="F94" s="67" t="s">
        <v>38</v>
      </c>
      <c r="G94" s="67" t="s">
        <v>39</v>
      </c>
      <c r="H94" s="67" t="s">
        <v>7</v>
      </c>
      <c r="I94" s="67" t="s">
        <v>40</v>
      </c>
      <c r="J94" s="67" t="s">
        <v>41</v>
      </c>
      <c r="K94" s="67" t="s">
        <v>42</v>
      </c>
      <c r="L94" s="67" t="s">
        <v>43</v>
      </c>
      <c r="M94" s="67" t="s">
        <v>44</v>
      </c>
      <c r="N94" s="67" t="s">
        <v>45</v>
      </c>
    </row>
    <row r="95" spans="5:27">
      <c r="E95" s="68" t="s">
        <v>46</v>
      </c>
      <c r="F95" s="68" t="s">
        <v>47</v>
      </c>
      <c r="G95" s="69" t="s">
        <v>48</v>
      </c>
      <c r="H95" s="68" t="s">
        <v>49</v>
      </c>
      <c r="I95" s="68">
        <v>6</v>
      </c>
      <c r="J95" s="72" t="s">
        <v>50</v>
      </c>
      <c r="K95" s="72">
        <v>100</v>
      </c>
      <c r="L95" s="72">
        <v>94.3396226415094</v>
      </c>
      <c r="M95" s="72">
        <v>5.66037735849056</v>
      </c>
      <c r="N95" s="67" t="s">
        <v>51</v>
      </c>
      <c r="P95">
        <v>808.34</v>
      </c>
      <c r="R95">
        <v>772.57</v>
      </c>
      <c r="T95">
        <v>35.77</v>
      </c>
      <c r="Y95">
        <v>808.34</v>
      </c>
      <c r="Z95">
        <v>305.84</v>
      </c>
      <c r="AA95">
        <f t="shared" ref="AA95:AA97" si="0">Y95-Z95</f>
        <v>502.5</v>
      </c>
    </row>
    <row r="96" spans="5:27">
      <c r="E96" s="68" t="s">
        <v>46</v>
      </c>
      <c r="F96" s="68" t="s">
        <v>47</v>
      </c>
      <c r="G96" s="69" t="s">
        <v>48</v>
      </c>
      <c r="H96" s="68" t="s">
        <v>52</v>
      </c>
      <c r="I96" s="68">
        <v>6</v>
      </c>
      <c r="J96" s="72" t="s">
        <v>50</v>
      </c>
      <c r="K96" s="72">
        <v>50</v>
      </c>
      <c r="L96" s="72">
        <v>47.1698113207547</v>
      </c>
      <c r="M96" s="72">
        <v>2.83018867924528</v>
      </c>
      <c r="N96" s="67" t="s">
        <v>51</v>
      </c>
      <c r="P96">
        <v>305.84</v>
      </c>
      <c r="R96">
        <v>301.55</v>
      </c>
      <c r="T96">
        <v>4.29</v>
      </c>
      <c r="Y96">
        <v>772.57</v>
      </c>
      <c r="Z96">
        <v>301.55</v>
      </c>
      <c r="AA96">
        <f t="shared" si="0"/>
        <v>471.02</v>
      </c>
    </row>
    <row r="97" spans="5:27">
      <c r="E97" s="68" t="s">
        <v>46</v>
      </c>
      <c r="F97" s="68" t="s">
        <v>47</v>
      </c>
      <c r="G97" s="69" t="s">
        <v>48</v>
      </c>
      <c r="H97" s="68" t="s">
        <v>53</v>
      </c>
      <c r="I97" s="68">
        <v>6</v>
      </c>
      <c r="J97" s="72" t="s">
        <v>50</v>
      </c>
      <c r="K97" s="72">
        <v>150</v>
      </c>
      <c r="L97" s="72">
        <v>141.509433962264</v>
      </c>
      <c r="M97" s="72">
        <v>8.49056603773585</v>
      </c>
      <c r="N97" s="67" t="s">
        <v>51</v>
      </c>
      <c r="Y97">
        <v>35.77</v>
      </c>
      <c r="Z97">
        <v>4.29</v>
      </c>
      <c r="AA97">
        <f t="shared" si="0"/>
        <v>31.48</v>
      </c>
    </row>
    <row r="98" spans="5:20">
      <c r="E98" s="68" t="s">
        <v>46</v>
      </c>
      <c r="F98" s="68" t="s">
        <v>47</v>
      </c>
      <c r="G98" s="69" t="s">
        <v>48</v>
      </c>
      <c r="H98" s="68" t="s">
        <v>54</v>
      </c>
      <c r="I98" s="68">
        <v>6</v>
      </c>
      <c r="J98" s="72" t="s">
        <v>50</v>
      </c>
      <c r="K98" s="72">
        <v>100</v>
      </c>
      <c r="L98" s="72">
        <v>94.3396226415094</v>
      </c>
      <c r="M98" s="72">
        <v>5.66037735849056</v>
      </c>
      <c r="N98" s="67" t="s">
        <v>51</v>
      </c>
      <c r="P98">
        <f t="shared" ref="P98:T98" si="1">AVERAGE(P95:P97)</f>
        <v>557.09</v>
      </c>
      <c r="R98">
        <f t="shared" si="1"/>
        <v>537.06</v>
      </c>
      <c r="T98">
        <f t="shared" si="1"/>
        <v>20.03</v>
      </c>
    </row>
    <row r="99" spans="5:27">
      <c r="E99" s="68" t="s">
        <v>46</v>
      </c>
      <c r="F99" s="68" t="s">
        <v>47</v>
      </c>
      <c r="G99" s="69" t="s">
        <v>48</v>
      </c>
      <c r="H99" s="68" t="s">
        <v>55</v>
      </c>
      <c r="I99" s="68">
        <v>6</v>
      </c>
      <c r="J99" s="72" t="s">
        <v>50</v>
      </c>
      <c r="K99" s="72">
        <v>81.99</v>
      </c>
      <c r="L99" s="72">
        <v>77.3490566037736</v>
      </c>
      <c r="M99" s="72">
        <v>4.64094339622642</v>
      </c>
      <c r="N99" s="67" t="s">
        <v>51</v>
      </c>
      <c r="Y99">
        <v>305.84</v>
      </c>
      <c r="Z99">
        <v>295.84</v>
      </c>
      <c r="AA99">
        <f t="shared" ref="AA99:AA101" si="2">Y99-Z99</f>
        <v>10</v>
      </c>
    </row>
    <row r="100" spans="5:27">
      <c r="E100" s="68" t="s">
        <v>46</v>
      </c>
      <c r="F100" s="68" t="s">
        <v>47</v>
      </c>
      <c r="G100" s="69" t="s">
        <v>48</v>
      </c>
      <c r="H100" s="68" t="s">
        <v>56</v>
      </c>
      <c r="I100" s="68">
        <v>6</v>
      </c>
      <c r="J100" s="72" t="s">
        <v>50</v>
      </c>
      <c r="K100" s="72">
        <v>150</v>
      </c>
      <c r="L100" s="72">
        <v>141.509433962264</v>
      </c>
      <c r="M100" s="72">
        <v>8.49056603773585</v>
      </c>
      <c r="N100" s="67" t="s">
        <v>51</v>
      </c>
      <c r="Y100">
        <v>301.55</v>
      </c>
      <c r="Z100">
        <v>292.11</v>
      </c>
      <c r="AA100">
        <f t="shared" si="2"/>
        <v>9.44</v>
      </c>
    </row>
    <row r="101" spans="5:27">
      <c r="E101" s="68" t="s">
        <v>46</v>
      </c>
      <c r="F101" s="68" t="s">
        <v>47</v>
      </c>
      <c r="G101" s="69" t="s">
        <v>48</v>
      </c>
      <c r="H101" s="68" t="s">
        <v>57</v>
      </c>
      <c r="I101" s="68">
        <v>0</v>
      </c>
      <c r="J101" s="72" t="s">
        <v>50</v>
      </c>
      <c r="K101" s="72">
        <v>176.35</v>
      </c>
      <c r="L101" s="72">
        <v>176.35</v>
      </c>
      <c r="M101" s="72">
        <v>0</v>
      </c>
      <c r="N101" s="67" t="s">
        <v>51</v>
      </c>
      <c r="Y101">
        <v>4.29</v>
      </c>
      <c r="Z101">
        <v>3.73</v>
      </c>
      <c r="AA101">
        <f t="shared" si="2"/>
        <v>0.56</v>
      </c>
    </row>
    <row r="102" spans="5:14">
      <c r="E102" s="68" t="s">
        <v>46</v>
      </c>
      <c r="F102" s="68" t="s">
        <v>58</v>
      </c>
      <c r="G102" s="69" t="s">
        <v>59</v>
      </c>
      <c r="H102" s="68" t="s">
        <v>49</v>
      </c>
      <c r="I102" s="68">
        <v>6</v>
      </c>
      <c r="J102" s="72" t="s">
        <v>50</v>
      </c>
      <c r="K102" s="72">
        <v>0.8</v>
      </c>
      <c r="L102" s="72">
        <v>0.754716981132076</v>
      </c>
      <c r="M102" s="72">
        <v>0.0452830188679245</v>
      </c>
      <c r="N102" s="67" t="s">
        <v>60</v>
      </c>
    </row>
    <row r="103" spans="5:14">
      <c r="E103" s="68" t="s">
        <v>46</v>
      </c>
      <c r="F103" s="68" t="s">
        <v>58</v>
      </c>
      <c r="G103" s="69" t="s">
        <v>59</v>
      </c>
      <c r="H103" s="68" t="s">
        <v>55</v>
      </c>
      <c r="I103" s="68">
        <v>0</v>
      </c>
      <c r="J103" s="72" t="s">
        <v>50</v>
      </c>
      <c r="K103" s="72">
        <v>3.68955</v>
      </c>
      <c r="L103" s="72">
        <v>3.68955</v>
      </c>
      <c r="M103" s="72">
        <v>0</v>
      </c>
      <c r="N103" s="67" t="s">
        <v>60</v>
      </c>
    </row>
    <row r="104" spans="5:14">
      <c r="E104" s="68" t="s">
        <v>46</v>
      </c>
      <c r="F104" s="68" t="s">
        <v>58</v>
      </c>
      <c r="G104" s="69" t="s">
        <v>59</v>
      </c>
      <c r="H104" s="68" t="s">
        <v>53</v>
      </c>
      <c r="I104" s="68">
        <v>6</v>
      </c>
      <c r="J104" s="72" t="s">
        <v>50</v>
      </c>
      <c r="K104" s="72">
        <v>35</v>
      </c>
      <c r="L104" s="72">
        <v>33.0188679245283</v>
      </c>
      <c r="M104" s="72">
        <v>1.9811320754717</v>
      </c>
      <c r="N104" s="67" t="s">
        <v>60</v>
      </c>
    </row>
    <row r="105" spans="5:14">
      <c r="E105" s="68" t="s">
        <v>46</v>
      </c>
      <c r="F105" s="68" t="s">
        <v>61</v>
      </c>
      <c r="G105" s="69" t="s">
        <v>59</v>
      </c>
      <c r="H105" s="68" t="s">
        <v>52</v>
      </c>
      <c r="I105" s="68">
        <v>6</v>
      </c>
      <c r="J105" s="72" t="s">
        <v>50</v>
      </c>
      <c r="K105" s="72">
        <v>20</v>
      </c>
      <c r="L105" s="72">
        <v>18.8679245283019</v>
      </c>
      <c r="M105" s="72">
        <v>1.13207547169812</v>
      </c>
      <c r="N105" s="67" t="s">
        <v>60</v>
      </c>
    </row>
    <row r="106" spans="5:14">
      <c r="E106" s="68" t="s">
        <v>46</v>
      </c>
      <c r="F106" s="68" t="s">
        <v>61</v>
      </c>
      <c r="G106" s="69" t="s">
        <v>59</v>
      </c>
      <c r="H106" s="68" t="s">
        <v>54</v>
      </c>
      <c r="I106" s="68">
        <v>6</v>
      </c>
      <c r="J106" s="72" t="s">
        <v>50</v>
      </c>
      <c r="K106" s="72">
        <v>20</v>
      </c>
      <c r="L106" s="72">
        <v>18.8679245283019</v>
      </c>
      <c r="M106" s="72">
        <v>1.13207547169812</v>
      </c>
      <c r="N106" s="67" t="s">
        <v>60</v>
      </c>
    </row>
    <row r="107" spans="5:14">
      <c r="E107" s="68" t="s">
        <v>46</v>
      </c>
      <c r="F107" s="68" t="s">
        <v>46</v>
      </c>
      <c r="G107" s="69" t="s">
        <v>59</v>
      </c>
      <c r="H107" s="68" t="s">
        <v>56</v>
      </c>
      <c r="I107" s="68">
        <v>0</v>
      </c>
      <c r="J107" s="72" t="s">
        <v>50</v>
      </c>
      <c r="K107" s="72">
        <v>50</v>
      </c>
      <c r="L107" s="72">
        <v>50</v>
      </c>
      <c r="M107" s="72">
        <v>0</v>
      </c>
      <c r="N107" s="67" t="s">
        <v>62</v>
      </c>
    </row>
    <row r="108" spans="5:14">
      <c r="E108" s="68" t="s">
        <v>46</v>
      </c>
      <c r="F108" s="68" t="s">
        <v>46</v>
      </c>
      <c r="G108" s="69" t="s">
        <v>59</v>
      </c>
      <c r="H108" s="68" t="s">
        <v>57</v>
      </c>
      <c r="I108" s="68">
        <v>0</v>
      </c>
      <c r="J108" s="72" t="s">
        <v>50</v>
      </c>
      <c r="K108" s="72">
        <v>176.35</v>
      </c>
      <c r="L108" s="72">
        <v>176.35</v>
      </c>
      <c r="M108" s="72">
        <v>0</v>
      </c>
      <c r="N108" s="67" t="s">
        <v>62</v>
      </c>
    </row>
    <row r="109" spans="5:14">
      <c r="E109" s="70"/>
      <c r="F109" s="70"/>
      <c r="G109" s="71"/>
      <c r="H109" s="70"/>
      <c r="I109" s="73" t="s">
        <v>63</v>
      </c>
      <c r="J109" s="73"/>
      <c r="K109" s="76" t="s">
        <v>64</v>
      </c>
      <c r="L109" s="76" t="s">
        <v>64</v>
      </c>
      <c r="M109" s="76" t="s">
        <v>64</v>
      </c>
      <c r="N109" s="66"/>
    </row>
    <row r="110" spans="5:14">
      <c r="E110" s="70"/>
      <c r="F110" s="70"/>
      <c r="G110" s="71"/>
      <c r="H110" s="70"/>
      <c r="I110" s="70"/>
      <c r="J110" s="74"/>
      <c r="K110" s="74"/>
      <c r="L110" s="74"/>
      <c r="M110" s="74"/>
      <c r="N110" s="66"/>
    </row>
    <row r="111" spans="5:14">
      <c r="E111" s="70" t="s">
        <v>65</v>
      </c>
      <c r="F111" s="70"/>
      <c r="G111" s="71"/>
      <c r="H111" s="70"/>
      <c r="I111" s="70"/>
      <c r="J111" s="74"/>
      <c r="K111" s="74"/>
      <c r="L111" s="74"/>
      <c r="M111" s="74"/>
      <c r="N111" s="66"/>
    </row>
    <row r="112" spans="5:14">
      <c r="E112" s="67" t="s">
        <v>37</v>
      </c>
      <c r="F112" s="67" t="s">
        <v>38</v>
      </c>
      <c r="G112" s="67" t="s">
        <v>39</v>
      </c>
      <c r="H112" s="67" t="s">
        <v>7</v>
      </c>
      <c r="I112" s="67" t="s">
        <v>40</v>
      </c>
      <c r="J112" s="67" t="s">
        <v>41</v>
      </c>
      <c r="K112" s="67" t="s">
        <v>42</v>
      </c>
      <c r="L112" s="67" t="s">
        <v>43</v>
      </c>
      <c r="M112" s="67" t="s">
        <v>44</v>
      </c>
      <c r="N112" s="67" t="s">
        <v>45</v>
      </c>
    </row>
    <row r="113" spans="5:19">
      <c r="E113" s="68" t="s">
        <v>58</v>
      </c>
      <c r="F113" s="68" t="s">
        <v>46</v>
      </c>
      <c r="G113" s="68" t="s">
        <v>48</v>
      </c>
      <c r="H113" s="68" t="s">
        <v>49</v>
      </c>
      <c r="I113" s="68">
        <v>6</v>
      </c>
      <c r="J113" s="72" t="s">
        <v>50</v>
      </c>
      <c r="K113" s="72">
        <v>0.8</v>
      </c>
      <c r="L113" s="72">
        <v>0.754716981132076</v>
      </c>
      <c r="M113" s="72">
        <v>0.0452830188679245</v>
      </c>
      <c r="N113" s="67" t="s">
        <v>60</v>
      </c>
      <c r="Q113">
        <v>305.84</v>
      </c>
      <c r="R113">
        <v>301.55</v>
      </c>
      <c r="S113">
        <v>4.29</v>
      </c>
    </row>
    <row r="114" spans="5:19">
      <c r="E114" s="68" t="s">
        <v>58</v>
      </c>
      <c r="F114" s="68" t="s">
        <v>46</v>
      </c>
      <c r="G114" s="68" t="s">
        <v>48</v>
      </c>
      <c r="H114" s="68" t="s">
        <v>55</v>
      </c>
      <c r="I114" s="68">
        <v>0</v>
      </c>
      <c r="J114" s="72" t="s">
        <v>50</v>
      </c>
      <c r="K114" s="72">
        <v>3.68955</v>
      </c>
      <c r="L114" s="72">
        <v>3.68955</v>
      </c>
      <c r="M114" s="72">
        <v>0</v>
      </c>
      <c r="N114" s="67" t="s">
        <v>60</v>
      </c>
      <c r="Q114">
        <v>295.84</v>
      </c>
      <c r="R114">
        <v>292.11</v>
      </c>
      <c r="S114">
        <v>3.73</v>
      </c>
    </row>
    <row r="115" spans="5:14">
      <c r="E115" s="68" t="s">
        <v>58</v>
      </c>
      <c r="F115" s="68" t="s">
        <v>46</v>
      </c>
      <c r="G115" s="68" t="s">
        <v>48</v>
      </c>
      <c r="H115" s="68" t="s">
        <v>53</v>
      </c>
      <c r="I115" s="68">
        <v>6</v>
      </c>
      <c r="J115" s="72" t="s">
        <v>50</v>
      </c>
      <c r="K115" s="72">
        <v>35</v>
      </c>
      <c r="L115" s="72">
        <v>33.0188679245283</v>
      </c>
      <c r="M115" s="72">
        <v>1.9811320754717</v>
      </c>
      <c r="N115" s="67" t="s">
        <v>60</v>
      </c>
    </row>
    <row r="116" spans="5:14">
      <c r="E116" s="68" t="s">
        <v>61</v>
      </c>
      <c r="F116" s="68" t="s">
        <v>46</v>
      </c>
      <c r="G116" s="68" t="s">
        <v>48</v>
      </c>
      <c r="H116" s="68" t="s">
        <v>52</v>
      </c>
      <c r="I116" s="68">
        <v>6</v>
      </c>
      <c r="J116" s="72" t="s">
        <v>50</v>
      </c>
      <c r="K116" s="72">
        <v>20</v>
      </c>
      <c r="L116" s="72">
        <v>18.8679245283019</v>
      </c>
      <c r="M116" s="72">
        <v>1.13207547169812</v>
      </c>
      <c r="N116" s="67" t="s">
        <v>60</v>
      </c>
    </row>
    <row r="117" spans="5:14">
      <c r="E117" s="68" t="s">
        <v>61</v>
      </c>
      <c r="F117" s="68" t="s">
        <v>46</v>
      </c>
      <c r="G117" s="68" t="s">
        <v>48</v>
      </c>
      <c r="H117" s="68" t="s">
        <v>54</v>
      </c>
      <c r="I117" s="68">
        <v>6</v>
      </c>
      <c r="J117" s="72" t="s">
        <v>50</v>
      </c>
      <c r="K117" s="72">
        <v>20</v>
      </c>
      <c r="L117" s="72">
        <v>18.8679245283019</v>
      </c>
      <c r="M117" s="72">
        <v>1.13207547169812</v>
      </c>
      <c r="N117" s="67" t="s">
        <v>60</v>
      </c>
    </row>
    <row r="118" spans="5:14">
      <c r="E118" s="68" t="s">
        <v>46</v>
      </c>
      <c r="F118" s="68" t="s">
        <v>46</v>
      </c>
      <c r="G118" s="68" t="s">
        <v>48</v>
      </c>
      <c r="H118" s="68" t="s">
        <v>56</v>
      </c>
      <c r="I118" s="68">
        <v>0</v>
      </c>
      <c r="J118" s="72" t="s">
        <v>50</v>
      </c>
      <c r="K118" s="72">
        <v>50</v>
      </c>
      <c r="L118" s="72">
        <v>50</v>
      </c>
      <c r="M118" s="72">
        <v>0</v>
      </c>
      <c r="N118" s="67" t="s">
        <v>62</v>
      </c>
    </row>
    <row r="119" spans="5:14">
      <c r="E119" s="68" t="s">
        <v>46</v>
      </c>
      <c r="F119" s="68" t="s">
        <v>46</v>
      </c>
      <c r="G119" s="68" t="s">
        <v>48</v>
      </c>
      <c r="H119" s="68" t="s">
        <v>57</v>
      </c>
      <c r="I119" s="68">
        <v>0</v>
      </c>
      <c r="J119" s="72" t="s">
        <v>50</v>
      </c>
      <c r="K119" s="72">
        <v>176.35</v>
      </c>
      <c r="L119" s="72">
        <v>176.35</v>
      </c>
      <c r="M119" s="72">
        <v>0</v>
      </c>
      <c r="N119" s="67" t="s">
        <v>62</v>
      </c>
    </row>
    <row r="120" spans="5:14">
      <c r="E120" s="68" t="s">
        <v>58</v>
      </c>
      <c r="F120" s="68" t="s">
        <v>66</v>
      </c>
      <c r="G120" s="69" t="s">
        <v>59</v>
      </c>
      <c r="H120" s="68" t="s">
        <v>49</v>
      </c>
      <c r="I120" s="68">
        <v>6</v>
      </c>
      <c r="J120" s="72" t="s">
        <v>50</v>
      </c>
      <c r="K120" s="72">
        <v>0.8</v>
      </c>
      <c r="L120" s="72">
        <v>0.754716981132076</v>
      </c>
      <c r="M120" s="72">
        <v>0.0452830188679245</v>
      </c>
      <c r="N120" s="67" t="s">
        <v>62</v>
      </c>
    </row>
    <row r="121" spans="5:14">
      <c r="E121" s="68" t="s">
        <v>58</v>
      </c>
      <c r="F121" s="68" t="s">
        <v>67</v>
      </c>
      <c r="G121" s="69" t="s">
        <v>59</v>
      </c>
      <c r="H121" s="68" t="s">
        <v>55</v>
      </c>
      <c r="I121" s="68">
        <v>0</v>
      </c>
      <c r="J121" s="72" t="s">
        <v>50</v>
      </c>
      <c r="K121" s="72">
        <v>3.68955</v>
      </c>
      <c r="L121" s="72">
        <v>3.68955</v>
      </c>
      <c r="M121" s="72">
        <v>0</v>
      </c>
      <c r="N121" s="67" t="s">
        <v>51</v>
      </c>
    </row>
    <row r="122" spans="5:14">
      <c r="E122" s="68" t="s">
        <v>58</v>
      </c>
      <c r="F122" s="68" t="s">
        <v>68</v>
      </c>
      <c r="G122" s="69" t="s">
        <v>59</v>
      </c>
      <c r="H122" s="68" t="s">
        <v>53</v>
      </c>
      <c r="I122" s="68">
        <v>6</v>
      </c>
      <c r="J122" s="72" t="s">
        <v>50</v>
      </c>
      <c r="K122" s="72">
        <v>35</v>
      </c>
      <c r="L122" s="72">
        <v>33.0188679245283</v>
      </c>
      <c r="M122" s="72">
        <v>1.9811320754717</v>
      </c>
      <c r="N122" s="67" t="s">
        <v>62</v>
      </c>
    </row>
    <row r="123" spans="5:14">
      <c r="E123" s="68" t="s">
        <v>61</v>
      </c>
      <c r="F123" s="68" t="s">
        <v>69</v>
      </c>
      <c r="G123" s="69" t="s">
        <v>59</v>
      </c>
      <c r="H123" s="68" t="s">
        <v>54</v>
      </c>
      <c r="I123" s="68">
        <v>6</v>
      </c>
      <c r="J123" s="72" t="s">
        <v>50</v>
      </c>
      <c r="K123" s="72">
        <v>10</v>
      </c>
      <c r="L123" s="72">
        <v>9.43396226415094</v>
      </c>
      <c r="M123" s="72">
        <v>0.566037735849058</v>
      </c>
      <c r="N123" s="67" t="s">
        <v>60</v>
      </c>
    </row>
    <row r="124" spans="5:14">
      <c r="E124" s="68" t="s">
        <v>61</v>
      </c>
      <c r="F124" s="68" t="s">
        <v>70</v>
      </c>
      <c r="G124" s="69" t="s">
        <v>59</v>
      </c>
      <c r="H124" s="68" t="s">
        <v>52</v>
      </c>
      <c r="I124" s="68">
        <v>6</v>
      </c>
      <c r="J124" s="72" t="s">
        <v>50</v>
      </c>
      <c r="K124" s="72">
        <v>20</v>
      </c>
      <c r="L124" s="72">
        <v>18.8679245283019</v>
      </c>
      <c r="M124" s="72">
        <v>1.13207547169812</v>
      </c>
      <c r="N124" s="67" t="s">
        <v>62</v>
      </c>
    </row>
    <row r="125" spans="5:14">
      <c r="E125" s="68" t="s">
        <v>46</v>
      </c>
      <c r="F125" s="68" t="s">
        <v>71</v>
      </c>
      <c r="G125" s="69" t="s">
        <v>59</v>
      </c>
      <c r="H125" s="68" t="s">
        <v>56</v>
      </c>
      <c r="I125" s="68">
        <v>0</v>
      </c>
      <c r="J125" s="72" t="s">
        <v>50</v>
      </c>
      <c r="K125" s="72">
        <v>50</v>
      </c>
      <c r="L125" s="72">
        <v>50</v>
      </c>
      <c r="M125" s="72">
        <v>0</v>
      </c>
      <c r="N125" s="67" t="s">
        <v>51</v>
      </c>
    </row>
    <row r="126" spans="5:14">
      <c r="E126" s="68" t="s">
        <v>46</v>
      </c>
      <c r="F126" s="68" t="s">
        <v>71</v>
      </c>
      <c r="G126" s="69" t="s">
        <v>59</v>
      </c>
      <c r="H126" s="68" t="s">
        <v>57</v>
      </c>
      <c r="I126" s="68">
        <v>0</v>
      </c>
      <c r="J126" s="72" t="s">
        <v>50</v>
      </c>
      <c r="K126" s="72">
        <v>176.35</v>
      </c>
      <c r="L126" s="72">
        <v>176.35</v>
      </c>
      <c r="M126" s="72">
        <v>0</v>
      </c>
      <c r="N126" s="67" t="s">
        <v>51</v>
      </c>
    </row>
    <row r="127" spans="5:14">
      <c r="E127" s="70"/>
      <c r="F127" s="70"/>
      <c r="G127" s="71"/>
      <c r="H127" s="70"/>
      <c r="I127" s="73" t="s">
        <v>63</v>
      </c>
      <c r="J127" s="73"/>
      <c r="K127" s="76" t="s">
        <v>64</v>
      </c>
      <c r="L127" s="76" t="s">
        <v>64</v>
      </c>
      <c r="M127" s="76" t="s">
        <v>64</v>
      </c>
      <c r="N127" s="66"/>
    </row>
    <row r="128" spans="5:14">
      <c r="E128" s="70"/>
      <c r="F128" s="70"/>
      <c r="G128" s="71"/>
      <c r="H128" s="70"/>
      <c r="I128" s="70"/>
      <c r="J128" s="74"/>
      <c r="K128" s="74"/>
      <c r="L128" s="74"/>
      <c r="M128" s="74"/>
      <c r="N128" s="66"/>
    </row>
    <row r="129" spans="5:14">
      <c r="E129" s="70"/>
      <c r="F129" s="70"/>
      <c r="G129" s="71"/>
      <c r="H129" s="70"/>
      <c r="I129" s="70"/>
      <c r="J129" s="74"/>
      <c r="K129" s="74"/>
      <c r="L129" s="74"/>
      <c r="M129" s="74"/>
      <c r="N129" s="66"/>
    </row>
    <row r="130" spans="5:14">
      <c r="E130" s="70" t="s">
        <v>72</v>
      </c>
      <c r="F130" s="70"/>
      <c r="G130" s="71"/>
      <c r="H130" s="70"/>
      <c r="I130" s="70"/>
      <c r="J130" s="74"/>
      <c r="K130" s="74"/>
      <c r="L130" s="74"/>
      <c r="M130" s="74"/>
      <c r="N130" s="66"/>
    </row>
    <row r="131" spans="5:19">
      <c r="E131" s="67" t="s">
        <v>37</v>
      </c>
      <c r="F131" s="67" t="s">
        <v>38</v>
      </c>
      <c r="G131" s="67" t="s">
        <v>39</v>
      </c>
      <c r="H131" s="67" t="s">
        <v>7</v>
      </c>
      <c r="I131" s="67" t="s">
        <v>40</v>
      </c>
      <c r="J131" s="67" t="s">
        <v>41</v>
      </c>
      <c r="K131" s="67" t="s">
        <v>42</v>
      </c>
      <c r="L131" s="67" t="s">
        <v>43</v>
      </c>
      <c r="M131" s="67" t="s">
        <v>44</v>
      </c>
      <c r="N131" s="67" t="s">
        <v>45</v>
      </c>
      <c r="Q131">
        <v>65.8</v>
      </c>
      <c r="R131">
        <v>62.07</v>
      </c>
      <c r="S131">
        <v>3.73</v>
      </c>
    </row>
    <row r="132" spans="5:14">
      <c r="E132" s="68" t="s">
        <v>66</v>
      </c>
      <c r="F132" s="68" t="s">
        <v>58</v>
      </c>
      <c r="G132" s="68" t="s">
        <v>48</v>
      </c>
      <c r="H132" s="68" t="s">
        <v>49</v>
      </c>
      <c r="I132" s="68">
        <v>6</v>
      </c>
      <c r="J132" s="72" t="s">
        <v>50</v>
      </c>
      <c r="K132" s="72">
        <v>0.8</v>
      </c>
      <c r="L132" s="72">
        <v>0.754716981132076</v>
      </c>
      <c r="M132" s="72">
        <v>0.0452830188679245</v>
      </c>
      <c r="N132" s="67" t="s">
        <v>62</v>
      </c>
    </row>
    <row r="133" spans="5:14">
      <c r="E133" s="68" t="s">
        <v>69</v>
      </c>
      <c r="F133" s="68" t="s">
        <v>61</v>
      </c>
      <c r="G133" s="68" t="s">
        <v>48</v>
      </c>
      <c r="H133" s="68" t="s">
        <v>54</v>
      </c>
      <c r="I133" s="68">
        <v>6</v>
      </c>
      <c r="J133" s="72" t="s">
        <v>50</v>
      </c>
      <c r="K133" s="72">
        <v>10</v>
      </c>
      <c r="L133" s="72">
        <v>9.43396226415094</v>
      </c>
      <c r="M133" s="72">
        <v>0.566037735849058</v>
      </c>
      <c r="N133" s="67" t="s">
        <v>60</v>
      </c>
    </row>
    <row r="134" spans="5:14">
      <c r="E134" s="68" t="s">
        <v>70</v>
      </c>
      <c r="F134" s="68" t="s">
        <v>61</v>
      </c>
      <c r="G134" s="68" t="s">
        <v>48</v>
      </c>
      <c r="H134" s="68" t="s">
        <v>52</v>
      </c>
      <c r="I134" s="68">
        <v>6</v>
      </c>
      <c r="J134" s="72" t="s">
        <v>50</v>
      </c>
      <c r="K134" s="72">
        <v>20</v>
      </c>
      <c r="L134" s="72">
        <v>18.8679245283019</v>
      </c>
      <c r="M134" s="72">
        <v>1.13207547169812</v>
      </c>
      <c r="N134" s="67" t="s">
        <v>62</v>
      </c>
    </row>
    <row r="135" spans="5:14">
      <c r="E135" s="68" t="s">
        <v>68</v>
      </c>
      <c r="F135" s="68" t="s">
        <v>58</v>
      </c>
      <c r="G135" s="68" t="s">
        <v>48</v>
      </c>
      <c r="H135" s="68" t="s">
        <v>53</v>
      </c>
      <c r="I135" s="68">
        <v>6</v>
      </c>
      <c r="J135" s="72" t="s">
        <v>50</v>
      </c>
      <c r="K135" s="72">
        <v>35</v>
      </c>
      <c r="L135" s="72">
        <v>33.0188679245283</v>
      </c>
      <c r="M135" s="72">
        <v>1.9811320754717</v>
      </c>
      <c r="N135" s="67" t="s">
        <v>62</v>
      </c>
    </row>
    <row r="136" spans="5:14">
      <c r="E136" s="75"/>
      <c r="F136" s="75"/>
      <c r="G136" s="75"/>
      <c r="H136" s="75"/>
      <c r="I136" s="73" t="s">
        <v>63</v>
      </c>
      <c r="J136" s="73"/>
      <c r="K136" s="76" t="s">
        <v>64</v>
      </c>
      <c r="L136" s="76" t="s">
        <v>64</v>
      </c>
      <c r="M136" s="76" t="s">
        <v>64</v>
      </c>
      <c r="N136" s="75"/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AJ50"/>
  <sheetViews>
    <sheetView tabSelected="1" zoomScale="85" zoomScaleNormal="85" workbookViewId="0">
      <pane xSplit="2" ySplit="2" topLeftCell="C3" activePane="bottomRight" state="frozen"/>
      <selection/>
      <selection pane="topRight"/>
      <selection pane="bottomLeft"/>
      <selection pane="bottomRight" activeCell="A24" sqref="A24"/>
    </sheetView>
  </sheetViews>
  <sheetFormatPr defaultColWidth="9" defaultRowHeight="12.4"/>
  <cols>
    <col min="1" max="1" width="11.1071428571429" style="33" customWidth="1"/>
    <col min="2" max="2" width="9.22321428571429" style="33" customWidth="1"/>
    <col min="3" max="3" width="13.7767857142857" style="33" customWidth="1"/>
    <col min="4" max="4" width="10.2232142857143" style="33" customWidth="1"/>
    <col min="5" max="5" width="13" style="33" customWidth="1"/>
    <col min="6" max="6" width="8.4375" style="33" customWidth="1"/>
    <col min="7" max="7" width="10" style="33" customWidth="1"/>
    <col min="8" max="8" width="8.4375" style="33" customWidth="1"/>
    <col min="9" max="9" width="9.55357142857143" style="33" customWidth="1"/>
    <col min="10" max="11" width="27.1071428571429" style="33" customWidth="1"/>
    <col min="12" max="15" width="14.2232142857143" style="33" hidden="1" customWidth="1"/>
    <col min="16" max="16" width="27.1071428571429" style="33" customWidth="1"/>
    <col min="17" max="17" width="36.3303571428571" style="33" customWidth="1"/>
    <col min="18" max="18" width="34.4375" style="33" customWidth="1"/>
    <col min="19" max="19" width="35.1071428571429" style="33" customWidth="1"/>
    <col min="20" max="20" width="11.2232142857143" style="33" customWidth="1"/>
    <col min="21" max="21" width="18.2232142857143" style="33" customWidth="1"/>
    <col min="22" max="22" width="9" style="33" customWidth="1"/>
    <col min="23" max="23" width="9.4375" style="33" customWidth="1"/>
    <col min="24" max="24" width="18" style="33" customWidth="1"/>
    <col min="25" max="26" width="9.55357142857143" style="33" customWidth="1"/>
    <col min="27" max="27" width="13.1071428571429" style="34" customWidth="1"/>
    <col min="28" max="28" width="16.1071428571429" style="34" customWidth="1"/>
    <col min="29" max="29" width="18.6607142857143" style="34" customWidth="1"/>
    <col min="30" max="34" width="14.4375" style="34" customWidth="1"/>
    <col min="35" max="35" width="16.3303571428571" style="34" customWidth="1"/>
    <col min="36" max="36" width="23.8839285714286" style="33" customWidth="1"/>
    <col min="37" max="16384" width="8.88392857142857" style="33"/>
  </cols>
  <sheetData>
    <row r="1" s="32" customFormat="1" ht="128.4" customHeight="1" spans="1:36">
      <c r="A1" s="35" t="s">
        <v>73</v>
      </c>
      <c r="B1" s="35" t="s">
        <v>74</v>
      </c>
      <c r="C1" s="35" t="s">
        <v>75</v>
      </c>
      <c r="D1" s="36" t="s">
        <v>76</v>
      </c>
      <c r="E1" s="36" t="s">
        <v>77</v>
      </c>
      <c r="F1" s="36" t="s">
        <v>78</v>
      </c>
      <c r="G1" s="36" t="s">
        <v>79</v>
      </c>
      <c r="H1" s="36" t="s">
        <v>79</v>
      </c>
      <c r="I1" s="36" t="s">
        <v>80</v>
      </c>
      <c r="J1" s="36" t="s">
        <v>80</v>
      </c>
      <c r="K1" s="36" t="s">
        <v>80</v>
      </c>
      <c r="L1" s="36" t="s">
        <v>81</v>
      </c>
      <c r="M1" s="36" t="s">
        <v>82</v>
      </c>
      <c r="N1" s="36" t="s">
        <v>83</v>
      </c>
      <c r="O1" s="36" t="s">
        <v>84</v>
      </c>
      <c r="P1" s="36" t="s">
        <v>79</v>
      </c>
      <c r="Q1" s="42" t="s">
        <v>85</v>
      </c>
      <c r="R1" s="42" t="s">
        <v>86</v>
      </c>
      <c r="S1" s="42" t="s">
        <v>87</v>
      </c>
      <c r="T1" s="42" t="s">
        <v>88</v>
      </c>
      <c r="U1" s="42" t="s">
        <v>89</v>
      </c>
      <c r="V1" s="42" t="s">
        <v>90</v>
      </c>
      <c r="W1" s="42" t="s">
        <v>91</v>
      </c>
      <c r="X1" s="42" t="s">
        <v>92</v>
      </c>
      <c r="Y1" s="42" t="s">
        <v>79</v>
      </c>
      <c r="Z1" s="42" t="s">
        <v>93</v>
      </c>
      <c r="AA1" s="42" t="s">
        <v>94</v>
      </c>
      <c r="AB1" s="45" t="s">
        <v>95</v>
      </c>
      <c r="AC1" s="47" t="s">
        <v>96</v>
      </c>
      <c r="AD1" s="47" t="s">
        <v>97</v>
      </c>
      <c r="AE1" s="42" t="s">
        <v>98</v>
      </c>
      <c r="AF1" s="47" t="s">
        <v>99</v>
      </c>
      <c r="AG1" s="47" t="s">
        <v>100</v>
      </c>
      <c r="AH1" s="47" t="s">
        <v>101</v>
      </c>
      <c r="AI1" s="35" t="s">
        <v>102</v>
      </c>
      <c r="AJ1" s="48" t="s">
        <v>103</v>
      </c>
    </row>
    <row r="2" s="20" customFormat="1" ht="25" spans="1:36">
      <c r="A2" s="37" t="s">
        <v>5</v>
      </c>
      <c r="B2" s="37" t="s">
        <v>104</v>
      </c>
      <c r="C2" s="37" t="s">
        <v>105</v>
      </c>
      <c r="D2" s="38" t="s">
        <v>106</v>
      </c>
      <c r="E2" s="38" t="s">
        <v>107</v>
      </c>
      <c r="F2" s="40" t="s">
        <v>108</v>
      </c>
      <c r="G2" s="39" t="s">
        <v>23</v>
      </c>
      <c r="H2" s="39" t="s">
        <v>109</v>
      </c>
      <c r="I2" s="39" t="s">
        <v>110</v>
      </c>
      <c r="J2" s="39" t="s">
        <v>111</v>
      </c>
      <c r="K2" s="39" t="s">
        <v>34</v>
      </c>
      <c r="L2" s="41" t="s">
        <v>112</v>
      </c>
      <c r="M2" s="41" t="s">
        <v>113</v>
      </c>
      <c r="N2" s="41" t="s">
        <v>114</v>
      </c>
      <c r="O2" s="41" t="s">
        <v>115</v>
      </c>
      <c r="P2" s="40" t="s">
        <v>116</v>
      </c>
      <c r="Q2" s="38" t="s">
        <v>117</v>
      </c>
      <c r="R2" s="43" t="s">
        <v>37</v>
      </c>
      <c r="S2" s="43" t="s">
        <v>118</v>
      </c>
      <c r="T2" s="38" t="s">
        <v>22</v>
      </c>
      <c r="U2" s="38" t="s">
        <v>21</v>
      </c>
      <c r="V2" s="43" t="s">
        <v>39</v>
      </c>
      <c r="W2" s="38" t="s">
        <v>119</v>
      </c>
      <c r="X2" s="43" t="s">
        <v>7</v>
      </c>
      <c r="Y2" s="38" t="s">
        <v>120</v>
      </c>
      <c r="Z2" s="38" t="s">
        <v>121</v>
      </c>
      <c r="AA2" s="43" t="s">
        <v>40</v>
      </c>
      <c r="AB2" s="38" t="s">
        <v>122</v>
      </c>
      <c r="AC2" s="38" t="s">
        <v>123</v>
      </c>
      <c r="AD2" s="38" t="s">
        <v>124</v>
      </c>
      <c r="AE2" s="43" t="s">
        <v>41</v>
      </c>
      <c r="AF2" s="43" t="s">
        <v>42</v>
      </c>
      <c r="AG2" s="43" t="s">
        <v>43</v>
      </c>
      <c r="AH2" s="43" t="s">
        <v>44</v>
      </c>
      <c r="AI2" s="37" t="s">
        <v>125</v>
      </c>
      <c r="AJ2" s="49" t="s">
        <v>45</v>
      </c>
    </row>
    <row r="3" spans="1:36">
      <c r="A3" s="39" t="s">
        <v>126</v>
      </c>
      <c r="B3" s="39" t="s">
        <v>127</v>
      </c>
      <c r="C3" s="39"/>
      <c r="D3" s="39"/>
      <c r="E3" s="39"/>
      <c r="F3" s="39"/>
      <c r="G3" s="39" t="s">
        <v>128</v>
      </c>
      <c r="H3" s="39" t="s">
        <v>128</v>
      </c>
      <c r="I3" s="39"/>
      <c r="J3" s="39"/>
      <c r="K3" s="39"/>
      <c r="L3" s="39"/>
      <c r="M3" s="39"/>
      <c r="N3" s="39"/>
      <c r="O3" s="39"/>
      <c r="P3" s="39" t="s">
        <v>47</v>
      </c>
      <c r="Q3" s="39" t="s">
        <v>47</v>
      </c>
      <c r="R3" s="39" t="s">
        <v>46</v>
      </c>
      <c r="S3" s="39" t="s">
        <v>47</v>
      </c>
      <c r="T3" s="39" t="s">
        <v>129</v>
      </c>
      <c r="U3" s="39" t="s">
        <v>130</v>
      </c>
      <c r="V3" s="44" t="s">
        <v>48</v>
      </c>
      <c r="W3" s="39"/>
      <c r="X3" s="39" t="s">
        <v>49</v>
      </c>
      <c r="Y3" s="39" t="s">
        <v>50</v>
      </c>
      <c r="Z3" s="39">
        <v>1</v>
      </c>
      <c r="AA3" s="39">
        <v>6</v>
      </c>
      <c r="AB3" s="46">
        <v>100</v>
      </c>
      <c r="AC3" s="46">
        <f>AB3/(1+AA3%)</f>
        <v>94.3396226415094</v>
      </c>
      <c r="AD3" s="46">
        <f>AB3-AC3</f>
        <v>5.66037735849056</v>
      </c>
      <c r="AE3" s="46" t="s">
        <v>50</v>
      </c>
      <c r="AF3" s="46">
        <f>AB3*Z3</f>
        <v>100</v>
      </c>
      <c r="AG3" s="46">
        <f>AF3/(1+AA3%)</f>
        <v>94.3396226415094</v>
      </c>
      <c r="AH3" s="46">
        <f>AF3-AG3</f>
        <v>5.66037735849056</v>
      </c>
      <c r="AI3" s="46" t="s">
        <v>131</v>
      </c>
      <c r="AJ3" s="39" t="s">
        <v>51</v>
      </c>
    </row>
    <row r="4" spans="1:36">
      <c r="A4" s="39" t="s">
        <v>126</v>
      </c>
      <c r="B4" s="39" t="s">
        <v>127</v>
      </c>
      <c r="C4" s="39"/>
      <c r="D4" s="39"/>
      <c r="E4" s="39"/>
      <c r="F4" s="39"/>
      <c r="G4" s="39" t="s">
        <v>128</v>
      </c>
      <c r="H4" s="39" t="s">
        <v>128</v>
      </c>
      <c r="I4" s="39"/>
      <c r="J4" s="39"/>
      <c r="K4" s="39"/>
      <c r="L4" s="39"/>
      <c r="M4" s="39"/>
      <c r="N4" s="39"/>
      <c r="O4" s="39"/>
      <c r="P4" s="39" t="s">
        <v>47</v>
      </c>
      <c r="Q4" s="39" t="s">
        <v>47</v>
      </c>
      <c r="R4" s="39" t="s">
        <v>46</v>
      </c>
      <c r="S4" s="39" t="s">
        <v>47</v>
      </c>
      <c r="T4" s="39" t="s">
        <v>129</v>
      </c>
      <c r="U4" s="39" t="s">
        <v>130</v>
      </c>
      <c r="V4" s="44" t="s">
        <v>48</v>
      </c>
      <c r="W4" s="39"/>
      <c r="X4" s="39" t="s">
        <v>52</v>
      </c>
      <c r="Y4" s="39" t="s">
        <v>50</v>
      </c>
      <c r="Z4" s="39">
        <v>1</v>
      </c>
      <c r="AA4" s="39">
        <v>6</v>
      </c>
      <c r="AB4" s="46">
        <v>50</v>
      </c>
      <c r="AC4" s="46">
        <f t="shared" ref="AC4:AC34" si="0">AB4/(1+AA4%)</f>
        <v>47.1698113207547</v>
      </c>
      <c r="AD4" s="46">
        <f t="shared" ref="AD4:AD34" si="1">AB4-AC4</f>
        <v>2.83018867924528</v>
      </c>
      <c r="AE4" s="46" t="s">
        <v>50</v>
      </c>
      <c r="AF4" s="46">
        <f t="shared" ref="AF4:AF34" si="2">AB4*Z4</f>
        <v>50</v>
      </c>
      <c r="AG4" s="46">
        <f t="shared" ref="AG4:AG34" si="3">AF4/(1+AA4%)</f>
        <v>47.1698113207547</v>
      </c>
      <c r="AH4" s="46">
        <f t="shared" ref="AH4:AH34" si="4">AF4-AG4</f>
        <v>2.83018867924528</v>
      </c>
      <c r="AI4" s="46" t="s">
        <v>131</v>
      </c>
      <c r="AJ4" s="39" t="s">
        <v>51</v>
      </c>
    </row>
    <row r="5" spans="1:36">
      <c r="A5" s="39" t="s">
        <v>126</v>
      </c>
      <c r="B5" s="39" t="s">
        <v>127</v>
      </c>
      <c r="C5" s="39"/>
      <c r="D5" s="39"/>
      <c r="E5" s="39"/>
      <c r="F5" s="39"/>
      <c r="G5" s="39" t="s">
        <v>128</v>
      </c>
      <c r="H5" s="39" t="s">
        <v>128</v>
      </c>
      <c r="I5" s="39"/>
      <c r="J5" s="39"/>
      <c r="K5" s="39"/>
      <c r="L5" s="39"/>
      <c r="M5" s="39"/>
      <c r="N5" s="39"/>
      <c r="O5" s="39"/>
      <c r="P5" s="39" t="s">
        <v>47</v>
      </c>
      <c r="Q5" s="39" t="s">
        <v>47</v>
      </c>
      <c r="R5" s="39" t="s">
        <v>46</v>
      </c>
      <c r="S5" s="39" t="s">
        <v>47</v>
      </c>
      <c r="T5" s="39" t="s">
        <v>129</v>
      </c>
      <c r="U5" s="39" t="s">
        <v>130</v>
      </c>
      <c r="V5" s="44" t="s">
        <v>48</v>
      </c>
      <c r="W5" s="39"/>
      <c r="X5" s="39" t="s">
        <v>53</v>
      </c>
      <c r="Y5" s="39" t="s">
        <v>50</v>
      </c>
      <c r="Z5" s="39">
        <v>1</v>
      </c>
      <c r="AA5" s="39">
        <v>6</v>
      </c>
      <c r="AB5" s="46">
        <v>150</v>
      </c>
      <c r="AC5" s="46">
        <f t="shared" si="0"/>
        <v>141.509433962264</v>
      </c>
      <c r="AD5" s="46">
        <f t="shared" si="1"/>
        <v>8.49056603773585</v>
      </c>
      <c r="AE5" s="46" t="s">
        <v>50</v>
      </c>
      <c r="AF5" s="46">
        <f t="shared" si="2"/>
        <v>150</v>
      </c>
      <c r="AG5" s="46">
        <f t="shared" si="3"/>
        <v>141.509433962264</v>
      </c>
      <c r="AH5" s="46">
        <f t="shared" si="4"/>
        <v>8.49056603773585</v>
      </c>
      <c r="AI5" s="46" t="s">
        <v>131</v>
      </c>
      <c r="AJ5" s="39" t="s">
        <v>51</v>
      </c>
    </row>
    <row r="6" spans="1:36">
      <c r="A6" s="39" t="s">
        <v>126</v>
      </c>
      <c r="B6" s="39" t="s">
        <v>127</v>
      </c>
      <c r="C6" s="39"/>
      <c r="D6" s="39"/>
      <c r="E6" s="39"/>
      <c r="F6" s="39"/>
      <c r="G6" s="39" t="s">
        <v>128</v>
      </c>
      <c r="H6" s="39" t="s">
        <v>128</v>
      </c>
      <c r="I6" s="39"/>
      <c r="J6" s="39"/>
      <c r="K6" s="39"/>
      <c r="L6" s="39"/>
      <c r="M6" s="39"/>
      <c r="N6" s="39"/>
      <c r="O6" s="39"/>
      <c r="P6" s="39" t="s">
        <v>47</v>
      </c>
      <c r="Q6" s="39" t="s">
        <v>47</v>
      </c>
      <c r="R6" s="39" t="s">
        <v>46</v>
      </c>
      <c r="S6" s="39" t="s">
        <v>47</v>
      </c>
      <c r="T6" s="39" t="s">
        <v>129</v>
      </c>
      <c r="U6" s="39" t="s">
        <v>130</v>
      </c>
      <c r="V6" s="44" t="s">
        <v>48</v>
      </c>
      <c r="W6" s="39"/>
      <c r="X6" s="39" t="s">
        <v>54</v>
      </c>
      <c r="Y6" s="39" t="s">
        <v>50</v>
      </c>
      <c r="Z6" s="39">
        <v>1</v>
      </c>
      <c r="AA6" s="39">
        <v>6</v>
      </c>
      <c r="AB6" s="46">
        <v>100</v>
      </c>
      <c r="AC6" s="46">
        <f t="shared" si="0"/>
        <v>94.3396226415094</v>
      </c>
      <c r="AD6" s="46">
        <f t="shared" si="1"/>
        <v>5.66037735849056</v>
      </c>
      <c r="AE6" s="46" t="s">
        <v>50</v>
      </c>
      <c r="AF6" s="46">
        <f t="shared" si="2"/>
        <v>100</v>
      </c>
      <c r="AG6" s="46">
        <f t="shared" si="3"/>
        <v>94.3396226415094</v>
      </c>
      <c r="AH6" s="46">
        <f t="shared" si="4"/>
        <v>5.66037735849056</v>
      </c>
      <c r="AI6" s="46" t="s">
        <v>131</v>
      </c>
      <c r="AJ6" s="39" t="s">
        <v>51</v>
      </c>
    </row>
    <row r="7" spans="1:36">
      <c r="A7" s="39" t="s">
        <v>126</v>
      </c>
      <c r="B7" s="39" t="s">
        <v>127</v>
      </c>
      <c r="C7" s="39"/>
      <c r="D7" s="39"/>
      <c r="E7" s="39"/>
      <c r="F7" s="39"/>
      <c r="G7" s="39" t="s">
        <v>128</v>
      </c>
      <c r="H7" s="39" t="s">
        <v>128</v>
      </c>
      <c r="I7" s="39"/>
      <c r="J7" s="39"/>
      <c r="K7" s="39"/>
      <c r="L7" s="39"/>
      <c r="M7" s="39"/>
      <c r="N7" s="39"/>
      <c r="O7" s="39"/>
      <c r="P7" s="39" t="s">
        <v>47</v>
      </c>
      <c r="Q7" s="39" t="s">
        <v>47</v>
      </c>
      <c r="R7" s="39" t="s">
        <v>46</v>
      </c>
      <c r="S7" s="39" t="s">
        <v>47</v>
      </c>
      <c r="T7" s="39" t="s">
        <v>129</v>
      </c>
      <c r="U7" s="39" t="s">
        <v>130</v>
      </c>
      <c r="V7" s="44" t="s">
        <v>48</v>
      </c>
      <c r="W7" s="39"/>
      <c r="X7" s="39" t="s">
        <v>55</v>
      </c>
      <c r="Y7" s="39" t="s">
        <v>132</v>
      </c>
      <c r="Z7" s="39">
        <v>0.8199</v>
      </c>
      <c r="AA7" s="39">
        <v>6</v>
      </c>
      <c r="AB7" s="46">
        <v>100</v>
      </c>
      <c r="AC7" s="46">
        <f t="shared" si="0"/>
        <v>94.3396226415094</v>
      </c>
      <c r="AD7" s="46">
        <f t="shared" si="1"/>
        <v>5.66037735849056</v>
      </c>
      <c r="AE7" s="46" t="s">
        <v>50</v>
      </c>
      <c r="AF7" s="46">
        <f t="shared" si="2"/>
        <v>81.99</v>
      </c>
      <c r="AG7" s="46">
        <f t="shared" si="3"/>
        <v>77.3490566037736</v>
      </c>
      <c r="AH7" s="46">
        <f t="shared" si="4"/>
        <v>4.64094339622642</v>
      </c>
      <c r="AI7" s="46" t="s">
        <v>131</v>
      </c>
      <c r="AJ7" s="39" t="s">
        <v>51</v>
      </c>
    </row>
    <row r="8" spans="1:36">
      <c r="A8" s="39" t="s">
        <v>126</v>
      </c>
      <c r="B8" s="39" t="s">
        <v>127</v>
      </c>
      <c r="C8" s="39"/>
      <c r="D8" s="39"/>
      <c r="E8" s="39"/>
      <c r="F8" s="39"/>
      <c r="G8" s="39" t="s">
        <v>128</v>
      </c>
      <c r="H8" s="39" t="s">
        <v>128</v>
      </c>
      <c r="I8" s="39"/>
      <c r="J8" s="39"/>
      <c r="K8" s="39"/>
      <c r="L8" s="39"/>
      <c r="M8" s="39"/>
      <c r="N8" s="39"/>
      <c r="O8" s="39"/>
      <c r="P8" s="39" t="s">
        <v>47</v>
      </c>
      <c r="Q8" s="39" t="s">
        <v>47</v>
      </c>
      <c r="R8" s="39" t="s">
        <v>46</v>
      </c>
      <c r="S8" s="39" t="s">
        <v>47</v>
      </c>
      <c r="T8" s="39" t="s">
        <v>129</v>
      </c>
      <c r="U8" s="39" t="s">
        <v>130</v>
      </c>
      <c r="V8" s="44" t="s">
        <v>48</v>
      </c>
      <c r="W8" s="39"/>
      <c r="X8" s="39" t="s">
        <v>56</v>
      </c>
      <c r="Y8" s="39" t="s">
        <v>50</v>
      </c>
      <c r="Z8" s="39">
        <v>1</v>
      </c>
      <c r="AA8" s="39">
        <v>6</v>
      </c>
      <c r="AB8" s="46">
        <v>150</v>
      </c>
      <c r="AC8" s="46">
        <f t="shared" si="0"/>
        <v>141.509433962264</v>
      </c>
      <c r="AD8" s="46">
        <f t="shared" si="1"/>
        <v>8.49056603773585</v>
      </c>
      <c r="AE8" s="46" t="s">
        <v>50</v>
      </c>
      <c r="AF8" s="46">
        <f t="shared" si="2"/>
        <v>150</v>
      </c>
      <c r="AG8" s="46">
        <f t="shared" si="3"/>
        <v>141.509433962264</v>
      </c>
      <c r="AH8" s="46">
        <f t="shared" si="4"/>
        <v>8.49056603773585</v>
      </c>
      <c r="AI8" s="46" t="s">
        <v>131</v>
      </c>
      <c r="AJ8" s="39" t="s">
        <v>51</v>
      </c>
    </row>
    <row r="9" spans="1:36">
      <c r="A9" s="39" t="s">
        <v>126</v>
      </c>
      <c r="B9" s="39" t="s">
        <v>127</v>
      </c>
      <c r="C9" s="39"/>
      <c r="D9" s="39"/>
      <c r="E9" s="39"/>
      <c r="F9" s="39"/>
      <c r="G9" s="39" t="s">
        <v>128</v>
      </c>
      <c r="H9" s="39" t="s">
        <v>128</v>
      </c>
      <c r="I9" s="39"/>
      <c r="J9" s="39"/>
      <c r="K9" s="39"/>
      <c r="L9" s="39"/>
      <c r="M9" s="39"/>
      <c r="N9" s="39"/>
      <c r="O9" s="39"/>
      <c r="P9" s="39" t="s">
        <v>47</v>
      </c>
      <c r="Q9" s="39" t="s">
        <v>47</v>
      </c>
      <c r="R9" s="39" t="s">
        <v>46</v>
      </c>
      <c r="S9" s="39" t="s">
        <v>47</v>
      </c>
      <c r="T9" s="39" t="s">
        <v>129</v>
      </c>
      <c r="U9" s="39" t="s">
        <v>130</v>
      </c>
      <c r="V9" s="44" t="s">
        <v>48</v>
      </c>
      <c r="W9" s="39"/>
      <c r="X9" s="39" t="s">
        <v>57</v>
      </c>
      <c r="Y9" s="39" t="s">
        <v>50</v>
      </c>
      <c r="Z9" s="39">
        <v>1</v>
      </c>
      <c r="AA9" s="39">
        <v>0</v>
      </c>
      <c r="AB9" s="46">
        <v>176.35</v>
      </c>
      <c r="AC9" s="46">
        <f t="shared" si="0"/>
        <v>176.35</v>
      </c>
      <c r="AD9" s="46">
        <f t="shared" si="1"/>
        <v>0</v>
      </c>
      <c r="AE9" s="46" t="s">
        <v>50</v>
      </c>
      <c r="AF9" s="46">
        <f t="shared" si="2"/>
        <v>176.35</v>
      </c>
      <c r="AG9" s="46">
        <f t="shared" si="3"/>
        <v>176.35</v>
      </c>
      <c r="AH9" s="46">
        <f t="shared" si="4"/>
        <v>0</v>
      </c>
      <c r="AI9" s="46" t="s">
        <v>131</v>
      </c>
      <c r="AJ9" s="39" t="s">
        <v>51</v>
      </c>
    </row>
    <row r="10" spans="1:36">
      <c r="A10" s="39" t="s">
        <v>126</v>
      </c>
      <c r="B10" s="39" t="s">
        <v>127</v>
      </c>
      <c r="C10" s="39"/>
      <c r="D10" s="39"/>
      <c r="E10" s="39"/>
      <c r="F10" s="39"/>
      <c r="G10" s="39" t="s">
        <v>128</v>
      </c>
      <c r="H10" s="39" t="s">
        <v>128</v>
      </c>
      <c r="I10" s="39" t="s">
        <v>133</v>
      </c>
      <c r="J10" s="39" t="s">
        <v>66</v>
      </c>
      <c r="K10" s="9" t="s">
        <v>58</v>
      </c>
      <c r="L10" s="39"/>
      <c r="M10" s="39"/>
      <c r="N10" s="39"/>
      <c r="O10" s="39"/>
      <c r="P10" s="39" t="s">
        <v>47</v>
      </c>
      <c r="Q10" s="39" t="s">
        <v>47</v>
      </c>
      <c r="R10" s="39" t="s">
        <v>46</v>
      </c>
      <c r="S10" s="39" t="s">
        <v>58</v>
      </c>
      <c r="T10" s="39" t="s">
        <v>129</v>
      </c>
      <c r="U10" s="39" t="s">
        <v>130</v>
      </c>
      <c r="V10" s="44" t="s">
        <v>59</v>
      </c>
      <c r="W10" s="39"/>
      <c r="X10" s="39" t="s">
        <v>49</v>
      </c>
      <c r="Y10" s="39" t="s">
        <v>50</v>
      </c>
      <c r="Z10" s="39">
        <v>1</v>
      </c>
      <c r="AA10" s="39">
        <v>6</v>
      </c>
      <c r="AB10" s="46">
        <v>0.8</v>
      </c>
      <c r="AC10" s="46">
        <f t="shared" si="0"/>
        <v>0.754716981132076</v>
      </c>
      <c r="AD10" s="46">
        <f t="shared" si="1"/>
        <v>0.0452830188679245</v>
      </c>
      <c r="AE10" s="46" t="s">
        <v>50</v>
      </c>
      <c r="AF10" s="46">
        <f t="shared" si="2"/>
        <v>0.8</v>
      </c>
      <c r="AG10" s="46">
        <f t="shared" si="3"/>
        <v>0.754716981132076</v>
      </c>
      <c r="AH10" s="46">
        <f t="shared" si="4"/>
        <v>0.0452830188679245</v>
      </c>
      <c r="AI10" s="46" t="s">
        <v>134</v>
      </c>
      <c r="AJ10" s="39" t="s">
        <v>60</v>
      </c>
    </row>
    <row r="11" spans="1:36">
      <c r="A11" s="39" t="s">
        <v>126</v>
      </c>
      <c r="B11" s="39" t="s">
        <v>127</v>
      </c>
      <c r="C11" s="39"/>
      <c r="D11" s="39"/>
      <c r="E11" s="39"/>
      <c r="F11" s="39"/>
      <c r="G11" s="39" t="s">
        <v>128</v>
      </c>
      <c r="H11" s="39" t="s">
        <v>128</v>
      </c>
      <c r="I11" s="39" t="s">
        <v>133</v>
      </c>
      <c r="J11" s="39" t="s">
        <v>135</v>
      </c>
      <c r="K11" s="9" t="s">
        <v>58</v>
      </c>
      <c r="L11" s="39"/>
      <c r="M11" s="39"/>
      <c r="N11" s="39"/>
      <c r="O11" s="39"/>
      <c r="P11" s="39" t="s">
        <v>47</v>
      </c>
      <c r="Q11" s="39" t="s">
        <v>47</v>
      </c>
      <c r="R11" s="39" t="s">
        <v>46</v>
      </c>
      <c r="S11" s="39" t="s">
        <v>58</v>
      </c>
      <c r="T11" s="39" t="s">
        <v>129</v>
      </c>
      <c r="U11" s="39" t="s">
        <v>130</v>
      </c>
      <c r="V11" s="44" t="s">
        <v>59</v>
      </c>
      <c r="W11" s="39"/>
      <c r="X11" s="39" t="s">
        <v>55</v>
      </c>
      <c r="Y11" s="39" t="s">
        <v>132</v>
      </c>
      <c r="Z11" s="39">
        <v>0.8199</v>
      </c>
      <c r="AA11" s="39">
        <v>0</v>
      </c>
      <c r="AB11" s="46">
        <v>4.5</v>
      </c>
      <c r="AC11" s="46">
        <f t="shared" si="0"/>
        <v>4.5</v>
      </c>
      <c r="AD11" s="46">
        <f t="shared" si="1"/>
        <v>0</v>
      </c>
      <c r="AE11" s="46" t="s">
        <v>50</v>
      </c>
      <c r="AF11" s="46">
        <f t="shared" si="2"/>
        <v>3.68955</v>
      </c>
      <c r="AG11" s="46">
        <f t="shared" si="3"/>
        <v>3.68955</v>
      </c>
      <c r="AH11" s="46">
        <f t="shared" si="4"/>
        <v>0</v>
      </c>
      <c r="AI11" s="46" t="s">
        <v>134</v>
      </c>
      <c r="AJ11" s="39" t="s">
        <v>60</v>
      </c>
    </row>
    <row r="12" spans="1:36">
      <c r="A12" s="39" t="s">
        <v>126</v>
      </c>
      <c r="B12" s="39" t="s">
        <v>127</v>
      </c>
      <c r="C12" s="39"/>
      <c r="D12" s="39"/>
      <c r="E12" s="39"/>
      <c r="F12" s="39"/>
      <c r="G12" s="39" t="s">
        <v>128</v>
      </c>
      <c r="H12" s="39" t="s">
        <v>128</v>
      </c>
      <c r="I12" s="39" t="s">
        <v>133</v>
      </c>
      <c r="J12" s="39" t="s">
        <v>68</v>
      </c>
      <c r="K12" s="9" t="s">
        <v>58</v>
      </c>
      <c r="L12" s="39"/>
      <c r="M12" s="39"/>
      <c r="N12" s="39"/>
      <c r="O12" s="39"/>
      <c r="P12" s="39" t="s">
        <v>47</v>
      </c>
      <c r="Q12" s="39" t="s">
        <v>47</v>
      </c>
      <c r="R12" s="39" t="s">
        <v>46</v>
      </c>
      <c r="S12" s="39" t="s">
        <v>58</v>
      </c>
      <c r="T12" s="39" t="s">
        <v>129</v>
      </c>
      <c r="U12" s="39" t="s">
        <v>130</v>
      </c>
      <c r="V12" s="44" t="s">
        <v>59</v>
      </c>
      <c r="W12" s="39"/>
      <c r="X12" s="39" t="s">
        <v>53</v>
      </c>
      <c r="Y12" s="39" t="s">
        <v>50</v>
      </c>
      <c r="Z12" s="39">
        <v>1</v>
      </c>
      <c r="AA12" s="39">
        <v>6</v>
      </c>
      <c r="AB12" s="46">
        <v>35</v>
      </c>
      <c r="AC12" s="46">
        <f t="shared" si="0"/>
        <v>33.0188679245283</v>
      </c>
      <c r="AD12" s="46">
        <f t="shared" si="1"/>
        <v>1.9811320754717</v>
      </c>
      <c r="AE12" s="46" t="s">
        <v>50</v>
      </c>
      <c r="AF12" s="46">
        <f t="shared" si="2"/>
        <v>35</v>
      </c>
      <c r="AG12" s="46">
        <f t="shared" si="3"/>
        <v>33.0188679245283</v>
      </c>
      <c r="AH12" s="46">
        <f t="shared" si="4"/>
        <v>1.9811320754717</v>
      </c>
      <c r="AI12" s="46" t="s">
        <v>134</v>
      </c>
      <c r="AJ12" s="39" t="s">
        <v>60</v>
      </c>
    </row>
    <row r="13" spans="1:36">
      <c r="A13" s="39" t="s">
        <v>126</v>
      </c>
      <c r="B13" s="39" t="s">
        <v>127</v>
      </c>
      <c r="C13" s="39"/>
      <c r="D13" s="39"/>
      <c r="E13" s="39"/>
      <c r="F13" s="39"/>
      <c r="G13" s="39" t="s">
        <v>128</v>
      </c>
      <c r="H13" s="39" t="s">
        <v>128</v>
      </c>
      <c r="I13" s="39" t="s">
        <v>136</v>
      </c>
      <c r="J13" s="39" t="s">
        <v>70</v>
      </c>
      <c r="K13" s="9" t="s">
        <v>61</v>
      </c>
      <c r="L13" s="39"/>
      <c r="M13" s="39"/>
      <c r="N13" s="39"/>
      <c r="O13" s="39"/>
      <c r="P13" s="39" t="s">
        <v>47</v>
      </c>
      <c r="Q13" s="39" t="s">
        <v>47</v>
      </c>
      <c r="R13" s="39" t="s">
        <v>46</v>
      </c>
      <c r="S13" s="39" t="s">
        <v>61</v>
      </c>
      <c r="T13" s="39" t="s">
        <v>129</v>
      </c>
      <c r="U13" s="39" t="s">
        <v>130</v>
      </c>
      <c r="V13" s="44" t="s">
        <v>59</v>
      </c>
      <c r="W13" s="39"/>
      <c r="X13" s="39" t="s">
        <v>52</v>
      </c>
      <c r="Y13" s="39" t="s">
        <v>50</v>
      </c>
      <c r="Z13" s="39">
        <v>1</v>
      </c>
      <c r="AA13" s="39">
        <v>6</v>
      </c>
      <c r="AB13" s="46">
        <v>20</v>
      </c>
      <c r="AC13" s="46">
        <f t="shared" si="0"/>
        <v>18.8679245283019</v>
      </c>
      <c r="AD13" s="46">
        <f t="shared" si="1"/>
        <v>1.13207547169812</v>
      </c>
      <c r="AE13" s="46" t="s">
        <v>50</v>
      </c>
      <c r="AF13" s="46">
        <f t="shared" si="2"/>
        <v>20</v>
      </c>
      <c r="AG13" s="46">
        <f t="shared" si="3"/>
        <v>18.8679245283019</v>
      </c>
      <c r="AH13" s="46">
        <f t="shared" si="4"/>
        <v>1.13207547169812</v>
      </c>
      <c r="AI13" s="46" t="s">
        <v>134</v>
      </c>
      <c r="AJ13" s="39" t="s">
        <v>60</v>
      </c>
    </row>
    <row r="14" spans="1:36">
      <c r="A14" s="39" t="s">
        <v>126</v>
      </c>
      <c r="B14" s="39" t="s">
        <v>127</v>
      </c>
      <c r="C14" s="39"/>
      <c r="D14" s="39"/>
      <c r="E14" s="39"/>
      <c r="F14" s="39"/>
      <c r="G14" s="39" t="s">
        <v>128</v>
      </c>
      <c r="H14" s="39" t="s">
        <v>128</v>
      </c>
      <c r="I14" s="39" t="s">
        <v>136</v>
      </c>
      <c r="J14" s="39" t="s">
        <v>70</v>
      </c>
      <c r="K14" s="9" t="s">
        <v>61</v>
      </c>
      <c r="L14" s="39"/>
      <c r="M14" s="39"/>
      <c r="N14" s="39"/>
      <c r="O14" s="39"/>
      <c r="P14" s="39" t="s">
        <v>47</v>
      </c>
      <c r="Q14" s="39" t="s">
        <v>47</v>
      </c>
      <c r="R14" s="39" t="s">
        <v>46</v>
      </c>
      <c r="S14" s="39" t="s">
        <v>61</v>
      </c>
      <c r="T14" s="39" t="s">
        <v>129</v>
      </c>
      <c r="U14" s="39" t="s">
        <v>130</v>
      </c>
      <c r="V14" s="44" t="s">
        <v>59</v>
      </c>
      <c r="W14" s="39"/>
      <c r="X14" s="39" t="s">
        <v>54</v>
      </c>
      <c r="Y14" s="39" t="s">
        <v>50</v>
      </c>
      <c r="Z14" s="39">
        <v>1</v>
      </c>
      <c r="AA14" s="39">
        <v>6</v>
      </c>
      <c r="AB14" s="46">
        <v>20</v>
      </c>
      <c r="AC14" s="46">
        <f t="shared" si="0"/>
        <v>18.8679245283019</v>
      </c>
      <c r="AD14" s="46">
        <f t="shared" si="1"/>
        <v>1.13207547169812</v>
      </c>
      <c r="AE14" s="46" t="s">
        <v>50</v>
      </c>
      <c r="AF14" s="46">
        <f t="shared" si="2"/>
        <v>20</v>
      </c>
      <c r="AG14" s="46">
        <f t="shared" si="3"/>
        <v>18.8679245283019</v>
      </c>
      <c r="AH14" s="46">
        <f t="shared" si="4"/>
        <v>1.13207547169812</v>
      </c>
      <c r="AI14" s="46" t="s">
        <v>134</v>
      </c>
      <c r="AJ14" s="39" t="s">
        <v>60</v>
      </c>
    </row>
    <row r="15" spans="1:36">
      <c r="A15" s="39" t="s">
        <v>126</v>
      </c>
      <c r="B15" s="39" t="s">
        <v>127</v>
      </c>
      <c r="C15" s="39"/>
      <c r="D15" s="39"/>
      <c r="E15" s="39"/>
      <c r="F15" s="39"/>
      <c r="G15" s="39" t="s">
        <v>128</v>
      </c>
      <c r="H15" s="39" t="s">
        <v>128</v>
      </c>
      <c r="I15" s="39" t="s">
        <v>128</v>
      </c>
      <c r="J15" s="39" t="s">
        <v>137</v>
      </c>
      <c r="K15" s="9" t="s">
        <v>46</v>
      </c>
      <c r="L15" s="39"/>
      <c r="M15" s="39"/>
      <c r="N15" s="39"/>
      <c r="O15" s="39"/>
      <c r="P15" s="39" t="s">
        <v>47</v>
      </c>
      <c r="Q15" s="39" t="s">
        <v>47</v>
      </c>
      <c r="R15" s="39" t="s">
        <v>46</v>
      </c>
      <c r="S15" s="39" t="s">
        <v>46</v>
      </c>
      <c r="T15" s="39" t="s">
        <v>129</v>
      </c>
      <c r="U15" s="39" t="s">
        <v>130</v>
      </c>
      <c r="V15" s="44" t="s">
        <v>59</v>
      </c>
      <c r="W15" s="39"/>
      <c r="X15" s="39" t="s">
        <v>56</v>
      </c>
      <c r="Y15" s="39" t="s">
        <v>50</v>
      </c>
      <c r="Z15" s="39">
        <v>1</v>
      </c>
      <c r="AA15" s="39">
        <v>0</v>
      </c>
      <c r="AB15" s="46">
        <v>50</v>
      </c>
      <c r="AC15" s="46">
        <f t="shared" si="0"/>
        <v>50</v>
      </c>
      <c r="AD15" s="46">
        <f t="shared" si="1"/>
        <v>0</v>
      </c>
      <c r="AE15" s="46" t="s">
        <v>50</v>
      </c>
      <c r="AF15" s="46">
        <f t="shared" si="2"/>
        <v>50</v>
      </c>
      <c r="AG15" s="46">
        <f t="shared" si="3"/>
        <v>50</v>
      </c>
      <c r="AH15" s="46">
        <f t="shared" si="4"/>
        <v>0</v>
      </c>
      <c r="AI15" s="46" t="s">
        <v>134</v>
      </c>
      <c r="AJ15" s="39" t="s">
        <v>62</v>
      </c>
    </row>
    <row r="16" spans="1:36">
      <c r="A16" s="39" t="s">
        <v>126</v>
      </c>
      <c r="B16" s="39" t="s">
        <v>127</v>
      </c>
      <c r="C16" s="39"/>
      <c r="D16" s="39"/>
      <c r="E16" s="39"/>
      <c r="F16" s="39"/>
      <c r="G16" s="39" t="s">
        <v>128</v>
      </c>
      <c r="H16" s="39" t="s">
        <v>128</v>
      </c>
      <c r="I16" s="39" t="s">
        <v>128</v>
      </c>
      <c r="J16" s="39" t="s">
        <v>137</v>
      </c>
      <c r="K16" s="9" t="s">
        <v>46</v>
      </c>
      <c r="L16" s="39"/>
      <c r="M16" s="39"/>
      <c r="N16" s="39"/>
      <c r="O16" s="39"/>
      <c r="P16" s="39" t="s">
        <v>47</v>
      </c>
      <c r="Q16" s="39" t="s">
        <v>47</v>
      </c>
      <c r="R16" s="39" t="s">
        <v>46</v>
      </c>
      <c r="S16" s="39" t="s">
        <v>46</v>
      </c>
      <c r="T16" s="39" t="s">
        <v>129</v>
      </c>
      <c r="U16" s="39" t="s">
        <v>130</v>
      </c>
      <c r="V16" s="44" t="s">
        <v>59</v>
      </c>
      <c r="W16" s="39"/>
      <c r="X16" s="39" t="s">
        <v>57</v>
      </c>
      <c r="Y16" s="39" t="s">
        <v>50</v>
      </c>
      <c r="Z16" s="39">
        <v>1</v>
      </c>
      <c r="AA16" s="39">
        <v>0</v>
      </c>
      <c r="AB16" s="46">
        <v>176.35</v>
      </c>
      <c r="AC16" s="46">
        <f t="shared" si="0"/>
        <v>176.35</v>
      </c>
      <c r="AD16" s="46">
        <f t="shared" si="1"/>
        <v>0</v>
      </c>
      <c r="AE16" s="46" t="s">
        <v>50</v>
      </c>
      <c r="AF16" s="46">
        <f t="shared" si="2"/>
        <v>176.35</v>
      </c>
      <c r="AG16" s="46">
        <f t="shared" si="3"/>
        <v>176.35</v>
      </c>
      <c r="AH16" s="46">
        <f t="shared" si="4"/>
        <v>0</v>
      </c>
      <c r="AI16" s="46" t="s">
        <v>134</v>
      </c>
      <c r="AJ16" s="39" t="s">
        <v>62</v>
      </c>
    </row>
    <row r="17" spans="1:36">
      <c r="A17" s="39" t="s">
        <v>126</v>
      </c>
      <c r="B17" s="39" t="s">
        <v>127</v>
      </c>
      <c r="C17" s="39"/>
      <c r="D17" s="39"/>
      <c r="E17" s="39"/>
      <c r="F17" s="39"/>
      <c r="G17" s="39" t="s">
        <v>128</v>
      </c>
      <c r="H17" s="39" t="s">
        <v>128</v>
      </c>
      <c r="I17" s="39" t="s">
        <v>133</v>
      </c>
      <c r="J17" s="39" t="s">
        <v>66</v>
      </c>
      <c r="K17" s="9" t="s">
        <v>58</v>
      </c>
      <c r="L17" s="39"/>
      <c r="M17" s="39"/>
      <c r="N17" s="39"/>
      <c r="O17" s="39"/>
      <c r="P17" s="39" t="s">
        <v>47</v>
      </c>
      <c r="Q17" s="39" t="s">
        <v>46</v>
      </c>
      <c r="R17" s="39" t="s">
        <v>58</v>
      </c>
      <c r="S17" s="39" t="s">
        <v>46</v>
      </c>
      <c r="T17" s="39" t="s">
        <v>129</v>
      </c>
      <c r="U17" s="39" t="s">
        <v>130</v>
      </c>
      <c r="V17" s="39" t="s">
        <v>48</v>
      </c>
      <c r="W17" s="39"/>
      <c r="X17" s="39" t="s">
        <v>49</v>
      </c>
      <c r="Y17" s="39" t="s">
        <v>50</v>
      </c>
      <c r="Z17" s="39">
        <v>1</v>
      </c>
      <c r="AA17" s="39">
        <v>6</v>
      </c>
      <c r="AB17" s="46">
        <v>0.8</v>
      </c>
      <c r="AC17" s="46">
        <f t="shared" si="0"/>
        <v>0.754716981132076</v>
      </c>
      <c r="AD17" s="46">
        <f t="shared" si="1"/>
        <v>0.0452830188679245</v>
      </c>
      <c r="AE17" s="46" t="s">
        <v>50</v>
      </c>
      <c r="AF17" s="46">
        <f t="shared" si="2"/>
        <v>0.8</v>
      </c>
      <c r="AG17" s="46">
        <f t="shared" si="3"/>
        <v>0.754716981132076</v>
      </c>
      <c r="AH17" s="46">
        <f t="shared" si="4"/>
        <v>0.0452830188679245</v>
      </c>
      <c r="AI17" s="50" t="s">
        <v>138</v>
      </c>
      <c r="AJ17" s="39" t="s">
        <v>60</v>
      </c>
    </row>
    <row r="18" spans="1:36">
      <c r="A18" s="39" t="s">
        <v>126</v>
      </c>
      <c r="B18" s="39" t="s">
        <v>127</v>
      </c>
      <c r="C18" s="39"/>
      <c r="D18" s="39"/>
      <c r="E18" s="39"/>
      <c r="F18" s="39"/>
      <c r="G18" s="39" t="s">
        <v>128</v>
      </c>
      <c r="H18" s="39" t="s">
        <v>128</v>
      </c>
      <c r="I18" s="39" t="s">
        <v>133</v>
      </c>
      <c r="J18" s="39" t="s">
        <v>135</v>
      </c>
      <c r="K18" s="9" t="s">
        <v>58</v>
      </c>
      <c r="L18" s="39"/>
      <c r="M18" s="39"/>
      <c r="N18" s="39"/>
      <c r="O18" s="39"/>
      <c r="P18" s="39" t="s">
        <v>47</v>
      </c>
      <c r="Q18" s="39" t="s">
        <v>46</v>
      </c>
      <c r="R18" s="39" t="s">
        <v>58</v>
      </c>
      <c r="S18" s="39" t="s">
        <v>46</v>
      </c>
      <c r="T18" s="39" t="s">
        <v>129</v>
      </c>
      <c r="U18" s="39" t="s">
        <v>130</v>
      </c>
      <c r="V18" s="39" t="s">
        <v>48</v>
      </c>
      <c r="W18" s="39"/>
      <c r="X18" s="39" t="s">
        <v>55</v>
      </c>
      <c r="Y18" s="39" t="s">
        <v>132</v>
      </c>
      <c r="Z18" s="39">
        <v>0.8199</v>
      </c>
      <c r="AA18" s="39">
        <v>0</v>
      </c>
      <c r="AB18" s="46">
        <v>4.5</v>
      </c>
      <c r="AC18" s="46">
        <f t="shared" si="0"/>
        <v>4.5</v>
      </c>
      <c r="AD18" s="46">
        <f t="shared" si="1"/>
        <v>0</v>
      </c>
      <c r="AE18" s="46" t="s">
        <v>50</v>
      </c>
      <c r="AF18" s="46">
        <f t="shared" si="2"/>
        <v>3.68955</v>
      </c>
      <c r="AG18" s="46">
        <f t="shared" si="3"/>
        <v>3.68955</v>
      </c>
      <c r="AH18" s="46">
        <f t="shared" si="4"/>
        <v>0</v>
      </c>
      <c r="AI18" s="50" t="s">
        <v>138</v>
      </c>
      <c r="AJ18" s="39" t="s">
        <v>60</v>
      </c>
    </row>
    <row r="19" spans="1:36">
      <c r="A19" s="39" t="s">
        <v>126</v>
      </c>
      <c r="B19" s="39" t="s">
        <v>127</v>
      </c>
      <c r="C19" s="39"/>
      <c r="D19" s="39"/>
      <c r="E19" s="39"/>
      <c r="F19" s="39"/>
      <c r="G19" s="39" t="s">
        <v>128</v>
      </c>
      <c r="H19" s="39" t="s">
        <v>128</v>
      </c>
      <c r="I19" s="39" t="s">
        <v>133</v>
      </c>
      <c r="J19" s="39" t="s">
        <v>68</v>
      </c>
      <c r="K19" s="9" t="s">
        <v>58</v>
      </c>
      <c r="L19" s="39"/>
      <c r="M19" s="39"/>
      <c r="N19" s="39"/>
      <c r="O19" s="39"/>
      <c r="P19" s="39" t="s">
        <v>47</v>
      </c>
      <c r="Q19" s="39" t="s">
        <v>46</v>
      </c>
      <c r="R19" s="39" t="s">
        <v>58</v>
      </c>
      <c r="S19" s="39" t="s">
        <v>46</v>
      </c>
      <c r="T19" s="39" t="s">
        <v>129</v>
      </c>
      <c r="U19" s="39" t="s">
        <v>130</v>
      </c>
      <c r="V19" s="39" t="s">
        <v>48</v>
      </c>
      <c r="W19" s="39"/>
      <c r="X19" s="39" t="s">
        <v>53</v>
      </c>
      <c r="Y19" s="39" t="s">
        <v>50</v>
      </c>
      <c r="Z19" s="39">
        <v>1</v>
      </c>
      <c r="AA19" s="39">
        <v>6</v>
      </c>
      <c r="AB19" s="46">
        <v>35</v>
      </c>
      <c r="AC19" s="46">
        <f t="shared" si="0"/>
        <v>33.0188679245283</v>
      </c>
      <c r="AD19" s="46">
        <f t="shared" si="1"/>
        <v>1.9811320754717</v>
      </c>
      <c r="AE19" s="46" t="s">
        <v>50</v>
      </c>
      <c r="AF19" s="46">
        <f t="shared" si="2"/>
        <v>35</v>
      </c>
      <c r="AG19" s="46">
        <f t="shared" si="3"/>
        <v>33.0188679245283</v>
      </c>
      <c r="AH19" s="46">
        <f t="shared" si="4"/>
        <v>1.9811320754717</v>
      </c>
      <c r="AI19" s="50" t="s">
        <v>138</v>
      </c>
      <c r="AJ19" s="39" t="s">
        <v>60</v>
      </c>
    </row>
    <row r="20" spans="1:36">
      <c r="A20" s="39" t="s">
        <v>126</v>
      </c>
      <c r="B20" s="39" t="s">
        <v>127</v>
      </c>
      <c r="C20" s="39"/>
      <c r="D20" s="39"/>
      <c r="E20" s="39"/>
      <c r="F20" s="39"/>
      <c r="G20" s="39" t="s">
        <v>128</v>
      </c>
      <c r="H20" s="39" t="s">
        <v>128</v>
      </c>
      <c r="I20" s="39" t="s">
        <v>136</v>
      </c>
      <c r="J20" s="39" t="s">
        <v>70</v>
      </c>
      <c r="K20" s="9" t="s">
        <v>61</v>
      </c>
      <c r="L20" s="39"/>
      <c r="M20" s="39"/>
      <c r="N20" s="39"/>
      <c r="O20" s="39"/>
      <c r="P20" s="39" t="s">
        <v>47</v>
      </c>
      <c r="Q20" s="39" t="s">
        <v>46</v>
      </c>
      <c r="R20" s="39" t="s">
        <v>61</v>
      </c>
      <c r="S20" s="39" t="s">
        <v>46</v>
      </c>
      <c r="T20" s="39" t="s">
        <v>129</v>
      </c>
      <c r="U20" s="39" t="s">
        <v>130</v>
      </c>
      <c r="V20" s="39" t="s">
        <v>48</v>
      </c>
      <c r="W20" s="39"/>
      <c r="X20" s="39" t="s">
        <v>52</v>
      </c>
      <c r="Y20" s="39" t="s">
        <v>50</v>
      </c>
      <c r="Z20" s="39">
        <v>1</v>
      </c>
      <c r="AA20" s="39">
        <v>6</v>
      </c>
      <c r="AB20" s="46">
        <v>20</v>
      </c>
      <c r="AC20" s="46">
        <f t="shared" si="0"/>
        <v>18.8679245283019</v>
      </c>
      <c r="AD20" s="46">
        <f t="shared" si="1"/>
        <v>1.13207547169812</v>
      </c>
      <c r="AE20" s="46" t="s">
        <v>50</v>
      </c>
      <c r="AF20" s="46">
        <f t="shared" si="2"/>
        <v>20</v>
      </c>
      <c r="AG20" s="46">
        <f t="shared" si="3"/>
        <v>18.8679245283019</v>
      </c>
      <c r="AH20" s="46">
        <f t="shared" si="4"/>
        <v>1.13207547169812</v>
      </c>
      <c r="AI20" s="50" t="s">
        <v>138</v>
      </c>
      <c r="AJ20" s="39" t="s">
        <v>60</v>
      </c>
    </row>
    <row r="21" spans="1:36">
      <c r="A21" s="39" t="s">
        <v>126</v>
      </c>
      <c r="B21" s="39" t="s">
        <v>127</v>
      </c>
      <c r="C21" s="39"/>
      <c r="D21" s="39"/>
      <c r="E21" s="39"/>
      <c r="F21" s="39"/>
      <c r="G21" s="39" t="s">
        <v>128</v>
      </c>
      <c r="H21" s="39" t="s">
        <v>128</v>
      </c>
      <c r="I21" s="39" t="s">
        <v>136</v>
      </c>
      <c r="J21" s="39" t="s">
        <v>70</v>
      </c>
      <c r="K21" s="9" t="s">
        <v>61</v>
      </c>
      <c r="L21" s="39"/>
      <c r="M21" s="39"/>
      <c r="N21" s="39"/>
      <c r="O21" s="39"/>
      <c r="P21" s="39" t="s">
        <v>47</v>
      </c>
      <c r="Q21" s="39" t="s">
        <v>46</v>
      </c>
      <c r="R21" s="39" t="s">
        <v>61</v>
      </c>
      <c r="S21" s="39" t="s">
        <v>46</v>
      </c>
      <c r="T21" s="39" t="s">
        <v>129</v>
      </c>
      <c r="U21" s="39" t="s">
        <v>130</v>
      </c>
      <c r="V21" s="39" t="s">
        <v>48</v>
      </c>
      <c r="W21" s="39"/>
      <c r="X21" s="39" t="s">
        <v>54</v>
      </c>
      <c r="Y21" s="39" t="s">
        <v>50</v>
      </c>
      <c r="Z21" s="39">
        <v>1</v>
      </c>
      <c r="AA21" s="39">
        <v>6</v>
      </c>
      <c r="AB21" s="46">
        <v>20</v>
      </c>
      <c r="AC21" s="46">
        <f t="shared" si="0"/>
        <v>18.8679245283019</v>
      </c>
      <c r="AD21" s="46">
        <f t="shared" si="1"/>
        <v>1.13207547169812</v>
      </c>
      <c r="AE21" s="46" t="s">
        <v>50</v>
      </c>
      <c r="AF21" s="46">
        <f t="shared" si="2"/>
        <v>20</v>
      </c>
      <c r="AG21" s="46">
        <f t="shared" si="3"/>
        <v>18.8679245283019</v>
      </c>
      <c r="AH21" s="46">
        <f t="shared" si="4"/>
        <v>1.13207547169812</v>
      </c>
      <c r="AI21" s="50" t="s">
        <v>138</v>
      </c>
      <c r="AJ21" s="39" t="s">
        <v>60</v>
      </c>
    </row>
    <row r="22" spans="1:36">
      <c r="A22" s="39" t="s">
        <v>126</v>
      </c>
      <c r="B22" s="39" t="s">
        <v>127</v>
      </c>
      <c r="C22" s="39"/>
      <c r="D22" s="39"/>
      <c r="E22" s="39"/>
      <c r="F22" s="39"/>
      <c r="G22" s="39" t="s">
        <v>128</v>
      </c>
      <c r="H22" s="39" t="s">
        <v>128</v>
      </c>
      <c r="I22" s="39" t="s">
        <v>128</v>
      </c>
      <c r="J22" s="39" t="s">
        <v>137</v>
      </c>
      <c r="K22" s="9" t="s">
        <v>46</v>
      </c>
      <c r="L22" s="39"/>
      <c r="M22" s="39"/>
      <c r="N22" s="39"/>
      <c r="O22" s="39"/>
      <c r="P22" s="39" t="s">
        <v>47</v>
      </c>
      <c r="Q22" s="39" t="s">
        <v>46</v>
      </c>
      <c r="R22" s="39" t="s">
        <v>46</v>
      </c>
      <c r="S22" s="39" t="s">
        <v>46</v>
      </c>
      <c r="T22" s="39" t="s">
        <v>129</v>
      </c>
      <c r="U22" s="39" t="s">
        <v>130</v>
      </c>
      <c r="V22" s="39" t="s">
        <v>48</v>
      </c>
      <c r="W22" s="39"/>
      <c r="X22" s="39" t="s">
        <v>56</v>
      </c>
      <c r="Y22" s="39" t="s">
        <v>50</v>
      </c>
      <c r="Z22" s="39">
        <v>1</v>
      </c>
      <c r="AA22" s="39">
        <v>0</v>
      </c>
      <c r="AB22" s="46">
        <v>50</v>
      </c>
      <c r="AC22" s="46">
        <f t="shared" si="0"/>
        <v>50</v>
      </c>
      <c r="AD22" s="46">
        <f t="shared" si="1"/>
        <v>0</v>
      </c>
      <c r="AE22" s="46" t="s">
        <v>50</v>
      </c>
      <c r="AF22" s="46">
        <f t="shared" si="2"/>
        <v>50</v>
      </c>
      <c r="AG22" s="46">
        <f t="shared" si="3"/>
        <v>50</v>
      </c>
      <c r="AH22" s="46">
        <f t="shared" si="4"/>
        <v>0</v>
      </c>
      <c r="AI22" s="50" t="s">
        <v>138</v>
      </c>
      <c r="AJ22" s="39" t="s">
        <v>62</v>
      </c>
    </row>
    <row r="23" spans="1:36">
      <c r="A23" s="39" t="s">
        <v>126</v>
      </c>
      <c r="B23" s="39" t="s">
        <v>127</v>
      </c>
      <c r="C23" s="39"/>
      <c r="D23" s="39"/>
      <c r="E23" s="39"/>
      <c r="F23" s="39"/>
      <c r="G23" s="39" t="s">
        <v>128</v>
      </c>
      <c r="H23" s="39" t="s">
        <v>128</v>
      </c>
      <c r="I23" s="39" t="s">
        <v>128</v>
      </c>
      <c r="J23" s="39" t="s">
        <v>137</v>
      </c>
      <c r="K23" s="9" t="s">
        <v>46</v>
      </c>
      <c r="L23" s="39"/>
      <c r="M23" s="39"/>
      <c r="N23" s="39"/>
      <c r="O23" s="39"/>
      <c r="P23" s="39" t="s">
        <v>47</v>
      </c>
      <c r="Q23" s="39" t="s">
        <v>46</v>
      </c>
      <c r="R23" s="39" t="s">
        <v>46</v>
      </c>
      <c r="S23" s="39" t="s">
        <v>46</v>
      </c>
      <c r="T23" s="39" t="s">
        <v>129</v>
      </c>
      <c r="U23" s="39" t="s">
        <v>130</v>
      </c>
      <c r="V23" s="39" t="s">
        <v>48</v>
      </c>
      <c r="W23" s="39"/>
      <c r="X23" s="39" t="s">
        <v>57</v>
      </c>
      <c r="Y23" s="39" t="s">
        <v>50</v>
      </c>
      <c r="Z23" s="39">
        <v>1</v>
      </c>
      <c r="AA23" s="39">
        <v>0</v>
      </c>
      <c r="AB23" s="46">
        <v>176.35</v>
      </c>
      <c r="AC23" s="46">
        <f t="shared" si="0"/>
        <v>176.35</v>
      </c>
      <c r="AD23" s="46">
        <f t="shared" si="1"/>
        <v>0</v>
      </c>
      <c r="AE23" s="46" t="s">
        <v>50</v>
      </c>
      <c r="AF23" s="46">
        <f t="shared" si="2"/>
        <v>176.35</v>
      </c>
      <c r="AG23" s="46">
        <f t="shared" si="3"/>
        <v>176.35</v>
      </c>
      <c r="AH23" s="46">
        <f t="shared" si="4"/>
        <v>0</v>
      </c>
      <c r="AI23" s="50" t="s">
        <v>138</v>
      </c>
      <c r="AJ23" s="39" t="s">
        <v>62</v>
      </c>
    </row>
    <row r="24" spans="1:36">
      <c r="A24" s="39" t="s">
        <v>126</v>
      </c>
      <c r="B24" s="39" t="s">
        <v>127</v>
      </c>
      <c r="C24" s="39"/>
      <c r="D24" s="39"/>
      <c r="E24" s="39"/>
      <c r="F24" s="39"/>
      <c r="G24" s="39" t="s">
        <v>128</v>
      </c>
      <c r="H24" s="39" t="s">
        <v>128</v>
      </c>
      <c r="I24" s="39" t="s">
        <v>133</v>
      </c>
      <c r="J24" s="39" t="s">
        <v>66</v>
      </c>
      <c r="K24" s="9" t="s">
        <v>58</v>
      </c>
      <c r="L24" s="39"/>
      <c r="M24" s="39"/>
      <c r="N24" s="39"/>
      <c r="O24" s="39"/>
      <c r="P24" s="39" t="s">
        <v>47</v>
      </c>
      <c r="Q24" s="39" t="s">
        <v>46</v>
      </c>
      <c r="R24" s="39" t="s">
        <v>58</v>
      </c>
      <c r="S24" s="39" t="s">
        <v>66</v>
      </c>
      <c r="T24" s="39" t="s">
        <v>129</v>
      </c>
      <c r="U24" s="39" t="s">
        <v>130</v>
      </c>
      <c r="V24" s="44" t="s">
        <v>59</v>
      </c>
      <c r="W24" s="39"/>
      <c r="X24" s="39" t="s">
        <v>49</v>
      </c>
      <c r="Y24" s="39" t="s">
        <v>50</v>
      </c>
      <c r="Z24" s="39">
        <v>1</v>
      </c>
      <c r="AA24" s="39">
        <v>6</v>
      </c>
      <c r="AB24" s="46">
        <v>0.8</v>
      </c>
      <c r="AC24" s="46">
        <f t="shared" si="0"/>
        <v>0.754716981132076</v>
      </c>
      <c r="AD24" s="46">
        <f t="shared" si="1"/>
        <v>0.0452830188679245</v>
      </c>
      <c r="AE24" s="46" t="s">
        <v>50</v>
      </c>
      <c r="AF24" s="46">
        <f t="shared" si="2"/>
        <v>0.8</v>
      </c>
      <c r="AG24" s="46">
        <f t="shared" si="3"/>
        <v>0.754716981132076</v>
      </c>
      <c r="AH24" s="46">
        <f t="shared" si="4"/>
        <v>0.0452830188679245</v>
      </c>
      <c r="AI24" s="50" t="s">
        <v>139</v>
      </c>
      <c r="AJ24" s="39" t="s">
        <v>62</v>
      </c>
    </row>
    <row r="25" spans="1:36">
      <c r="A25" s="39" t="s">
        <v>126</v>
      </c>
      <c r="B25" s="39" t="s">
        <v>127</v>
      </c>
      <c r="C25" s="39"/>
      <c r="D25" s="39"/>
      <c r="E25" s="39"/>
      <c r="F25" s="39"/>
      <c r="G25" s="39" t="s">
        <v>128</v>
      </c>
      <c r="H25" s="39" t="s">
        <v>128</v>
      </c>
      <c r="I25" s="39" t="s">
        <v>133</v>
      </c>
      <c r="J25" s="39" t="s">
        <v>135</v>
      </c>
      <c r="K25" s="9" t="s">
        <v>58</v>
      </c>
      <c r="L25" s="39"/>
      <c r="M25" s="39"/>
      <c r="N25" s="39"/>
      <c r="O25" s="39"/>
      <c r="P25" s="39" t="s">
        <v>47</v>
      </c>
      <c r="Q25" s="39" t="s">
        <v>46</v>
      </c>
      <c r="R25" s="39" t="s">
        <v>58</v>
      </c>
      <c r="S25" s="39" t="s">
        <v>67</v>
      </c>
      <c r="T25" s="39" t="s">
        <v>129</v>
      </c>
      <c r="U25" s="39" t="s">
        <v>130</v>
      </c>
      <c r="V25" s="44" t="s">
        <v>59</v>
      </c>
      <c r="W25" s="39"/>
      <c r="X25" s="39" t="s">
        <v>55</v>
      </c>
      <c r="Y25" s="39" t="s">
        <v>132</v>
      </c>
      <c r="Z25" s="39">
        <v>0.8199</v>
      </c>
      <c r="AA25" s="39">
        <v>0</v>
      </c>
      <c r="AB25" s="46">
        <v>4.5</v>
      </c>
      <c r="AC25" s="46">
        <f t="shared" si="0"/>
        <v>4.5</v>
      </c>
      <c r="AD25" s="46">
        <f t="shared" si="1"/>
        <v>0</v>
      </c>
      <c r="AE25" s="46" t="s">
        <v>50</v>
      </c>
      <c r="AF25" s="46">
        <f t="shared" si="2"/>
        <v>3.68955</v>
      </c>
      <c r="AG25" s="46">
        <f t="shared" si="3"/>
        <v>3.68955</v>
      </c>
      <c r="AH25" s="46">
        <f t="shared" si="4"/>
        <v>0</v>
      </c>
      <c r="AI25" s="50" t="s">
        <v>139</v>
      </c>
      <c r="AJ25" s="39" t="s">
        <v>51</v>
      </c>
    </row>
    <row r="26" spans="1:36">
      <c r="A26" s="39" t="s">
        <v>126</v>
      </c>
      <c r="B26" s="39" t="s">
        <v>127</v>
      </c>
      <c r="C26" s="39"/>
      <c r="D26" s="39"/>
      <c r="E26" s="39"/>
      <c r="F26" s="39"/>
      <c r="G26" s="39" t="s">
        <v>128</v>
      </c>
      <c r="H26" s="39" t="s">
        <v>128</v>
      </c>
      <c r="I26" s="39" t="s">
        <v>133</v>
      </c>
      <c r="J26" s="39" t="s">
        <v>68</v>
      </c>
      <c r="K26" s="9" t="s">
        <v>58</v>
      </c>
      <c r="L26" s="39"/>
      <c r="M26" s="39"/>
      <c r="N26" s="39"/>
      <c r="O26" s="39"/>
      <c r="P26" s="39" t="s">
        <v>47</v>
      </c>
      <c r="Q26" s="39" t="s">
        <v>46</v>
      </c>
      <c r="R26" s="39" t="s">
        <v>58</v>
      </c>
      <c r="S26" s="39" t="s">
        <v>68</v>
      </c>
      <c r="T26" s="39" t="s">
        <v>129</v>
      </c>
      <c r="U26" s="39" t="s">
        <v>130</v>
      </c>
      <c r="V26" s="44" t="s">
        <v>59</v>
      </c>
      <c r="W26" s="39"/>
      <c r="X26" s="39" t="s">
        <v>53</v>
      </c>
      <c r="Y26" s="39" t="s">
        <v>50</v>
      </c>
      <c r="Z26" s="39">
        <v>1</v>
      </c>
      <c r="AA26" s="39">
        <v>6</v>
      </c>
      <c r="AB26" s="46">
        <v>35</v>
      </c>
      <c r="AC26" s="46">
        <f t="shared" si="0"/>
        <v>33.0188679245283</v>
      </c>
      <c r="AD26" s="46">
        <f t="shared" si="1"/>
        <v>1.9811320754717</v>
      </c>
      <c r="AE26" s="46" t="s">
        <v>50</v>
      </c>
      <c r="AF26" s="46">
        <f t="shared" si="2"/>
        <v>35</v>
      </c>
      <c r="AG26" s="46">
        <f t="shared" si="3"/>
        <v>33.0188679245283</v>
      </c>
      <c r="AH26" s="46">
        <f t="shared" si="4"/>
        <v>1.9811320754717</v>
      </c>
      <c r="AI26" s="50" t="s">
        <v>139</v>
      </c>
      <c r="AJ26" s="39" t="s">
        <v>62</v>
      </c>
    </row>
    <row r="27" spans="1:36">
      <c r="A27" s="39" t="s">
        <v>126</v>
      </c>
      <c r="B27" s="39" t="s">
        <v>127</v>
      </c>
      <c r="C27" s="39"/>
      <c r="D27" s="39"/>
      <c r="E27" s="39"/>
      <c r="F27" s="39"/>
      <c r="G27" s="39" t="s">
        <v>128</v>
      </c>
      <c r="H27" s="39" t="s">
        <v>128</v>
      </c>
      <c r="I27" s="39" t="s">
        <v>136</v>
      </c>
      <c r="J27" s="39" t="s">
        <v>70</v>
      </c>
      <c r="K27" s="9" t="s">
        <v>61</v>
      </c>
      <c r="L27" s="39"/>
      <c r="M27" s="39"/>
      <c r="N27" s="39"/>
      <c r="O27" s="39"/>
      <c r="P27" s="39" t="s">
        <v>47</v>
      </c>
      <c r="Q27" s="39" t="s">
        <v>46</v>
      </c>
      <c r="R27" s="39" t="s">
        <v>61</v>
      </c>
      <c r="S27" s="39" t="s">
        <v>69</v>
      </c>
      <c r="T27" s="39" t="s">
        <v>129</v>
      </c>
      <c r="U27" s="39" t="s">
        <v>130</v>
      </c>
      <c r="V27" s="44" t="s">
        <v>59</v>
      </c>
      <c r="W27" s="39"/>
      <c r="X27" s="39" t="s">
        <v>54</v>
      </c>
      <c r="Y27" s="39" t="s">
        <v>50</v>
      </c>
      <c r="Z27" s="39">
        <v>1</v>
      </c>
      <c r="AA27" s="39">
        <v>6</v>
      </c>
      <c r="AB27" s="46">
        <v>10</v>
      </c>
      <c r="AC27" s="46">
        <f t="shared" si="0"/>
        <v>9.43396226415094</v>
      </c>
      <c r="AD27" s="46">
        <f t="shared" si="1"/>
        <v>0.566037735849058</v>
      </c>
      <c r="AE27" s="46" t="s">
        <v>50</v>
      </c>
      <c r="AF27" s="46">
        <f t="shared" si="2"/>
        <v>10</v>
      </c>
      <c r="AG27" s="46">
        <f t="shared" si="3"/>
        <v>9.43396226415094</v>
      </c>
      <c r="AH27" s="46">
        <f t="shared" si="4"/>
        <v>0.566037735849058</v>
      </c>
      <c r="AI27" s="50" t="s">
        <v>139</v>
      </c>
      <c r="AJ27" s="39" t="s">
        <v>60</v>
      </c>
    </row>
    <row r="28" spans="1:36">
      <c r="A28" s="39" t="s">
        <v>126</v>
      </c>
      <c r="B28" s="39" t="s">
        <v>127</v>
      </c>
      <c r="C28" s="39"/>
      <c r="D28" s="39"/>
      <c r="E28" s="39"/>
      <c r="F28" s="39"/>
      <c r="G28" s="39" t="s">
        <v>128</v>
      </c>
      <c r="H28" s="39" t="s">
        <v>128</v>
      </c>
      <c r="I28" s="39" t="s">
        <v>136</v>
      </c>
      <c r="J28" s="39" t="s">
        <v>70</v>
      </c>
      <c r="K28" s="9" t="s">
        <v>61</v>
      </c>
      <c r="L28" s="39"/>
      <c r="M28" s="39"/>
      <c r="N28" s="39"/>
      <c r="O28" s="39"/>
      <c r="P28" s="39" t="s">
        <v>47</v>
      </c>
      <c r="Q28" s="39" t="s">
        <v>46</v>
      </c>
      <c r="R28" s="39" t="s">
        <v>61</v>
      </c>
      <c r="S28" s="39" t="s">
        <v>70</v>
      </c>
      <c r="T28" s="39" t="s">
        <v>129</v>
      </c>
      <c r="U28" s="39" t="s">
        <v>130</v>
      </c>
      <c r="V28" s="44" t="s">
        <v>59</v>
      </c>
      <c r="W28" s="39"/>
      <c r="X28" s="39" t="s">
        <v>52</v>
      </c>
      <c r="Y28" s="39" t="s">
        <v>50</v>
      </c>
      <c r="Z28" s="39">
        <v>1</v>
      </c>
      <c r="AA28" s="39">
        <v>6</v>
      </c>
      <c r="AB28" s="46">
        <v>20</v>
      </c>
      <c r="AC28" s="46">
        <f t="shared" si="0"/>
        <v>18.8679245283019</v>
      </c>
      <c r="AD28" s="46">
        <f t="shared" si="1"/>
        <v>1.13207547169812</v>
      </c>
      <c r="AE28" s="46" t="s">
        <v>50</v>
      </c>
      <c r="AF28" s="46">
        <f t="shared" si="2"/>
        <v>20</v>
      </c>
      <c r="AG28" s="46">
        <f t="shared" si="3"/>
        <v>18.8679245283019</v>
      </c>
      <c r="AH28" s="46">
        <f t="shared" si="4"/>
        <v>1.13207547169812</v>
      </c>
      <c r="AI28" s="50" t="s">
        <v>139</v>
      </c>
      <c r="AJ28" s="39" t="s">
        <v>62</v>
      </c>
    </row>
    <row r="29" spans="1:36">
      <c r="A29" s="39" t="s">
        <v>126</v>
      </c>
      <c r="B29" s="39" t="s">
        <v>127</v>
      </c>
      <c r="C29" s="39"/>
      <c r="D29" s="39"/>
      <c r="E29" s="39"/>
      <c r="F29" s="39"/>
      <c r="G29" s="39" t="s">
        <v>128</v>
      </c>
      <c r="H29" s="39" t="s">
        <v>128</v>
      </c>
      <c r="I29" s="39" t="s">
        <v>128</v>
      </c>
      <c r="J29" s="39" t="s">
        <v>137</v>
      </c>
      <c r="K29" s="9" t="s">
        <v>46</v>
      </c>
      <c r="L29" s="39"/>
      <c r="M29" s="39"/>
      <c r="N29" s="39"/>
      <c r="O29" s="39"/>
      <c r="P29" s="39" t="s">
        <v>47</v>
      </c>
      <c r="Q29" s="39" t="s">
        <v>46</v>
      </c>
      <c r="R29" s="39" t="s">
        <v>46</v>
      </c>
      <c r="S29" s="39" t="s">
        <v>71</v>
      </c>
      <c r="T29" s="39" t="s">
        <v>129</v>
      </c>
      <c r="U29" s="39" t="s">
        <v>130</v>
      </c>
      <c r="V29" s="44" t="s">
        <v>59</v>
      </c>
      <c r="W29" s="39"/>
      <c r="X29" s="39" t="s">
        <v>56</v>
      </c>
      <c r="Y29" s="39" t="s">
        <v>50</v>
      </c>
      <c r="Z29" s="39">
        <v>1</v>
      </c>
      <c r="AA29" s="39">
        <v>0</v>
      </c>
      <c r="AB29" s="46">
        <v>50</v>
      </c>
      <c r="AC29" s="46">
        <f t="shared" si="0"/>
        <v>50</v>
      </c>
      <c r="AD29" s="46">
        <f t="shared" si="1"/>
        <v>0</v>
      </c>
      <c r="AE29" s="46" t="s">
        <v>50</v>
      </c>
      <c r="AF29" s="46">
        <f t="shared" si="2"/>
        <v>50</v>
      </c>
      <c r="AG29" s="46">
        <f t="shared" si="3"/>
        <v>50</v>
      </c>
      <c r="AH29" s="46">
        <f t="shared" si="4"/>
        <v>0</v>
      </c>
      <c r="AI29" s="50" t="s">
        <v>139</v>
      </c>
      <c r="AJ29" s="39" t="s">
        <v>51</v>
      </c>
    </row>
    <row r="30" ht="15" customHeight="1" spans="1:36">
      <c r="A30" s="39" t="s">
        <v>126</v>
      </c>
      <c r="B30" s="39" t="s">
        <v>127</v>
      </c>
      <c r="C30" s="39"/>
      <c r="D30" s="39"/>
      <c r="E30" s="39"/>
      <c r="F30" s="39"/>
      <c r="G30" s="39" t="s">
        <v>128</v>
      </c>
      <c r="H30" s="39" t="s">
        <v>128</v>
      </c>
      <c r="I30" s="39" t="s">
        <v>128</v>
      </c>
      <c r="J30" s="39" t="s">
        <v>137</v>
      </c>
      <c r="K30" s="9" t="s">
        <v>46</v>
      </c>
      <c r="L30" s="39"/>
      <c r="M30" s="39"/>
      <c r="N30" s="39"/>
      <c r="O30" s="39"/>
      <c r="P30" s="39" t="s">
        <v>47</v>
      </c>
      <c r="Q30" s="39" t="s">
        <v>46</v>
      </c>
      <c r="R30" s="39" t="s">
        <v>46</v>
      </c>
      <c r="S30" s="39" t="s">
        <v>71</v>
      </c>
      <c r="T30" s="39" t="s">
        <v>129</v>
      </c>
      <c r="U30" s="39" t="s">
        <v>130</v>
      </c>
      <c r="V30" s="44" t="s">
        <v>59</v>
      </c>
      <c r="W30" s="39"/>
      <c r="X30" s="39" t="s">
        <v>57</v>
      </c>
      <c r="Y30" s="39" t="s">
        <v>50</v>
      </c>
      <c r="Z30" s="39">
        <v>1</v>
      </c>
      <c r="AA30" s="39">
        <v>0</v>
      </c>
      <c r="AB30" s="46">
        <v>176.35</v>
      </c>
      <c r="AC30" s="46">
        <f t="shared" si="0"/>
        <v>176.35</v>
      </c>
      <c r="AD30" s="46">
        <f t="shared" si="1"/>
        <v>0</v>
      </c>
      <c r="AE30" s="46" t="s">
        <v>50</v>
      </c>
      <c r="AF30" s="46">
        <f t="shared" si="2"/>
        <v>176.35</v>
      </c>
      <c r="AG30" s="46">
        <f t="shared" si="3"/>
        <v>176.35</v>
      </c>
      <c r="AH30" s="46">
        <f t="shared" si="4"/>
        <v>0</v>
      </c>
      <c r="AI30" s="50" t="s">
        <v>139</v>
      </c>
      <c r="AJ30" s="39" t="s">
        <v>51</v>
      </c>
    </row>
    <row r="31" spans="1:36">
      <c r="A31" s="39" t="s">
        <v>126</v>
      </c>
      <c r="B31" s="39" t="s">
        <v>127</v>
      </c>
      <c r="C31" s="39"/>
      <c r="D31" s="39"/>
      <c r="E31" s="39"/>
      <c r="F31" s="39"/>
      <c r="G31" s="39" t="s">
        <v>128</v>
      </c>
      <c r="H31" s="39" t="s">
        <v>128</v>
      </c>
      <c r="I31" s="39" t="s">
        <v>133</v>
      </c>
      <c r="J31" s="39" t="s">
        <v>66</v>
      </c>
      <c r="K31" s="9" t="s">
        <v>58</v>
      </c>
      <c r="L31" s="39"/>
      <c r="M31" s="39"/>
      <c r="N31" s="39"/>
      <c r="O31" s="39"/>
      <c r="P31" s="39" t="s">
        <v>47</v>
      </c>
      <c r="Q31" s="39" t="s">
        <v>58</v>
      </c>
      <c r="R31" s="39" t="s">
        <v>66</v>
      </c>
      <c r="S31" s="39" t="s">
        <v>58</v>
      </c>
      <c r="T31" s="39" t="s">
        <v>129</v>
      </c>
      <c r="U31" s="39" t="s">
        <v>130</v>
      </c>
      <c r="V31" s="39" t="s">
        <v>48</v>
      </c>
      <c r="W31" s="39"/>
      <c r="X31" s="39" t="s">
        <v>49</v>
      </c>
      <c r="Y31" s="39" t="s">
        <v>50</v>
      </c>
      <c r="Z31" s="39">
        <v>1</v>
      </c>
      <c r="AA31" s="39">
        <v>6</v>
      </c>
      <c r="AB31" s="46">
        <v>0.8</v>
      </c>
      <c r="AC31" s="46">
        <f t="shared" si="0"/>
        <v>0.754716981132076</v>
      </c>
      <c r="AD31" s="46">
        <f t="shared" si="1"/>
        <v>0.0452830188679245</v>
      </c>
      <c r="AE31" s="46" t="s">
        <v>50</v>
      </c>
      <c r="AF31" s="46">
        <f t="shared" si="2"/>
        <v>0.8</v>
      </c>
      <c r="AG31" s="46">
        <f t="shared" si="3"/>
        <v>0.754716981132076</v>
      </c>
      <c r="AH31" s="46">
        <f t="shared" si="4"/>
        <v>0.0452830188679245</v>
      </c>
      <c r="AI31" s="50" t="s">
        <v>140</v>
      </c>
      <c r="AJ31" s="39" t="s">
        <v>62</v>
      </c>
    </row>
    <row r="32" spans="1:36">
      <c r="A32" s="39" t="s">
        <v>126</v>
      </c>
      <c r="B32" s="39" t="s">
        <v>127</v>
      </c>
      <c r="C32" s="39"/>
      <c r="D32" s="39"/>
      <c r="E32" s="39"/>
      <c r="F32" s="39"/>
      <c r="G32" s="39" t="s">
        <v>128</v>
      </c>
      <c r="H32" s="39" t="s">
        <v>128</v>
      </c>
      <c r="I32" s="39" t="s">
        <v>136</v>
      </c>
      <c r="J32" s="39" t="s">
        <v>70</v>
      </c>
      <c r="K32" s="9" t="s">
        <v>61</v>
      </c>
      <c r="L32" s="39"/>
      <c r="M32" s="39"/>
      <c r="N32" s="39"/>
      <c r="O32" s="39"/>
      <c r="P32" s="39" t="s">
        <v>47</v>
      </c>
      <c r="Q32" s="39" t="s">
        <v>61</v>
      </c>
      <c r="R32" s="39" t="s">
        <v>69</v>
      </c>
      <c r="S32" s="39" t="s">
        <v>61</v>
      </c>
      <c r="T32" s="39" t="s">
        <v>129</v>
      </c>
      <c r="U32" s="39" t="s">
        <v>130</v>
      </c>
      <c r="V32" s="39" t="s">
        <v>48</v>
      </c>
      <c r="W32" s="39"/>
      <c r="X32" s="39" t="s">
        <v>54</v>
      </c>
      <c r="Y32" s="39" t="s">
        <v>50</v>
      </c>
      <c r="Z32" s="39">
        <v>1</v>
      </c>
      <c r="AA32" s="39">
        <v>6</v>
      </c>
      <c r="AB32" s="46">
        <v>10</v>
      </c>
      <c r="AC32" s="46">
        <f t="shared" si="0"/>
        <v>9.43396226415094</v>
      </c>
      <c r="AD32" s="46">
        <f t="shared" si="1"/>
        <v>0.566037735849058</v>
      </c>
      <c r="AE32" s="46" t="s">
        <v>50</v>
      </c>
      <c r="AF32" s="46">
        <f t="shared" si="2"/>
        <v>10</v>
      </c>
      <c r="AG32" s="46">
        <f t="shared" si="3"/>
        <v>9.43396226415094</v>
      </c>
      <c r="AH32" s="46">
        <f t="shared" si="4"/>
        <v>0.566037735849058</v>
      </c>
      <c r="AI32" s="50" t="s">
        <v>140</v>
      </c>
      <c r="AJ32" s="39" t="s">
        <v>60</v>
      </c>
    </row>
    <row r="33" spans="1:36">
      <c r="A33" s="39" t="s">
        <v>126</v>
      </c>
      <c r="B33" s="39" t="s">
        <v>127</v>
      </c>
      <c r="C33" s="39"/>
      <c r="D33" s="39"/>
      <c r="E33" s="39"/>
      <c r="F33" s="39"/>
      <c r="G33" s="39" t="s">
        <v>128</v>
      </c>
      <c r="H33" s="39" t="s">
        <v>128</v>
      </c>
      <c r="I33" s="39" t="s">
        <v>136</v>
      </c>
      <c r="J33" s="39" t="s">
        <v>70</v>
      </c>
      <c r="K33" s="9" t="s">
        <v>61</v>
      </c>
      <c r="L33" s="39"/>
      <c r="M33" s="39"/>
      <c r="N33" s="39"/>
      <c r="O33" s="39"/>
      <c r="P33" s="39" t="s">
        <v>47</v>
      </c>
      <c r="Q33" s="39" t="s">
        <v>61</v>
      </c>
      <c r="R33" s="39" t="s">
        <v>70</v>
      </c>
      <c r="S33" s="39" t="s">
        <v>61</v>
      </c>
      <c r="T33" s="39" t="s">
        <v>129</v>
      </c>
      <c r="U33" s="39" t="s">
        <v>130</v>
      </c>
      <c r="V33" s="39" t="s">
        <v>48</v>
      </c>
      <c r="W33" s="39"/>
      <c r="X33" s="39" t="s">
        <v>52</v>
      </c>
      <c r="Y33" s="39" t="s">
        <v>50</v>
      </c>
      <c r="Z33" s="39">
        <v>1</v>
      </c>
      <c r="AA33" s="39">
        <v>6</v>
      </c>
      <c r="AB33" s="46">
        <v>20</v>
      </c>
      <c r="AC33" s="46">
        <f t="shared" si="0"/>
        <v>18.8679245283019</v>
      </c>
      <c r="AD33" s="46">
        <f t="shared" si="1"/>
        <v>1.13207547169812</v>
      </c>
      <c r="AE33" s="46" t="s">
        <v>50</v>
      </c>
      <c r="AF33" s="46">
        <f t="shared" si="2"/>
        <v>20</v>
      </c>
      <c r="AG33" s="46">
        <f t="shared" si="3"/>
        <v>18.8679245283019</v>
      </c>
      <c r="AH33" s="46">
        <f t="shared" si="4"/>
        <v>1.13207547169812</v>
      </c>
      <c r="AI33" s="50" t="s">
        <v>140</v>
      </c>
      <c r="AJ33" s="39" t="s">
        <v>62</v>
      </c>
    </row>
    <row r="34" spans="1:36">
      <c r="A34" s="39" t="s">
        <v>126</v>
      </c>
      <c r="B34" s="39" t="s">
        <v>127</v>
      </c>
      <c r="C34" s="39"/>
      <c r="D34" s="39"/>
      <c r="E34" s="39"/>
      <c r="F34" s="39"/>
      <c r="G34" s="39" t="s">
        <v>128</v>
      </c>
      <c r="H34" s="39" t="s">
        <v>128</v>
      </c>
      <c r="I34" s="39" t="s">
        <v>133</v>
      </c>
      <c r="J34" s="39" t="s">
        <v>68</v>
      </c>
      <c r="K34" s="9" t="s">
        <v>58</v>
      </c>
      <c r="L34" s="39"/>
      <c r="M34" s="39"/>
      <c r="N34" s="39"/>
      <c r="O34" s="39"/>
      <c r="P34" s="39" t="s">
        <v>47</v>
      </c>
      <c r="Q34" s="39" t="s">
        <v>58</v>
      </c>
      <c r="R34" s="39" t="s">
        <v>68</v>
      </c>
      <c r="S34" s="39" t="s">
        <v>58</v>
      </c>
      <c r="T34" s="39" t="s">
        <v>129</v>
      </c>
      <c r="U34" s="39" t="s">
        <v>130</v>
      </c>
      <c r="V34" s="39" t="s">
        <v>48</v>
      </c>
      <c r="W34" s="39"/>
      <c r="X34" s="39" t="s">
        <v>53</v>
      </c>
      <c r="Y34" s="39" t="s">
        <v>50</v>
      </c>
      <c r="Z34" s="39">
        <v>1</v>
      </c>
      <c r="AA34" s="39">
        <v>6</v>
      </c>
      <c r="AB34" s="46">
        <v>35</v>
      </c>
      <c r="AC34" s="46">
        <f t="shared" si="0"/>
        <v>33.0188679245283</v>
      </c>
      <c r="AD34" s="46">
        <f t="shared" si="1"/>
        <v>1.9811320754717</v>
      </c>
      <c r="AE34" s="46" t="s">
        <v>50</v>
      </c>
      <c r="AF34" s="46">
        <f t="shared" si="2"/>
        <v>35</v>
      </c>
      <c r="AG34" s="46">
        <f t="shared" si="3"/>
        <v>33.0188679245283</v>
      </c>
      <c r="AH34" s="46">
        <f t="shared" si="4"/>
        <v>1.9811320754717</v>
      </c>
      <c r="AI34" s="50" t="s">
        <v>140</v>
      </c>
      <c r="AJ34" s="39" t="s">
        <v>62</v>
      </c>
    </row>
    <row r="35" spans="27:35">
      <c r="AA35" s="33"/>
      <c r="AB35" s="33"/>
      <c r="AC35" s="33"/>
      <c r="AD35" s="33"/>
      <c r="AE35" s="33"/>
      <c r="AF35" s="33"/>
      <c r="AG35" s="33"/>
      <c r="AH35" s="33"/>
      <c r="AI35" s="33"/>
    </row>
    <row r="36" spans="27:35">
      <c r="AA36" s="33"/>
      <c r="AB36" s="33"/>
      <c r="AC36" s="33"/>
      <c r="AD36" s="33"/>
      <c r="AE36" s="33"/>
      <c r="AF36" s="33"/>
      <c r="AG36" s="33"/>
      <c r="AH36" s="33"/>
      <c r="AI36" s="33"/>
    </row>
    <row r="37" spans="27:35">
      <c r="AA37" s="33"/>
      <c r="AB37" s="33"/>
      <c r="AC37" s="33"/>
      <c r="AD37" s="33"/>
      <c r="AE37" s="33"/>
      <c r="AF37" s="33"/>
      <c r="AG37" s="33"/>
      <c r="AH37" s="33"/>
      <c r="AI37" s="33"/>
    </row>
    <row r="38" spans="27:35">
      <c r="AA38" s="33"/>
      <c r="AB38" s="33"/>
      <c r="AC38" s="33"/>
      <c r="AD38" s="33"/>
      <c r="AE38" s="33"/>
      <c r="AF38" s="33"/>
      <c r="AG38" s="33"/>
      <c r="AH38" s="33"/>
      <c r="AI38" s="33"/>
    </row>
    <row r="39" spans="27:35">
      <c r="AA39" s="33"/>
      <c r="AB39" s="33"/>
      <c r="AC39" s="33"/>
      <c r="AD39" s="33"/>
      <c r="AE39" s="33"/>
      <c r="AF39" s="33"/>
      <c r="AG39" s="33"/>
      <c r="AH39" s="33"/>
      <c r="AI39" s="33"/>
    </row>
    <row r="40" spans="1:35">
      <c r="A40" s="20"/>
      <c r="AA40" s="33"/>
      <c r="AB40" s="33"/>
      <c r="AC40" s="33"/>
      <c r="AD40" s="33"/>
      <c r="AE40" s="33"/>
      <c r="AF40" s="33"/>
      <c r="AG40" s="33"/>
      <c r="AH40" s="33"/>
      <c r="AI40" s="33"/>
    </row>
    <row r="41" spans="27:35">
      <c r="AA41" s="33"/>
      <c r="AB41" s="33"/>
      <c r="AC41" s="33"/>
      <c r="AD41" s="33"/>
      <c r="AE41" s="33"/>
      <c r="AF41" s="33"/>
      <c r="AG41" s="33"/>
      <c r="AH41" s="33"/>
      <c r="AI41" s="33"/>
    </row>
    <row r="42" spans="27:35">
      <c r="AA42" s="33"/>
      <c r="AB42" s="33"/>
      <c r="AC42" s="33"/>
      <c r="AD42" s="33"/>
      <c r="AE42" s="33"/>
      <c r="AF42" s="33"/>
      <c r="AG42" s="33"/>
      <c r="AH42" s="33"/>
      <c r="AI42" s="33"/>
    </row>
    <row r="43" spans="27:35">
      <c r="AA43" s="33"/>
      <c r="AB43" s="33"/>
      <c r="AC43" s="33"/>
      <c r="AD43" s="33"/>
      <c r="AE43" s="33"/>
      <c r="AF43" s="33"/>
      <c r="AG43" s="33"/>
      <c r="AH43" s="33"/>
      <c r="AI43" s="33"/>
    </row>
    <row r="44" spans="27:35">
      <c r="AA44" s="33"/>
      <c r="AB44" s="33"/>
      <c r="AC44" s="33"/>
      <c r="AD44" s="33"/>
      <c r="AE44" s="33"/>
      <c r="AF44" s="33"/>
      <c r="AG44" s="33"/>
      <c r="AH44" s="33"/>
      <c r="AI44" s="33"/>
    </row>
    <row r="45" spans="27:35">
      <c r="AA45" s="33"/>
      <c r="AB45" s="33"/>
      <c r="AC45" s="33"/>
      <c r="AD45" s="33"/>
      <c r="AE45" s="33"/>
      <c r="AF45" s="33"/>
      <c r="AG45" s="33"/>
      <c r="AH45" s="33"/>
      <c r="AI45" s="33"/>
    </row>
    <row r="46" spans="27:35">
      <c r="AA46" s="33"/>
      <c r="AB46" s="33"/>
      <c r="AC46" s="33"/>
      <c r="AD46" s="33"/>
      <c r="AE46" s="33"/>
      <c r="AF46" s="33"/>
      <c r="AG46" s="33"/>
      <c r="AH46" s="33"/>
      <c r="AI46" s="33"/>
    </row>
    <row r="47" spans="27:35">
      <c r="AA47" s="33"/>
      <c r="AB47" s="33"/>
      <c r="AC47" s="33"/>
      <c r="AD47" s="33"/>
      <c r="AE47" s="33"/>
      <c r="AF47" s="33"/>
      <c r="AG47" s="33"/>
      <c r="AH47" s="33"/>
      <c r="AI47" s="33"/>
    </row>
    <row r="48" spans="27:35">
      <c r="AA48" s="33"/>
      <c r="AB48" s="33"/>
      <c r="AC48" s="33"/>
      <c r="AD48" s="33"/>
      <c r="AE48" s="33"/>
      <c r="AF48" s="33"/>
      <c r="AG48" s="33"/>
      <c r="AH48" s="33"/>
      <c r="AI48" s="33"/>
    </row>
    <row r="49" s="33" customFormat="1"/>
    <row r="50" s="33" customFormat="1"/>
  </sheetData>
  <autoFilter ref="A2:AJ34"/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AI83"/>
  <sheetViews>
    <sheetView zoomScale="85" zoomScaleNormal="85" workbookViewId="0">
      <pane ySplit="2" topLeftCell="A3" activePane="bottomLeft" state="frozen"/>
      <selection/>
      <selection pane="bottomLeft" activeCell="E65" sqref="E65"/>
    </sheetView>
  </sheetViews>
  <sheetFormatPr defaultColWidth="9" defaultRowHeight="12.4"/>
  <cols>
    <col min="1" max="1" width="28.2232142857143" customWidth="1"/>
    <col min="2" max="3" width="11.2232142857143" customWidth="1"/>
    <col min="4" max="4" width="34.1071428571429" customWidth="1"/>
    <col min="5" max="5" width="47" customWidth="1"/>
    <col min="6" max="6" width="28.4375" customWidth="1"/>
    <col min="7" max="7" width="16.3303571428571" customWidth="1"/>
    <col min="8" max="8" width="13.3303571428571" customWidth="1"/>
    <col min="9" max="9" width="18.2232142857143" customWidth="1"/>
    <col min="10" max="10" width="20.1071428571429" customWidth="1"/>
    <col min="11" max="11" width="35.3571428571429" customWidth="1"/>
    <col min="12" max="12" width="18.2232142857143" customWidth="1"/>
    <col min="13" max="13" width="28.8839285714286" customWidth="1"/>
    <col min="14" max="14" width="26.1071428571429" customWidth="1"/>
    <col min="15" max="15" width="13.3303571428571" customWidth="1"/>
    <col min="16" max="16" width="9.10714285714286" customWidth="1"/>
    <col min="17" max="18" width="22.4375" customWidth="1"/>
    <col min="19" max="19" width="13.3303571428571" customWidth="1"/>
    <col min="20" max="20" width="24.6607142857143" customWidth="1"/>
    <col min="21" max="21" width="22.4375" customWidth="1"/>
    <col min="22" max="22" width="24.6607142857143" customWidth="1"/>
    <col min="23" max="23" width="22.4375" customWidth="1"/>
    <col min="24" max="24" width="15.5535714285714" customWidth="1"/>
    <col min="25" max="25" width="13.3303571428571" customWidth="1"/>
    <col min="26" max="27" width="17.7767857142857" customWidth="1"/>
    <col min="28" max="28" width="14.4375" hidden="1" customWidth="1"/>
    <col min="29" max="29" width="47.1071428571429" hidden="1" customWidth="1"/>
    <col min="30" max="30" width="14.4375" hidden="1" customWidth="1"/>
    <col min="31" max="31" width="13.3303571428571" hidden="1" customWidth="1"/>
    <col min="32" max="33" width="17.7767857142857" hidden="1" customWidth="1"/>
    <col min="34" max="34" width="13.3303571428571" hidden="1" customWidth="1"/>
    <col min="35" max="35" width="17.7767857142857" hidden="1" customWidth="1"/>
    <col min="36" max="36" width="19.4375" customWidth="1"/>
    <col min="37" max="37" width="17.1071428571429" customWidth="1"/>
    <col min="38" max="38" width="19.4375" customWidth="1"/>
    <col min="39" max="39" width="17.1071428571429" customWidth="1"/>
    <col min="40" max="40" width="13.5535714285714" customWidth="1"/>
    <col min="41" max="41" width="47" customWidth="1"/>
    <col min="42" max="42" width="13.5535714285714" customWidth="1"/>
    <col min="43" max="43" width="12.5535714285714" customWidth="1"/>
    <col min="44" max="45" width="17.1071428571429" customWidth="1"/>
    <col min="46" max="46" width="12.5535714285714" customWidth="1"/>
    <col min="47" max="47" width="17.1071428571429" customWidth="1"/>
  </cols>
  <sheetData>
    <row r="1" ht="21.6" spans="1:1">
      <c r="A1" s="12" t="s">
        <v>141</v>
      </c>
    </row>
    <row r="2" ht="13.8" customHeight="1" spans="1:35">
      <c r="A2" s="13" t="s">
        <v>20</v>
      </c>
      <c r="B2" s="14" t="s">
        <v>23</v>
      </c>
      <c r="C2" s="15" t="s">
        <v>109</v>
      </c>
      <c r="D2" s="13" t="s">
        <v>34</v>
      </c>
      <c r="E2" s="21" t="s">
        <v>110</v>
      </c>
      <c r="F2" s="15" t="s">
        <v>111</v>
      </c>
      <c r="G2" t="s">
        <v>22</v>
      </c>
      <c r="H2" t="s">
        <v>19</v>
      </c>
      <c r="I2" t="s">
        <v>142</v>
      </c>
      <c r="J2" s="15" t="s">
        <v>3</v>
      </c>
      <c r="K2" s="26" t="s">
        <v>29</v>
      </c>
      <c r="L2" t="s">
        <v>7</v>
      </c>
      <c r="M2" s="15" t="s">
        <v>9</v>
      </c>
      <c r="N2" s="27" t="s">
        <v>17</v>
      </c>
      <c r="O2" t="s">
        <v>143</v>
      </c>
      <c r="P2" t="s">
        <v>144</v>
      </c>
      <c r="Q2" t="s">
        <v>145</v>
      </c>
      <c r="R2" s="13" t="s">
        <v>146</v>
      </c>
      <c r="S2" t="s">
        <v>147</v>
      </c>
      <c r="T2" t="s">
        <v>148</v>
      </c>
      <c r="U2" t="s">
        <v>149</v>
      </c>
      <c r="V2" s="13" t="s">
        <v>150</v>
      </c>
      <c r="W2" s="13" t="s">
        <v>151</v>
      </c>
      <c r="X2" s="30" t="s">
        <v>152</v>
      </c>
      <c r="Y2" t="s">
        <v>153</v>
      </c>
      <c r="Z2" s="26" t="s">
        <v>154</v>
      </c>
      <c r="AA2" t="s">
        <v>155</v>
      </c>
      <c r="AB2" t="s">
        <v>156</v>
      </c>
      <c r="AC2" t="s">
        <v>157</v>
      </c>
      <c r="AD2" t="s">
        <v>158</v>
      </c>
      <c r="AE2" t="s">
        <v>159</v>
      </c>
      <c r="AF2" t="s">
        <v>160</v>
      </c>
      <c r="AG2" t="s">
        <v>161</v>
      </c>
      <c r="AH2" t="s">
        <v>162</v>
      </c>
      <c r="AI2" t="s">
        <v>163</v>
      </c>
    </row>
    <row r="3" s="11" customFormat="1" spans="1:35">
      <c r="A3" s="16" t="s">
        <v>46</v>
      </c>
      <c r="B3" s="17" t="s">
        <v>128</v>
      </c>
      <c r="C3" s="18" t="s">
        <v>128</v>
      </c>
      <c r="D3" s="19" t="s">
        <v>61</v>
      </c>
      <c r="E3" s="22" t="s">
        <v>136</v>
      </c>
      <c r="F3" s="23" t="s">
        <v>70</v>
      </c>
      <c r="G3" s="11" t="s">
        <v>129</v>
      </c>
      <c r="H3" s="24">
        <v>44362</v>
      </c>
      <c r="I3" s="11" t="s">
        <v>130</v>
      </c>
      <c r="J3" s="23" t="s">
        <v>47</v>
      </c>
      <c r="K3" s="11" t="s">
        <v>164</v>
      </c>
      <c r="L3" s="11" t="s">
        <v>54</v>
      </c>
      <c r="M3" s="23" t="s">
        <v>69</v>
      </c>
      <c r="N3" s="19" t="s">
        <v>47</v>
      </c>
      <c r="O3" s="11" t="s">
        <v>127</v>
      </c>
      <c r="P3" s="11" t="s">
        <v>50</v>
      </c>
      <c r="Q3" s="11">
        <v>20</v>
      </c>
      <c r="R3" s="11">
        <v>10</v>
      </c>
      <c r="S3" s="11">
        <v>6</v>
      </c>
      <c r="T3" s="28">
        <v>18.8679245283019</v>
      </c>
      <c r="U3" s="28">
        <v>1.13207547169811</v>
      </c>
      <c r="V3" s="28">
        <f t="shared" ref="V3:V9" si="0">R3/(1+S3%)</f>
        <v>9.43396226415094</v>
      </c>
      <c r="W3" s="28">
        <f t="shared" ref="W3:W9" si="1">V3*S3%</f>
        <v>0.566037735849056</v>
      </c>
      <c r="X3" s="31">
        <v>100</v>
      </c>
      <c r="Y3" s="11">
        <v>6</v>
      </c>
      <c r="Z3" s="28">
        <f t="shared" ref="Z3:Z9" si="2">X3/(1+Y3%)</f>
        <v>94.3396226415094</v>
      </c>
      <c r="AA3" s="28">
        <f t="shared" ref="AA3:AA9" si="3">Z3*Y3%</f>
        <v>5.66037735849057</v>
      </c>
      <c r="AB3" s="11" t="b">
        <f>A3=D3</f>
        <v>0</v>
      </c>
      <c r="AC3" s="11" t="str">
        <f>VLOOKUP(M3,内部供方所属关系表!$A$1:$B$202,2,0)</f>
        <v>佳利达国际物流南京有限公司</v>
      </c>
      <c r="AD3" s="11" t="b">
        <f>AC3=D3</f>
        <v>0</v>
      </c>
      <c r="AE3" s="11" t="s">
        <v>165</v>
      </c>
      <c r="AF3" s="11" t="s">
        <v>165</v>
      </c>
      <c r="AG3" s="11" t="s">
        <v>165</v>
      </c>
      <c r="AH3" s="11" t="str">
        <f t="shared" ref="AH3:AH9" si="4">IF(AND(AF3="内部",AG3="内部"),"内部","外部")</f>
        <v>内部</v>
      </c>
      <c r="AI3" s="11" t="s">
        <v>166</v>
      </c>
    </row>
    <row r="4" ht="13.8" customHeight="1" spans="1:35">
      <c r="A4" s="13" t="s">
        <v>46</v>
      </c>
      <c r="B4" s="14" t="s">
        <v>128</v>
      </c>
      <c r="C4" s="15" t="s">
        <v>128</v>
      </c>
      <c r="D4" s="13" t="s">
        <v>58</v>
      </c>
      <c r="E4" s="21" t="s">
        <v>133</v>
      </c>
      <c r="F4" s="15" t="s">
        <v>66</v>
      </c>
      <c r="G4" t="s">
        <v>129</v>
      </c>
      <c r="H4" s="25">
        <v>44362</v>
      </c>
      <c r="I4" t="s">
        <v>130</v>
      </c>
      <c r="J4" s="15" t="s">
        <v>47</v>
      </c>
      <c r="K4" t="s">
        <v>164</v>
      </c>
      <c r="L4" t="s">
        <v>49</v>
      </c>
      <c r="M4" s="15" t="s">
        <v>66</v>
      </c>
      <c r="N4" s="13" t="s">
        <v>47</v>
      </c>
      <c r="O4" t="s">
        <v>127</v>
      </c>
      <c r="P4" t="s">
        <v>50</v>
      </c>
      <c r="Q4">
        <v>0.8</v>
      </c>
      <c r="R4">
        <v>0.8</v>
      </c>
      <c r="S4">
        <v>6</v>
      </c>
      <c r="T4" s="29">
        <v>0.754716981132076</v>
      </c>
      <c r="U4" s="29">
        <v>0.0452830188679245</v>
      </c>
      <c r="V4" s="29">
        <f t="shared" si="0"/>
        <v>0.754716981132076</v>
      </c>
      <c r="W4" s="29">
        <f t="shared" si="1"/>
        <v>0.0452830188679245</v>
      </c>
      <c r="X4" s="30">
        <v>100</v>
      </c>
      <c r="Y4">
        <v>6</v>
      </c>
      <c r="Z4" s="29">
        <f t="shared" si="2"/>
        <v>94.3396226415094</v>
      </c>
      <c r="AA4" s="29">
        <f t="shared" si="3"/>
        <v>5.66037735849057</v>
      </c>
      <c r="AB4" t="b">
        <v>0</v>
      </c>
      <c r="AC4" t="s">
        <v>58</v>
      </c>
      <c r="AD4" t="b">
        <v>1</v>
      </c>
      <c r="AE4" t="s">
        <v>165</v>
      </c>
      <c r="AF4" t="s">
        <v>165</v>
      </c>
      <c r="AG4" t="s">
        <v>165</v>
      </c>
      <c r="AH4" t="str">
        <f t="shared" si="4"/>
        <v>内部</v>
      </c>
      <c r="AI4" t="s">
        <v>166</v>
      </c>
    </row>
    <row r="5" ht="12" customHeight="1" spans="1:35">
      <c r="A5" s="13" t="s">
        <v>46</v>
      </c>
      <c r="B5" s="14" t="s">
        <v>128</v>
      </c>
      <c r="C5" s="15" t="s">
        <v>128</v>
      </c>
      <c r="D5" s="13" t="s">
        <v>61</v>
      </c>
      <c r="E5" s="21" t="s">
        <v>136</v>
      </c>
      <c r="F5" s="15" t="s">
        <v>70</v>
      </c>
      <c r="G5" t="s">
        <v>129</v>
      </c>
      <c r="H5" s="25">
        <v>44362</v>
      </c>
      <c r="I5" t="s">
        <v>130</v>
      </c>
      <c r="J5" s="15" t="s">
        <v>47</v>
      </c>
      <c r="K5" t="s">
        <v>164</v>
      </c>
      <c r="L5" t="s">
        <v>52</v>
      </c>
      <c r="M5" s="15" t="s">
        <v>70</v>
      </c>
      <c r="N5" s="13" t="s">
        <v>47</v>
      </c>
      <c r="O5" t="s">
        <v>127</v>
      </c>
      <c r="P5" t="s">
        <v>50</v>
      </c>
      <c r="Q5">
        <v>20</v>
      </c>
      <c r="R5">
        <v>20</v>
      </c>
      <c r="S5">
        <v>6</v>
      </c>
      <c r="T5" s="29">
        <v>18.8679245283019</v>
      </c>
      <c r="U5" s="29">
        <v>1.13207547169811</v>
      </c>
      <c r="V5" s="29">
        <f t="shared" si="0"/>
        <v>18.8679245283019</v>
      </c>
      <c r="W5" s="29">
        <f t="shared" si="1"/>
        <v>1.13207547169811</v>
      </c>
      <c r="X5" s="30">
        <v>50</v>
      </c>
      <c r="Y5">
        <v>6</v>
      </c>
      <c r="Z5" s="29">
        <f t="shared" si="2"/>
        <v>47.1698113207547</v>
      </c>
      <c r="AA5" s="29">
        <f t="shared" si="3"/>
        <v>2.83018867924528</v>
      </c>
      <c r="AB5" t="b">
        <v>0</v>
      </c>
      <c r="AC5" t="s">
        <v>61</v>
      </c>
      <c r="AD5" t="b">
        <v>1</v>
      </c>
      <c r="AE5" t="s">
        <v>165</v>
      </c>
      <c r="AF5" t="s">
        <v>165</v>
      </c>
      <c r="AG5" t="s">
        <v>165</v>
      </c>
      <c r="AH5" t="str">
        <f t="shared" si="4"/>
        <v>内部</v>
      </c>
      <c r="AI5" t="s">
        <v>166</v>
      </c>
    </row>
    <row r="6" ht="13.8" customHeight="1" spans="1:35">
      <c r="A6" s="13" t="s">
        <v>46</v>
      </c>
      <c r="B6" s="14" t="s">
        <v>128</v>
      </c>
      <c r="C6" s="15" t="s">
        <v>128</v>
      </c>
      <c r="D6" s="13" t="s">
        <v>58</v>
      </c>
      <c r="E6" s="21" t="s">
        <v>133</v>
      </c>
      <c r="F6" s="15" t="s">
        <v>68</v>
      </c>
      <c r="G6" t="s">
        <v>129</v>
      </c>
      <c r="H6" s="25">
        <v>44362</v>
      </c>
      <c r="I6" t="s">
        <v>130</v>
      </c>
      <c r="J6" s="15" t="s">
        <v>47</v>
      </c>
      <c r="K6" t="s">
        <v>164</v>
      </c>
      <c r="L6" t="s">
        <v>53</v>
      </c>
      <c r="M6" s="15" t="s">
        <v>68</v>
      </c>
      <c r="N6" s="13" t="s">
        <v>47</v>
      </c>
      <c r="O6" t="s">
        <v>127</v>
      </c>
      <c r="P6" t="s">
        <v>50</v>
      </c>
      <c r="Q6">
        <v>35</v>
      </c>
      <c r="R6">
        <v>35</v>
      </c>
      <c r="S6">
        <v>6</v>
      </c>
      <c r="T6" s="29">
        <v>33.0188679245283</v>
      </c>
      <c r="U6" s="29">
        <v>1.9811320754717</v>
      </c>
      <c r="V6" s="29">
        <f t="shared" si="0"/>
        <v>33.0188679245283</v>
      </c>
      <c r="W6" s="29">
        <f t="shared" si="1"/>
        <v>1.9811320754717</v>
      </c>
      <c r="X6" s="30">
        <v>150</v>
      </c>
      <c r="Y6">
        <v>6</v>
      </c>
      <c r="Z6" s="29">
        <f t="shared" si="2"/>
        <v>141.509433962264</v>
      </c>
      <c r="AA6" s="29">
        <f t="shared" si="3"/>
        <v>8.49056603773585</v>
      </c>
      <c r="AB6" t="b">
        <v>0</v>
      </c>
      <c r="AC6" t="s">
        <v>58</v>
      </c>
      <c r="AD6" t="b">
        <v>1</v>
      </c>
      <c r="AE6" t="s">
        <v>165</v>
      </c>
      <c r="AF6" t="s">
        <v>165</v>
      </c>
      <c r="AG6" t="s">
        <v>165</v>
      </c>
      <c r="AH6" t="str">
        <f t="shared" si="4"/>
        <v>内部</v>
      </c>
      <c r="AI6" t="s">
        <v>166</v>
      </c>
    </row>
    <row r="7" ht="13.8" customHeight="1" spans="1:35">
      <c r="A7" s="13" t="s">
        <v>46</v>
      </c>
      <c r="B7" s="14" t="s">
        <v>128</v>
      </c>
      <c r="C7" s="15" t="s">
        <v>128</v>
      </c>
      <c r="D7" s="13" t="s">
        <v>58</v>
      </c>
      <c r="E7" s="21" t="s">
        <v>133</v>
      </c>
      <c r="F7" s="15" t="s">
        <v>135</v>
      </c>
      <c r="G7" t="s">
        <v>129</v>
      </c>
      <c r="H7" s="25">
        <v>44362</v>
      </c>
      <c r="I7" t="s">
        <v>130</v>
      </c>
      <c r="J7" s="15" t="s">
        <v>47</v>
      </c>
      <c r="K7" t="s">
        <v>164</v>
      </c>
      <c r="L7" t="s">
        <v>55</v>
      </c>
      <c r="M7" s="15" t="s">
        <v>67</v>
      </c>
      <c r="N7" s="13" t="s">
        <v>47</v>
      </c>
      <c r="O7" t="s">
        <v>127</v>
      </c>
      <c r="P7" t="s">
        <v>132</v>
      </c>
      <c r="Q7">
        <v>4.5</v>
      </c>
      <c r="R7">
        <v>4.5</v>
      </c>
      <c r="S7">
        <v>0</v>
      </c>
      <c r="T7" s="29">
        <v>4.5</v>
      </c>
      <c r="U7" s="29">
        <v>0</v>
      </c>
      <c r="V7" s="29">
        <f t="shared" si="0"/>
        <v>4.5</v>
      </c>
      <c r="W7" s="29">
        <f t="shared" si="1"/>
        <v>0</v>
      </c>
      <c r="X7" s="30">
        <v>100</v>
      </c>
      <c r="Y7">
        <v>6</v>
      </c>
      <c r="Z7" s="29">
        <f t="shared" si="2"/>
        <v>94.3396226415094</v>
      </c>
      <c r="AA7" s="29">
        <f t="shared" si="3"/>
        <v>5.66037735849057</v>
      </c>
      <c r="AB7" t="b">
        <v>0</v>
      </c>
      <c r="AC7" t="e">
        <v>#N/A</v>
      </c>
      <c r="AD7" t="e">
        <v>#N/A</v>
      </c>
      <c r="AE7" t="s">
        <v>167</v>
      </c>
      <c r="AF7" t="s">
        <v>165</v>
      </c>
      <c r="AG7" t="s">
        <v>165</v>
      </c>
      <c r="AH7" t="str">
        <f t="shared" si="4"/>
        <v>内部</v>
      </c>
      <c r="AI7" t="s">
        <v>166</v>
      </c>
    </row>
    <row r="8" ht="13.8" customHeight="1" spans="1:35">
      <c r="A8" s="13" t="s">
        <v>46</v>
      </c>
      <c r="B8" s="14" t="s">
        <v>128</v>
      </c>
      <c r="C8" s="15" t="s">
        <v>128</v>
      </c>
      <c r="D8" s="13" t="s">
        <v>46</v>
      </c>
      <c r="E8" s="21" t="s">
        <v>128</v>
      </c>
      <c r="F8" s="15" t="s">
        <v>137</v>
      </c>
      <c r="G8" t="s">
        <v>129</v>
      </c>
      <c r="H8" s="25">
        <v>44362</v>
      </c>
      <c r="I8" t="s">
        <v>130</v>
      </c>
      <c r="J8" s="15" t="s">
        <v>47</v>
      </c>
      <c r="K8" t="s">
        <v>164</v>
      </c>
      <c r="L8" t="s">
        <v>56</v>
      </c>
      <c r="M8" s="15" t="s">
        <v>71</v>
      </c>
      <c r="N8" s="13" t="s">
        <v>47</v>
      </c>
      <c r="O8" t="s">
        <v>127</v>
      </c>
      <c r="P8" t="s">
        <v>50</v>
      </c>
      <c r="Q8">
        <v>50</v>
      </c>
      <c r="R8">
        <v>50</v>
      </c>
      <c r="S8">
        <v>0</v>
      </c>
      <c r="T8" s="29">
        <v>50</v>
      </c>
      <c r="U8" s="29">
        <v>0</v>
      </c>
      <c r="V8" s="29">
        <f t="shared" si="0"/>
        <v>50</v>
      </c>
      <c r="W8" s="29">
        <f t="shared" si="1"/>
        <v>0</v>
      </c>
      <c r="X8" s="30">
        <v>150</v>
      </c>
      <c r="Y8">
        <v>6</v>
      </c>
      <c r="Z8" s="29">
        <f t="shared" si="2"/>
        <v>141.509433962264</v>
      </c>
      <c r="AA8" s="29">
        <f t="shared" si="3"/>
        <v>8.49056603773585</v>
      </c>
      <c r="AB8" t="b">
        <f>A8=D8</f>
        <v>1</v>
      </c>
      <c r="AC8" t="e">
        <f>VLOOKUP(M8,[1]关系表!$A$1:$B$129,2,0)</f>
        <v>#N/A</v>
      </c>
      <c r="AD8" t="e">
        <f>D8=AC8</f>
        <v>#N/A</v>
      </c>
      <c r="AE8" t="s">
        <v>167</v>
      </c>
      <c r="AF8" t="s">
        <v>165</v>
      </c>
      <c r="AG8" t="s">
        <v>165</v>
      </c>
      <c r="AH8" t="str">
        <f t="shared" si="4"/>
        <v>内部</v>
      </c>
      <c r="AI8" t="s">
        <v>166</v>
      </c>
    </row>
    <row r="9" ht="13.8" customHeight="1" spans="1:35">
      <c r="A9" s="13" t="s">
        <v>46</v>
      </c>
      <c r="B9" s="14" t="s">
        <v>128</v>
      </c>
      <c r="C9" s="15" t="s">
        <v>128</v>
      </c>
      <c r="D9" s="13" t="s">
        <v>46</v>
      </c>
      <c r="E9" s="21" t="s">
        <v>128</v>
      </c>
      <c r="F9" s="15" t="s">
        <v>137</v>
      </c>
      <c r="G9" t="s">
        <v>129</v>
      </c>
      <c r="H9" s="25">
        <v>44362</v>
      </c>
      <c r="I9" t="s">
        <v>130</v>
      </c>
      <c r="J9" s="15" t="s">
        <v>47</v>
      </c>
      <c r="K9" t="s">
        <v>164</v>
      </c>
      <c r="L9" t="s">
        <v>57</v>
      </c>
      <c r="M9" s="15" t="s">
        <v>71</v>
      </c>
      <c r="N9" s="13" t="s">
        <v>47</v>
      </c>
      <c r="O9" t="s">
        <v>127</v>
      </c>
      <c r="P9" t="s">
        <v>50</v>
      </c>
      <c r="Q9">
        <v>176.35</v>
      </c>
      <c r="R9">
        <v>176.35</v>
      </c>
      <c r="S9">
        <v>0</v>
      </c>
      <c r="T9" s="29">
        <v>176.35</v>
      </c>
      <c r="U9" s="29">
        <v>0</v>
      </c>
      <c r="V9" s="29">
        <f t="shared" si="0"/>
        <v>176.35</v>
      </c>
      <c r="W9" s="29">
        <f t="shared" si="1"/>
        <v>0</v>
      </c>
      <c r="X9" s="30">
        <v>176.35</v>
      </c>
      <c r="Y9">
        <v>0</v>
      </c>
      <c r="Z9" s="29">
        <f t="shared" si="2"/>
        <v>176.35</v>
      </c>
      <c r="AA9" s="29">
        <f t="shared" si="3"/>
        <v>0</v>
      </c>
      <c r="AB9" t="b">
        <f>A9=D9</f>
        <v>1</v>
      </c>
      <c r="AC9" t="e">
        <f>VLOOKUP(M9,[1]关系表!$A$1:$B$129,2,0)</f>
        <v>#N/A</v>
      </c>
      <c r="AD9" t="e">
        <f>D9=AC9</f>
        <v>#N/A</v>
      </c>
      <c r="AE9" t="s">
        <v>167</v>
      </c>
      <c r="AF9" t="s">
        <v>165</v>
      </c>
      <c r="AG9" t="s">
        <v>165</v>
      </c>
      <c r="AH9" t="str">
        <f t="shared" si="4"/>
        <v>内部</v>
      </c>
      <c r="AI9" t="s">
        <v>166</v>
      </c>
    </row>
    <row r="16" spans="1:1">
      <c r="A16" s="20" t="s">
        <v>168</v>
      </c>
    </row>
    <row r="18" spans="11:11">
      <c r="K18" t="s">
        <v>169</v>
      </c>
    </row>
    <row r="19" spans="1:14">
      <c r="A19" t="s">
        <v>143</v>
      </c>
      <c r="B19" t="s">
        <v>23</v>
      </c>
      <c r="C19" t="s">
        <v>109</v>
      </c>
      <c r="D19" t="s">
        <v>20</v>
      </c>
      <c r="E19" t="s">
        <v>3</v>
      </c>
      <c r="F19" t="s">
        <v>17</v>
      </c>
      <c r="G19" t="s">
        <v>22</v>
      </c>
      <c r="H19" t="s">
        <v>142</v>
      </c>
      <c r="I19" t="s">
        <v>7</v>
      </c>
      <c r="J19" t="s">
        <v>144</v>
      </c>
      <c r="K19" t="s">
        <v>153</v>
      </c>
      <c r="L19" t="s">
        <v>152</v>
      </c>
      <c r="M19" t="s">
        <v>154</v>
      </c>
      <c r="N19" t="s">
        <v>155</v>
      </c>
    </row>
    <row r="20" spans="1:14">
      <c r="A20" t="s">
        <v>127</v>
      </c>
      <c r="B20" t="s">
        <v>128</v>
      </c>
      <c r="C20" t="s">
        <v>128</v>
      </c>
      <c r="D20" t="s">
        <v>46</v>
      </c>
      <c r="E20" t="s">
        <v>47</v>
      </c>
      <c r="F20" t="s">
        <v>47</v>
      </c>
      <c r="G20" t="s">
        <v>129</v>
      </c>
      <c r="H20" t="s">
        <v>130</v>
      </c>
      <c r="I20" t="s">
        <v>49</v>
      </c>
      <c r="J20" t="s">
        <v>50</v>
      </c>
      <c r="K20">
        <v>6</v>
      </c>
      <c r="L20">
        <v>100</v>
      </c>
      <c r="M20">
        <v>94.3396226415094</v>
      </c>
      <c r="N20">
        <v>5.66037735849057</v>
      </c>
    </row>
    <row r="21" spans="1:14">
      <c r="A21" t="s">
        <v>127</v>
      </c>
      <c r="B21" t="s">
        <v>128</v>
      </c>
      <c r="C21" t="s">
        <v>128</v>
      </c>
      <c r="D21" t="s">
        <v>46</v>
      </c>
      <c r="E21" t="s">
        <v>47</v>
      </c>
      <c r="F21" t="s">
        <v>47</v>
      </c>
      <c r="G21" t="s">
        <v>129</v>
      </c>
      <c r="H21" t="s">
        <v>130</v>
      </c>
      <c r="I21" t="s">
        <v>52</v>
      </c>
      <c r="J21" t="s">
        <v>50</v>
      </c>
      <c r="K21">
        <v>6</v>
      </c>
      <c r="L21">
        <v>50</v>
      </c>
      <c r="M21">
        <v>47.1698113207547</v>
      </c>
      <c r="N21">
        <v>2.83018867924528</v>
      </c>
    </row>
    <row r="22" spans="1:14">
      <c r="A22" t="s">
        <v>127</v>
      </c>
      <c r="B22" t="s">
        <v>128</v>
      </c>
      <c r="C22" t="s">
        <v>128</v>
      </c>
      <c r="D22" t="s">
        <v>46</v>
      </c>
      <c r="E22" t="s">
        <v>47</v>
      </c>
      <c r="F22" t="s">
        <v>47</v>
      </c>
      <c r="G22" t="s">
        <v>129</v>
      </c>
      <c r="H22" t="s">
        <v>130</v>
      </c>
      <c r="I22" t="s">
        <v>53</v>
      </c>
      <c r="J22" t="s">
        <v>50</v>
      </c>
      <c r="K22">
        <v>6</v>
      </c>
      <c r="L22">
        <v>150</v>
      </c>
      <c r="M22">
        <v>141.509433962264</v>
      </c>
      <c r="N22">
        <v>8.49056603773585</v>
      </c>
    </row>
    <row r="23" spans="1:14">
      <c r="A23" t="s">
        <v>127</v>
      </c>
      <c r="B23" t="s">
        <v>128</v>
      </c>
      <c r="C23" t="s">
        <v>128</v>
      </c>
      <c r="D23" t="s">
        <v>46</v>
      </c>
      <c r="E23" t="s">
        <v>47</v>
      </c>
      <c r="F23" t="s">
        <v>47</v>
      </c>
      <c r="G23" t="s">
        <v>129</v>
      </c>
      <c r="H23" t="s">
        <v>130</v>
      </c>
      <c r="I23" t="s">
        <v>54</v>
      </c>
      <c r="J23" t="s">
        <v>50</v>
      </c>
      <c r="K23">
        <v>6</v>
      </c>
      <c r="L23">
        <v>100</v>
      </c>
      <c r="M23">
        <v>94.3396226415094</v>
      </c>
      <c r="N23">
        <v>5.66037735849057</v>
      </c>
    </row>
    <row r="24" spans="1:14">
      <c r="A24" t="s">
        <v>127</v>
      </c>
      <c r="B24" t="s">
        <v>128</v>
      </c>
      <c r="C24" t="s">
        <v>128</v>
      </c>
      <c r="D24" t="s">
        <v>46</v>
      </c>
      <c r="E24" t="s">
        <v>47</v>
      </c>
      <c r="F24" t="s">
        <v>47</v>
      </c>
      <c r="G24" t="s">
        <v>129</v>
      </c>
      <c r="H24" t="s">
        <v>130</v>
      </c>
      <c r="I24" t="s">
        <v>55</v>
      </c>
      <c r="J24" t="s">
        <v>132</v>
      </c>
      <c r="K24">
        <v>6</v>
      </c>
      <c r="L24">
        <v>100</v>
      </c>
      <c r="M24">
        <v>94.3396226415094</v>
      </c>
      <c r="N24">
        <v>5.66037735849057</v>
      </c>
    </row>
    <row r="25" spans="1:14">
      <c r="A25" t="s">
        <v>127</v>
      </c>
      <c r="B25" t="s">
        <v>128</v>
      </c>
      <c r="C25" t="s">
        <v>128</v>
      </c>
      <c r="D25" t="s">
        <v>46</v>
      </c>
      <c r="E25" t="s">
        <v>47</v>
      </c>
      <c r="F25" t="s">
        <v>47</v>
      </c>
      <c r="G25" t="s">
        <v>129</v>
      </c>
      <c r="H25" t="s">
        <v>130</v>
      </c>
      <c r="I25" t="s">
        <v>56</v>
      </c>
      <c r="J25" t="s">
        <v>50</v>
      </c>
      <c r="K25">
        <v>6</v>
      </c>
      <c r="L25">
        <v>150</v>
      </c>
      <c r="M25">
        <v>141.509433962264</v>
      </c>
      <c r="N25">
        <v>8.49056603773585</v>
      </c>
    </row>
    <row r="26" spans="1:14">
      <c r="A26" t="s">
        <v>127</v>
      </c>
      <c r="B26" t="s">
        <v>128</v>
      </c>
      <c r="C26" t="s">
        <v>128</v>
      </c>
      <c r="D26" t="s">
        <v>46</v>
      </c>
      <c r="E26" t="s">
        <v>47</v>
      </c>
      <c r="F26" t="s">
        <v>47</v>
      </c>
      <c r="G26" t="s">
        <v>129</v>
      </c>
      <c r="H26" t="s">
        <v>130</v>
      </c>
      <c r="I26" t="s">
        <v>57</v>
      </c>
      <c r="J26" t="s">
        <v>50</v>
      </c>
      <c r="K26">
        <v>0</v>
      </c>
      <c r="L26">
        <v>176.35</v>
      </c>
      <c r="M26">
        <v>176.35</v>
      </c>
      <c r="N26">
        <v>0</v>
      </c>
    </row>
    <row r="32" spans="1:1">
      <c r="A32" s="20" t="s">
        <v>170</v>
      </c>
    </row>
    <row r="33" spans="11:11">
      <c r="K33" t="s">
        <v>169</v>
      </c>
    </row>
    <row r="34" spans="13:13">
      <c r="M34" t="s">
        <v>169</v>
      </c>
    </row>
    <row r="35" spans="1:15">
      <c r="A35" t="s">
        <v>143</v>
      </c>
      <c r="B35" t="s">
        <v>23</v>
      </c>
      <c r="C35" t="s">
        <v>109</v>
      </c>
      <c r="D35" t="s">
        <v>20</v>
      </c>
      <c r="E35" t="s">
        <v>34</v>
      </c>
      <c r="F35" t="s">
        <v>110</v>
      </c>
      <c r="G35" t="s">
        <v>111</v>
      </c>
      <c r="H35" t="s">
        <v>22</v>
      </c>
      <c r="I35" t="s">
        <v>142</v>
      </c>
      <c r="J35" t="s">
        <v>7</v>
      </c>
      <c r="K35" t="s">
        <v>144</v>
      </c>
      <c r="L35" t="s">
        <v>147</v>
      </c>
      <c r="M35" t="s">
        <v>145</v>
      </c>
      <c r="N35" t="s">
        <v>148</v>
      </c>
      <c r="O35" t="s">
        <v>149</v>
      </c>
    </row>
    <row r="36" spans="1:15">
      <c r="A36" t="s">
        <v>127</v>
      </c>
      <c r="B36" t="s">
        <v>128</v>
      </c>
      <c r="C36" t="s">
        <v>128</v>
      </c>
      <c r="D36" t="s">
        <v>46</v>
      </c>
      <c r="E36" t="s">
        <v>58</v>
      </c>
      <c r="F36" t="s">
        <v>133</v>
      </c>
      <c r="G36" t="s">
        <v>66</v>
      </c>
      <c r="H36" t="s">
        <v>129</v>
      </c>
      <c r="I36" t="s">
        <v>130</v>
      </c>
      <c r="J36" t="s">
        <v>49</v>
      </c>
      <c r="K36" t="s">
        <v>50</v>
      </c>
      <c r="L36">
        <v>6</v>
      </c>
      <c r="M36">
        <v>0.8</v>
      </c>
      <c r="N36">
        <v>0.754716981132076</v>
      </c>
      <c r="O36">
        <v>0.0452830188679245</v>
      </c>
    </row>
    <row r="37" spans="1:15">
      <c r="A37" t="s">
        <v>127</v>
      </c>
      <c r="B37" t="s">
        <v>128</v>
      </c>
      <c r="C37" t="s">
        <v>128</v>
      </c>
      <c r="D37" t="s">
        <v>46</v>
      </c>
      <c r="E37" t="s">
        <v>58</v>
      </c>
      <c r="F37" t="s">
        <v>133</v>
      </c>
      <c r="G37" t="s">
        <v>135</v>
      </c>
      <c r="H37" t="s">
        <v>129</v>
      </c>
      <c r="I37" t="s">
        <v>130</v>
      </c>
      <c r="J37" t="s">
        <v>55</v>
      </c>
      <c r="K37" t="s">
        <v>132</v>
      </c>
      <c r="L37">
        <v>0</v>
      </c>
      <c r="M37">
        <v>4.5</v>
      </c>
      <c r="N37">
        <v>4.5</v>
      </c>
      <c r="O37">
        <v>0</v>
      </c>
    </row>
    <row r="38" spans="1:15">
      <c r="A38" t="s">
        <v>127</v>
      </c>
      <c r="B38" t="s">
        <v>128</v>
      </c>
      <c r="C38" t="s">
        <v>128</v>
      </c>
      <c r="D38" t="s">
        <v>46</v>
      </c>
      <c r="E38" t="s">
        <v>58</v>
      </c>
      <c r="F38" t="s">
        <v>133</v>
      </c>
      <c r="G38" t="s">
        <v>68</v>
      </c>
      <c r="H38" t="s">
        <v>129</v>
      </c>
      <c r="I38" t="s">
        <v>130</v>
      </c>
      <c r="J38" t="s">
        <v>53</v>
      </c>
      <c r="K38" t="s">
        <v>50</v>
      </c>
      <c r="L38">
        <v>6</v>
      </c>
      <c r="M38">
        <v>35</v>
      </c>
      <c r="N38">
        <v>33.0188679245283</v>
      </c>
      <c r="O38">
        <v>1.9811320754717</v>
      </c>
    </row>
    <row r="39" spans="1:15">
      <c r="A39" t="s">
        <v>127</v>
      </c>
      <c r="B39" t="s">
        <v>128</v>
      </c>
      <c r="C39" t="s">
        <v>128</v>
      </c>
      <c r="D39" t="s">
        <v>46</v>
      </c>
      <c r="E39" t="s">
        <v>61</v>
      </c>
      <c r="F39" t="s">
        <v>136</v>
      </c>
      <c r="G39" t="s">
        <v>70</v>
      </c>
      <c r="H39" t="s">
        <v>129</v>
      </c>
      <c r="I39" t="s">
        <v>130</v>
      </c>
      <c r="J39" t="s">
        <v>52</v>
      </c>
      <c r="K39" t="s">
        <v>50</v>
      </c>
      <c r="L39">
        <v>6</v>
      </c>
      <c r="M39">
        <v>20</v>
      </c>
      <c r="N39">
        <v>18.8679245283019</v>
      </c>
      <c r="O39">
        <v>1.13207547169811</v>
      </c>
    </row>
    <row r="40" spans="1:15">
      <c r="A40" t="s">
        <v>127</v>
      </c>
      <c r="B40" t="s">
        <v>128</v>
      </c>
      <c r="C40" t="s">
        <v>128</v>
      </c>
      <c r="D40" t="s">
        <v>46</v>
      </c>
      <c r="E40" t="s">
        <v>61</v>
      </c>
      <c r="F40" t="s">
        <v>136</v>
      </c>
      <c r="G40" t="s">
        <v>70</v>
      </c>
      <c r="H40" t="s">
        <v>129</v>
      </c>
      <c r="I40" t="s">
        <v>130</v>
      </c>
      <c r="J40" t="s">
        <v>54</v>
      </c>
      <c r="K40" t="s">
        <v>50</v>
      </c>
      <c r="L40">
        <v>6</v>
      </c>
      <c r="M40">
        <v>20</v>
      </c>
      <c r="N40">
        <v>18.8679245283019</v>
      </c>
      <c r="O40">
        <v>1.13207547169811</v>
      </c>
    </row>
    <row r="41" spans="1:15">
      <c r="A41" t="s">
        <v>127</v>
      </c>
      <c r="B41" t="s">
        <v>128</v>
      </c>
      <c r="C41" t="s">
        <v>128</v>
      </c>
      <c r="D41" t="s">
        <v>46</v>
      </c>
      <c r="E41" t="s">
        <v>46</v>
      </c>
      <c r="F41" t="s">
        <v>128</v>
      </c>
      <c r="G41" t="s">
        <v>137</v>
      </c>
      <c r="H41" t="s">
        <v>129</v>
      </c>
      <c r="I41" t="s">
        <v>130</v>
      </c>
      <c r="J41" t="s">
        <v>56</v>
      </c>
      <c r="K41" t="s">
        <v>50</v>
      </c>
      <c r="L41">
        <v>0</v>
      </c>
      <c r="M41">
        <v>50</v>
      </c>
      <c r="N41">
        <v>50</v>
      </c>
      <c r="O41">
        <v>0</v>
      </c>
    </row>
    <row r="42" spans="1:15">
      <c r="A42" t="s">
        <v>127</v>
      </c>
      <c r="B42" t="s">
        <v>128</v>
      </c>
      <c r="C42" t="s">
        <v>128</v>
      </c>
      <c r="D42" t="s">
        <v>46</v>
      </c>
      <c r="E42" t="s">
        <v>46</v>
      </c>
      <c r="F42" t="s">
        <v>128</v>
      </c>
      <c r="G42" t="s">
        <v>137</v>
      </c>
      <c r="H42" t="s">
        <v>129</v>
      </c>
      <c r="I42" t="s">
        <v>130</v>
      </c>
      <c r="J42" t="s">
        <v>57</v>
      </c>
      <c r="K42" t="s">
        <v>50</v>
      </c>
      <c r="L42">
        <v>0</v>
      </c>
      <c r="M42">
        <v>176.35</v>
      </c>
      <c r="N42">
        <v>176.35</v>
      </c>
      <c r="O42">
        <v>0</v>
      </c>
    </row>
    <row r="48" spans="1:1">
      <c r="A48" s="20" t="s">
        <v>171</v>
      </c>
    </row>
    <row r="49" ht="15" customHeight="1" spans="13:13">
      <c r="M49" t="s">
        <v>169</v>
      </c>
    </row>
    <row r="50" spans="1:15">
      <c r="A50" t="s">
        <v>143</v>
      </c>
      <c r="B50" t="s">
        <v>34</v>
      </c>
      <c r="C50" t="s">
        <v>110</v>
      </c>
      <c r="D50" t="s">
        <v>111</v>
      </c>
      <c r="E50" t="s">
        <v>23</v>
      </c>
      <c r="F50" t="s">
        <v>109</v>
      </c>
      <c r="G50" t="s">
        <v>20</v>
      </c>
      <c r="H50" t="s">
        <v>22</v>
      </c>
      <c r="I50" t="s">
        <v>142</v>
      </c>
      <c r="J50" t="s">
        <v>7</v>
      </c>
      <c r="K50" t="s">
        <v>144</v>
      </c>
      <c r="L50" t="s">
        <v>147</v>
      </c>
      <c r="M50" t="s">
        <v>145</v>
      </c>
      <c r="N50" t="s">
        <v>148</v>
      </c>
      <c r="O50" t="s">
        <v>149</v>
      </c>
    </row>
    <row r="51" spans="1:15">
      <c r="A51" t="s">
        <v>127</v>
      </c>
      <c r="B51" t="s">
        <v>58</v>
      </c>
      <c r="C51" t="s">
        <v>133</v>
      </c>
      <c r="D51" t="s">
        <v>66</v>
      </c>
      <c r="E51" t="s">
        <v>128</v>
      </c>
      <c r="F51" t="s">
        <v>128</v>
      </c>
      <c r="G51" t="s">
        <v>46</v>
      </c>
      <c r="H51" t="s">
        <v>129</v>
      </c>
      <c r="I51" t="s">
        <v>130</v>
      </c>
      <c r="J51" t="s">
        <v>49</v>
      </c>
      <c r="K51" t="s">
        <v>50</v>
      </c>
      <c r="L51">
        <v>6</v>
      </c>
      <c r="M51">
        <v>0.8</v>
      </c>
      <c r="N51">
        <v>0.754716981132076</v>
      </c>
      <c r="O51">
        <v>0.0452830188679245</v>
      </c>
    </row>
    <row r="52" spans="1:15">
      <c r="A52" t="s">
        <v>127</v>
      </c>
      <c r="B52" t="s">
        <v>58</v>
      </c>
      <c r="C52" t="s">
        <v>133</v>
      </c>
      <c r="D52" t="s">
        <v>135</v>
      </c>
      <c r="E52" t="s">
        <v>128</v>
      </c>
      <c r="F52" t="s">
        <v>128</v>
      </c>
      <c r="G52" t="s">
        <v>46</v>
      </c>
      <c r="H52" t="s">
        <v>129</v>
      </c>
      <c r="I52" t="s">
        <v>130</v>
      </c>
      <c r="J52" t="s">
        <v>55</v>
      </c>
      <c r="K52" t="s">
        <v>132</v>
      </c>
      <c r="L52">
        <v>0</v>
      </c>
      <c r="M52">
        <v>4.5</v>
      </c>
      <c r="N52">
        <v>4.5</v>
      </c>
      <c r="O52">
        <v>0</v>
      </c>
    </row>
    <row r="53" spans="1:15">
      <c r="A53" t="s">
        <v>127</v>
      </c>
      <c r="B53" t="s">
        <v>58</v>
      </c>
      <c r="C53" t="s">
        <v>133</v>
      </c>
      <c r="D53" t="s">
        <v>68</v>
      </c>
      <c r="E53" t="s">
        <v>128</v>
      </c>
      <c r="F53" t="s">
        <v>128</v>
      </c>
      <c r="G53" t="s">
        <v>46</v>
      </c>
      <c r="H53" t="s">
        <v>129</v>
      </c>
      <c r="I53" t="s">
        <v>130</v>
      </c>
      <c r="J53" t="s">
        <v>53</v>
      </c>
      <c r="K53" t="s">
        <v>50</v>
      </c>
      <c r="L53">
        <v>6</v>
      </c>
      <c r="M53">
        <v>35</v>
      </c>
      <c r="N53">
        <v>33.0188679245283</v>
      </c>
      <c r="O53">
        <v>1.9811320754717</v>
      </c>
    </row>
    <row r="54" spans="1:15">
      <c r="A54" t="s">
        <v>127</v>
      </c>
      <c r="B54" t="s">
        <v>61</v>
      </c>
      <c r="C54" t="s">
        <v>136</v>
      </c>
      <c r="D54" t="s">
        <v>70</v>
      </c>
      <c r="E54" t="s">
        <v>128</v>
      </c>
      <c r="F54" t="s">
        <v>128</v>
      </c>
      <c r="G54" t="s">
        <v>46</v>
      </c>
      <c r="H54" t="s">
        <v>129</v>
      </c>
      <c r="I54" t="s">
        <v>130</v>
      </c>
      <c r="J54" t="s">
        <v>52</v>
      </c>
      <c r="K54" t="s">
        <v>50</v>
      </c>
      <c r="L54">
        <v>6</v>
      </c>
      <c r="M54">
        <v>20</v>
      </c>
      <c r="N54">
        <v>18.8679245283019</v>
      </c>
      <c r="O54">
        <v>1.13207547169811</v>
      </c>
    </row>
    <row r="55" spans="1:15">
      <c r="A55" t="s">
        <v>127</v>
      </c>
      <c r="B55" t="s">
        <v>61</v>
      </c>
      <c r="C55" t="s">
        <v>136</v>
      </c>
      <c r="D55" t="s">
        <v>70</v>
      </c>
      <c r="E55" t="s">
        <v>128</v>
      </c>
      <c r="F55" t="s">
        <v>128</v>
      </c>
      <c r="G55" t="s">
        <v>46</v>
      </c>
      <c r="H55" t="s">
        <v>129</v>
      </c>
      <c r="I55" t="s">
        <v>130</v>
      </c>
      <c r="J55" t="s">
        <v>54</v>
      </c>
      <c r="K55" t="s">
        <v>50</v>
      </c>
      <c r="L55">
        <v>6</v>
      </c>
      <c r="M55">
        <v>20</v>
      </c>
      <c r="N55">
        <v>18.8679245283019</v>
      </c>
      <c r="O55">
        <v>1.13207547169811</v>
      </c>
    </row>
    <row r="56" spans="1:15">
      <c r="A56" t="s">
        <v>127</v>
      </c>
      <c r="B56" t="s">
        <v>46</v>
      </c>
      <c r="C56" t="s">
        <v>128</v>
      </c>
      <c r="D56" t="s">
        <v>137</v>
      </c>
      <c r="E56" t="s">
        <v>128</v>
      </c>
      <c r="F56" t="s">
        <v>128</v>
      </c>
      <c r="G56" t="s">
        <v>46</v>
      </c>
      <c r="H56" t="s">
        <v>129</v>
      </c>
      <c r="I56" t="s">
        <v>130</v>
      </c>
      <c r="J56" t="s">
        <v>56</v>
      </c>
      <c r="K56" t="s">
        <v>50</v>
      </c>
      <c r="L56">
        <v>0</v>
      </c>
      <c r="M56">
        <v>50</v>
      </c>
      <c r="N56">
        <v>50</v>
      </c>
      <c r="O56">
        <v>0</v>
      </c>
    </row>
    <row r="57" spans="1:15">
      <c r="A57" t="s">
        <v>127</v>
      </c>
      <c r="B57" t="s">
        <v>46</v>
      </c>
      <c r="C57" t="s">
        <v>128</v>
      </c>
      <c r="D57" t="s">
        <v>137</v>
      </c>
      <c r="E57" t="s">
        <v>128</v>
      </c>
      <c r="F57" t="s">
        <v>128</v>
      </c>
      <c r="G57" t="s">
        <v>46</v>
      </c>
      <c r="H57" t="s">
        <v>129</v>
      </c>
      <c r="I57" t="s">
        <v>130</v>
      </c>
      <c r="J57" t="s">
        <v>57</v>
      </c>
      <c r="K57" t="s">
        <v>50</v>
      </c>
      <c r="L57">
        <v>0</v>
      </c>
      <c r="M57">
        <v>176.35</v>
      </c>
      <c r="N57">
        <v>176.35</v>
      </c>
      <c r="O57">
        <v>0</v>
      </c>
    </row>
    <row r="62" spans="1:1">
      <c r="A62" s="20" t="s">
        <v>139</v>
      </c>
    </row>
    <row r="63" spans="11:11">
      <c r="K63" t="s">
        <v>169</v>
      </c>
    </row>
    <row r="64" spans="1:13">
      <c r="A64" t="s">
        <v>143</v>
      </c>
      <c r="B64" t="s">
        <v>34</v>
      </c>
      <c r="C64" t="s">
        <v>110</v>
      </c>
      <c r="D64" t="s">
        <v>111</v>
      </c>
      <c r="E64" t="s">
        <v>9</v>
      </c>
      <c r="F64" t="s">
        <v>22</v>
      </c>
      <c r="G64" t="s">
        <v>142</v>
      </c>
      <c r="H64" t="s">
        <v>7</v>
      </c>
      <c r="I64" t="s">
        <v>144</v>
      </c>
      <c r="J64" t="s">
        <v>147</v>
      </c>
      <c r="K64" t="s">
        <v>146</v>
      </c>
      <c r="L64" t="s">
        <v>150</v>
      </c>
      <c r="M64" t="s">
        <v>151</v>
      </c>
    </row>
    <row r="65" spans="1:13">
      <c r="A65" t="s">
        <v>127</v>
      </c>
      <c r="B65" t="s">
        <v>58</v>
      </c>
      <c r="C65" t="s">
        <v>133</v>
      </c>
      <c r="D65" t="s">
        <v>66</v>
      </c>
      <c r="E65" t="s">
        <v>66</v>
      </c>
      <c r="F65" t="s">
        <v>129</v>
      </c>
      <c r="G65" t="s">
        <v>130</v>
      </c>
      <c r="H65" t="s">
        <v>49</v>
      </c>
      <c r="I65" t="s">
        <v>50</v>
      </c>
      <c r="J65">
        <v>6</v>
      </c>
      <c r="K65">
        <v>0.8</v>
      </c>
      <c r="L65">
        <v>0.754716981132076</v>
      </c>
      <c r="M65">
        <v>0.0452830188679245</v>
      </c>
    </row>
    <row r="66" spans="1:13">
      <c r="A66" t="s">
        <v>127</v>
      </c>
      <c r="B66" t="s">
        <v>58</v>
      </c>
      <c r="C66" t="s">
        <v>133</v>
      </c>
      <c r="D66" t="s">
        <v>135</v>
      </c>
      <c r="E66" t="s">
        <v>67</v>
      </c>
      <c r="F66" t="s">
        <v>129</v>
      </c>
      <c r="G66" t="s">
        <v>130</v>
      </c>
      <c r="H66" t="s">
        <v>55</v>
      </c>
      <c r="I66" t="s">
        <v>132</v>
      </c>
      <c r="J66">
        <v>0</v>
      </c>
      <c r="K66">
        <v>4.5</v>
      </c>
      <c r="L66">
        <v>4.5</v>
      </c>
      <c r="M66">
        <v>0</v>
      </c>
    </row>
    <row r="67" spans="1:13">
      <c r="A67" t="s">
        <v>127</v>
      </c>
      <c r="B67" t="s">
        <v>58</v>
      </c>
      <c r="C67" t="s">
        <v>133</v>
      </c>
      <c r="D67" t="s">
        <v>68</v>
      </c>
      <c r="E67" t="s">
        <v>68</v>
      </c>
      <c r="F67" t="s">
        <v>129</v>
      </c>
      <c r="G67" t="s">
        <v>130</v>
      </c>
      <c r="H67" t="s">
        <v>53</v>
      </c>
      <c r="I67" t="s">
        <v>50</v>
      </c>
      <c r="J67">
        <v>6</v>
      </c>
      <c r="K67">
        <v>35</v>
      </c>
      <c r="L67">
        <v>33.0188679245283</v>
      </c>
      <c r="M67">
        <v>1.9811320754717</v>
      </c>
    </row>
    <row r="68" spans="1:13">
      <c r="A68" t="s">
        <v>127</v>
      </c>
      <c r="B68" t="s">
        <v>61</v>
      </c>
      <c r="C68" t="s">
        <v>136</v>
      </c>
      <c r="D68" t="s">
        <v>70</v>
      </c>
      <c r="E68" t="s">
        <v>69</v>
      </c>
      <c r="F68" t="s">
        <v>129</v>
      </c>
      <c r="G68" t="s">
        <v>130</v>
      </c>
      <c r="H68" t="s">
        <v>54</v>
      </c>
      <c r="I68" t="s">
        <v>50</v>
      </c>
      <c r="J68">
        <v>6</v>
      </c>
      <c r="K68">
        <v>10</v>
      </c>
      <c r="L68">
        <v>9.43396226415094</v>
      </c>
      <c r="M68">
        <v>0.566037735849056</v>
      </c>
    </row>
    <row r="69" spans="1:13">
      <c r="A69" t="s">
        <v>127</v>
      </c>
      <c r="B69" t="s">
        <v>61</v>
      </c>
      <c r="C69" t="s">
        <v>136</v>
      </c>
      <c r="D69" t="s">
        <v>70</v>
      </c>
      <c r="E69" t="s">
        <v>70</v>
      </c>
      <c r="F69" t="s">
        <v>129</v>
      </c>
      <c r="G69" t="s">
        <v>130</v>
      </c>
      <c r="H69" t="s">
        <v>52</v>
      </c>
      <c r="I69" t="s">
        <v>50</v>
      </c>
      <c r="J69">
        <v>6</v>
      </c>
      <c r="K69">
        <v>20</v>
      </c>
      <c r="L69">
        <v>18.8679245283019</v>
      </c>
      <c r="M69">
        <v>1.13207547169811</v>
      </c>
    </row>
    <row r="70" spans="1:13">
      <c r="A70" t="s">
        <v>127</v>
      </c>
      <c r="B70" t="s">
        <v>46</v>
      </c>
      <c r="C70" t="s">
        <v>128</v>
      </c>
      <c r="D70" t="s">
        <v>137</v>
      </c>
      <c r="E70" t="s">
        <v>71</v>
      </c>
      <c r="F70" t="s">
        <v>129</v>
      </c>
      <c r="G70" t="s">
        <v>130</v>
      </c>
      <c r="H70" t="s">
        <v>56</v>
      </c>
      <c r="I70" t="s">
        <v>50</v>
      </c>
      <c r="J70">
        <v>0</v>
      </c>
      <c r="K70">
        <v>50</v>
      </c>
      <c r="L70">
        <v>50</v>
      </c>
      <c r="M70">
        <v>0</v>
      </c>
    </row>
    <row r="71" spans="1:13">
      <c r="A71" t="s">
        <v>127</v>
      </c>
      <c r="B71" t="s">
        <v>46</v>
      </c>
      <c r="C71" t="s">
        <v>128</v>
      </c>
      <c r="D71" t="s">
        <v>137</v>
      </c>
      <c r="E71" t="s">
        <v>71</v>
      </c>
      <c r="F71" t="s">
        <v>129</v>
      </c>
      <c r="G71" t="s">
        <v>130</v>
      </c>
      <c r="H71" t="s">
        <v>57</v>
      </c>
      <c r="I71" t="s">
        <v>50</v>
      </c>
      <c r="J71">
        <v>0</v>
      </c>
      <c r="K71">
        <v>176.35</v>
      </c>
      <c r="L71">
        <v>176.35</v>
      </c>
      <c r="M71">
        <v>0</v>
      </c>
    </row>
    <row r="76" spans="1:1">
      <c r="A76" s="20" t="s">
        <v>140</v>
      </c>
    </row>
    <row r="78" ht="13.8" customHeight="1"/>
    <row r="79" spans="1:13">
      <c r="A79" t="s">
        <v>143</v>
      </c>
      <c r="B79" t="s">
        <v>9</v>
      </c>
      <c r="C79" t="s">
        <v>110</v>
      </c>
      <c r="D79" t="s">
        <v>111</v>
      </c>
      <c r="E79" t="s">
        <v>34</v>
      </c>
      <c r="F79" t="s">
        <v>22</v>
      </c>
      <c r="G79" t="s">
        <v>142</v>
      </c>
      <c r="H79" t="s">
        <v>7</v>
      </c>
      <c r="I79" t="s">
        <v>144</v>
      </c>
      <c r="J79" t="s">
        <v>147</v>
      </c>
      <c r="K79" t="s">
        <v>146</v>
      </c>
      <c r="L79" t="s">
        <v>150</v>
      </c>
      <c r="M79" t="s">
        <v>151</v>
      </c>
    </row>
    <row r="80" spans="1:13">
      <c r="A80" t="s">
        <v>127</v>
      </c>
      <c r="B80" t="s">
        <v>66</v>
      </c>
      <c r="C80" t="s">
        <v>133</v>
      </c>
      <c r="D80" t="s">
        <v>66</v>
      </c>
      <c r="E80" t="s">
        <v>58</v>
      </c>
      <c r="F80" t="s">
        <v>129</v>
      </c>
      <c r="G80" t="s">
        <v>130</v>
      </c>
      <c r="H80" t="s">
        <v>49</v>
      </c>
      <c r="I80" t="s">
        <v>50</v>
      </c>
      <c r="J80">
        <v>6</v>
      </c>
      <c r="K80">
        <v>0.8</v>
      </c>
      <c r="L80">
        <v>0.754716981132076</v>
      </c>
      <c r="M80">
        <v>0.0452830188679245</v>
      </c>
    </row>
    <row r="81" spans="1:13">
      <c r="A81" t="s">
        <v>127</v>
      </c>
      <c r="B81" t="s">
        <v>69</v>
      </c>
      <c r="C81" t="s">
        <v>136</v>
      </c>
      <c r="D81" t="s">
        <v>70</v>
      </c>
      <c r="E81" t="s">
        <v>61</v>
      </c>
      <c r="F81" t="s">
        <v>129</v>
      </c>
      <c r="G81" t="s">
        <v>130</v>
      </c>
      <c r="H81" t="s">
        <v>54</v>
      </c>
      <c r="I81" t="s">
        <v>50</v>
      </c>
      <c r="J81">
        <v>6</v>
      </c>
      <c r="K81">
        <v>10</v>
      </c>
      <c r="L81">
        <v>9.43396226415094</v>
      </c>
      <c r="M81">
        <v>0.566037735849056</v>
      </c>
    </row>
    <row r="82" spans="1:13">
      <c r="A82" t="s">
        <v>127</v>
      </c>
      <c r="B82" t="s">
        <v>70</v>
      </c>
      <c r="C82" t="s">
        <v>136</v>
      </c>
      <c r="D82" t="s">
        <v>70</v>
      </c>
      <c r="E82" t="s">
        <v>61</v>
      </c>
      <c r="F82" t="s">
        <v>129</v>
      </c>
      <c r="G82" t="s">
        <v>130</v>
      </c>
      <c r="H82" t="s">
        <v>52</v>
      </c>
      <c r="I82" t="s">
        <v>50</v>
      </c>
      <c r="J82">
        <v>6</v>
      </c>
      <c r="K82">
        <v>20</v>
      </c>
      <c r="L82">
        <v>18.8679245283019</v>
      </c>
      <c r="M82">
        <v>1.13207547169811</v>
      </c>
    </row>
    <row r="83" spans="1:13">
      <c r="A83" t="s">
        <v>127</v>
      </c>
      <c r="B83" t="s">
        <v>68</v>
      </c>
      <c r="C83" t="s">
        <v>133</v>
      </c>
      <c r="D83" t="s">
        <v>68</v>
      </c>
      <c r="E83" t="s">
        <v>58</v>
      </c>
      <c r="F83" t="s">
        <v>129</v>
      </c>
      <c r="G83" t="s">
        <v>130</v>
      </c>
      <c r="H83" t="s">
        <v>53</v>
      </c>
      <c r="I83" t="s">
        <v>50</v>
      </c>
      <c r="J83">
        <v>6</v>
      </c>
      <c r="K83">
        <v>35</v>
      </c>
      <c r="L83">
        <v>33.0188679245283</v>
      </c>
      <c r="M83">
        <v>1.9811320754717</v>
      </c>
    </row>
  </sheetData>
  <autoFilter ref="A2:XFC9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B172"/>
  <sheetViews>
    <sheetView workbookViewId="0">
      <pane ySplit="1" topLeftCell="A2" activePane="bottomLeft" state="frozen"/>
      <selection/>
      <selection pane="bottomLeft" activeCell="B47" sqref="B47"/>
    </sheetView>
  </sheetViews>
  <sheetFormatPr defaultColWidth="9" defaultRowHeight="12.4" outlineLevelCol="1"/>
  <cols>
    <col min="1" max="1" width="33.6607142857143" style="1" customWidth="1"/>
    <col min="2" max="2" width="45.8839285714286" style="1" customWidth="1"/>
  </cols>
  <sheetData>
    <row r="1" ht="16.8" spans="1:2">
      <c r="A1" s="2" t="s">
        <v>172</v>
      </c>
      <c r="B1" s="3" t="s">
        <v>173</v>
      </c>
    </row>
    <row r="2" ht="16.8" spans="1:2">
      <c r="A2" s="4" t="s">
        <v>174</v>
      </c>
      <c r="B2" s="5" t="s">
        <v>46</v>
      </c>
    </row>
    <row r="3" ht="16.8" spans="1:2">
      <c r="A3" s="4" t="s">
        <v>175</v>
      </c>
      <c r="B3" s="5" t="s">
        <v>176</v>
      </c>
    </row>
    <row r="4" ht="16.8" spans="1:2">
      <c r="A4" s="4" t="s">
        <v>177</v>
      </c>
      <c r="B4" s="5" t="s">
        <v>176</v>
      </c>
    </row>
    <row r="5" ht="16.8" spans="1:2">
      <c r="A5" s="4" t="s">
        <v>69</v>
      </c>
      <c r="B5" s="5" t="s">
        <v>176</v>
      </c>
    </row>
    <row r="6" ht="16.8" spans="1:2">
      <c r="A6" s="4" t="s">
        <v>178</v>
      </c>
      <c r="B6" s="5" t="s">
        <v>176</v>
      </c>
    </row>
    <row r="7" ht="16.8" spans="1:2">
      <c r="A7" s="4" t="s">
        <v>179</v>
      </c>
      <c r="B7" s="5" t="s">
        <v>176</v>
      </c>
    </row>
    <row r="8" ht="16.8" spans="1:2">
      <c r="A8" s="4" t="s">
        <v>180</v>
      </c>
      <c r="B8" s="5" t="s">
        <v>58</v>
      </c>
    </row>
    <row r="9" ht="16.8" spans="1:2">
      <c r="A9" s="4" t="s">
        <v>181</v>
      </c>
      <c r="B9" s="5" t="s">
        <v>58</v>
      </c>
    </row>
    <row r="10" ht="16.8" spans="1:2">
      <c r="A10" s="4" t="s">
        <v>182</v>
      </c>
      <c r="B10" s="5" t="s">
        <v>58</v>
      </c>
    </row>
    <row r="11" ht="16.8" spans="1:2">
      <c r="A11" s="4" t="s">
        <v>183</v>
      </c>
      <c r="B11" s="5" t="s">
        <v>58</v>
      </c>
    </row>
    <row r="12" ht="16.8" spans="1:2">
      <c r="A12" s="4" t="s">
        <v>184</v>
      </c>
      <c r="B12" s="5" t="s">
        <v>58</v>
      </c>
    </row>
    <row r="13" ht="16.8" spans="1:2">
      <c r="A13" s="4" t="s">
        <v>185</v>
      </c>
      <c r="B13" s="5" t="s">
        <v>58</v>
      </c>
    </row>
    <row r="14" ht="16.8" spans="1:2">
      <c r="A14" s="4" t="s">
        <v>186</v>
      </c>
      <c r="B14" s="5" t="s">
        <v>58</v>
      </c>
    </row>
    <row r="15" ht="16.8" spans="1:2">
      <c r="A15" s="4" t="s">
        <v>187</v>
      </c>
      <c r="B15" s="5" t="s">
        <v>58</v>
      </c>
    </row>
    <row r="16" spans="1:2">
      <c r="A16" s="6" t="s">
        <v>66</v>
      </c>
      <c r="B16" s="5" t="s">
        <v>58</v>
      </c>
    </row>
    <row r="17" ht="16.8" spans="1:2">
      <c r="A17" s="4" t="s">
        <v>188</v>
      </c>
      <c r="B17" s="5" t="s">
        <v>58</v>
      </c>
    </row>
    <row r="18" ht="16.8" spans="1:2">
      <c r="A18" s="4" t="s">
        <v>189</v>
      </c>
      <c r="B18" s="5" t="s">
        <v>58</v>
      </c>
    </row>
    <row r="19" ht="16.8" spans="1:2">
      <c r="A19" s="4" t="s">
        <v>190</v>
      </c>
      <c r="B19" s="5" t="s">
        <v>58</v>
      </c>
    </row>
    <row r="20" ht="16.8" spans="1:2">
      <c r="A20" s="4" t="s">
        <v>191</v>
      </c>
      <c r="B20" s="5" t="s">
        <v>58</v>
      </c>
    </row>
    <row r="21" ht="16.8" spans="1:2">
      <c r="A21" s="4" t="s">
        <v>192</v>
      </c>
      <c r="B21" s="5" t="s">
        <v>58</v>
      </c>
    </row>
    <row r="22" ht="16.8" spans="1:2">
      <c r="A22" s="4" t="s">
        <v>193</v>
      </c>
      <c r="B22" s="5" t="s">
        <v>58</v>
      </c>
    </row>
    <row r="23" ht="16.8" spans="1:2">
      <c r="A23" s="4" t="s">
        <v>194</v>
      </c>
      <c r="B23" s="5" t="s">
        <v>58</v>
      </c>
    </row>
    <row r="24" ht="16.8" spans="1:2">
      <c r="A24" s="4" t="s">
        <v>195</v>
      </c>
      <c r="B24" s="5" t="s">
        <v>58</v>
      </c>
    </row>
    <row r="25" ht="16.8" spans="1:2">
      <c r="A25" s="4" t="s">
        <v>196</v>
      </c>
      <c r="B25" s="5" t="s">
        <v>58</v>
      </c>
    </row>
    <row r="26" ht="16.8" spans="1:2">
      <c r="A26" s="4" t="s">
        <v>197</v>
      </c>
      <c r="B26" s="5" t="s">
        <v>58</v>
      </c>
    </row>
    <row r="27" ht="16.8" spans="1:2">
      <c r="A27" s="4" t="s">
        <v>135</v>
      </c>
      <c r="B27" s="5" t="s">
        <v>58</v>
      </c>
    </row>
    <row r="28" ht="16.8" spans="1:2">
      <c r="A28" s="4" t="s">
        <v>198</v>
      </c>
      <c r="B28" s="5" t="s">
        <v>58</v>
      </c>
    </row>
    <row r="29" ht="16.8" spans="1:2">
      <c r="A29" s="4" t="s">
        <v>199</v>
      </c>
      <c r="B29" s="5" t="s">
        <v>58</v>
      </c>
    </row>
    <row r="30" ht="16.8" spans="1:2">
      <c r="A30" s="4" t="s">
        <v>200</v>
      </c>
      <c r="B30" s="5" t="s">
        <v>58</v>
      </c>
    </row>
    <row r="31" ht="16.8" spans="1:2">
      <c r="A31" s="4" t="s">
        <v>201</v>
      </c>
      <c r="B31" s="5" t="s">
        <v>58</v>
      </c>
    </row>
    <row r="32" ht="16.8" spans="1:2">
      <c r="A32" s="4" t="s">
        <v>202</v>
      </c>
      <c r="B32" s="5" t="s">
        <v>58</v>
      </c>
    </row>
    <row r="33" ht="16.8" spans="1:2">
      <c r="A33" s="4" t="s">
        <v>203</v>
      </c>
      <c r="B33" s="5" t="s">
        <v>58</v>
      </c>
    </row>
    <row r="34" ht="16.8" spans="1:2">
      <c r="A34" s="4" t="s">
        <v>204</v>
      </c>
      <c r="B34" s="5" t="s">
        <v>58</v>
      </c>
    </row>
    <row r="35" ht="16.8" spans="1:2">
      <c r="A35" s="4" t="s">
        <v>205</v>
      </c>
      <c r="B35" s="5" t="s">
        <v>58</v>
      </c>
    </row>
    <row r="36" ht="16.8" spans="1:2">
      <c r="A36" s="4" t="s">
        <v>206</v>
      </c>
      <c r="B36" s="5" t="s">
        <v>58</v>
      </c>
    </row>
    <row r="37" ht="16.8" spans="1:2">
      <c r="A37" s="4" t="s">
        <v>207</v>
      </c>
      <c r="B37" s="5" t="s">
        <v>58</v>
      </c>
    </row>
    <row r="38" ht="16.8" spans="1:2">
      <c r="A38" s="4" t="s">
        <v>208</v>
      </c>
      <c r="B38" s="5" t="s">
        <v>58</v>
      </c>
    </row>
    <row r="39" ht="16.8" spans="1:2">
      <c r="A39" s="4" t="s">
        <v>209</v>
      </c>
      <c r="B39" s="5" t="s">
        <v>58</v>
      </c>
    </row>
    <row r="40" ht="16.8" spans="1:2">
      <c r="A40" s="4" t="s">
        <v>210</v>
      </c>
      <c r="B40" s="5" t="s">
        <v>58</v>
      </c>
    </row>
    <row r="41" ht="16.8" spans="1:2">
      <c r="A41" s="4" t="s">
        <v>211</v>
      </c>
      <c r="B41" s="5" t="s">
        <v>58</v>
      </c>
    </row>
    <row r="42" ht="16.8" spans="1:2">
      <c r="A42" s="4" t="s">
        <v>212</v>
      </c>
      <c r="B42" s="5" t="s">
        <v>58</v>
      </c>
    </row>
    <row r="43" ht="16.8" spans="1:2">
      <c r="A43" s="4" t="s">
        <v>213</v>
      </c>
      <c r="B43" s="5" t="s">
        <v>58</v>
      </c>
    </row>
    <row r="44" ht="16.8" spans="1:2">
      <c r="A44" s="4" t="s">
        <v>214</v>
      </c>
      <c r="B44" s="5" t="s">
        <v>58</v>
      </c>
    </row>
    <row r="45" ht="16.8" spans="1:2">
      <c r="A45" s="4" t="s">
        <v>215</v>
      </c>
      <c r="B45" s="5" t="s">
        <v>58</v>
      </c>
    </row>
    <row r="46" ht="16.8" spans="1:2">
      <c r="A46" s="4" t="s">
        <v>216</v>
      </c>
      <c r="B46" s="5" t="s">
        <v>58</v>
      </c>
    </row>
    <row r="47" ht="16.8" spans="1:2">
      <c r="A47" s="4" t="s">
        <v>68</v>
      </c>
      <c r="B47" s="5" t="s">
        <v>58</v>
      </c>
    </row>
    <row r="48" ht="16.8" spans="1:2">
      <c r="A48" s="4" t="s">
        <v>217</v>
      </c>
      <c r="B48" s="5" t="s">
        <v>58</v>
      </c>
    </row>
    <row r="49" ht="16.8" spans="1:2">
      <c r="A49" s="4" t="s">
        <v>218</v>
      </c>
      <c r="B49" s="5" t="s">
        <v>58</v>
      </c>
    </row>
    <row r="50" ht="16.8" spans="1:2">
      <c r="A50" s="4" t="s">
        <v>219</v>
      </c>
      <c r="B50" s="5" t="s">
        <v>58</v>
      </c>
    </row>
    <row r="51" spans="1:2">
      <c r="A51" s="6" t="s">
        <v>220</v>
      </c>
      <c r="B51" s="5" t="s">
        <v>58</v>
      </c>
    </row>
    <row r="52" spans="1:2">
      <c r="A52" s="6" t="s">
        <v>221</v>
      </c>
      <c r="B52" s="5" t="s">
        <v>58</v>
      </c>
    </row>
    <row r="53" spans="1:2">
      <c r="A53" s="7" t="s">
        <v>222</v>
      </c>
      <c r="B53" s="3" t="s">
        <v>223</v>
      </c>
    </row>
    <row r="54" spans="1:2">
      <c r="A54" s="7" t="s">
        <v>224</v>
      </c>
      <c r="B54" s="3" t="s">
        <v>225</v>
      </c>
    </row>
    <row r="55" ht="16.8" spans="1:2">
      <c r="A55" s="4" t="s">
        <v>226</v>
      </c>
      <c r="B55" s="5" t="s">
        <v>61</v>
      </c>
    </row>
    <row r="56" ht="16.8" spans="1:2">
      <c r="A56" s="4" t="s">
        <v>70</v>
      </c>
      <c r="B56" s="5" t="s">
        <v>61</v>
      </c>
    </row>
    <row r="57" ht="16.8" spans="1:2">
      <c r="A57" s="4" t="s">
        <v>227</v>
      </c>
      <c r="B57" s="5" t="s">
        <v>228</v>
      </c>
    </row>
    <row r="58" ht="16.8" spans="1:2">
      <c r="A58" s="4" t="s">
        <v>229</v>
      </c>
      <c r="B58" s="5" t="s">
        <v>230</v>
      </c>
    </row>
    <row r="59" ht="16.8" spans="1:2">
      <c r="A59" s="4" t="s">
        <v>231</v>
      </c>
      <c r="B59" s="5" t="s">
        <v>230</v>
      </c>
    </row>
    <row r="60" ht="16.8" spans="1:2">
      <c r="A60" s="4" t="s">
        <v>232</v>
      </c>
      <c r="B60" s="5" t="s">
        <v>233</v>
      </c>
    </row>
    <row r="61" ht="16.8" spans="1:2">
      <c r="A61" s="4" t="s">
        <v>234</v>
      </c>
      <c r="B61" s="5" t="s">
        <v>235</v>
      </c>
    </row>
    <row r="62" ht="16.8" spans="1:2">
      <c r="A62" s="4" t="s">
        <v>236</v>
      </c>
      <c r="B62" s="5" t="s">
        <v>237</v>
      </c>
    </row>
    <row r="63" ht="16.8" spans="1:2">
      <c r="A63" s="4" t="s">
        <v>238</v>
      </c>
      <c r="B63" s="5" t="s">
        <v>239</v>
      </c>
    </row>
    <row r="64" ht="16.8" spans="1:2">
      <c r="A64" s="4" t="s">
        <v>240</v>
      </c>
      <c r="B64" s="5" t="s">
        <v>241</v>
      </c>
    </row>
    <row r="65" spans="1:2">
      <c r="A65" s="3" t="s">
        <v>242</v>
      </c>
      <c r="B65" s="3" t="s">
        <v>243</v>
      </c>
    </row>
    <row r="66" spans="1:2">
      <c r="A66" s="3" t="s">
        <v>244</v>
      </c>
      <c r="B66" s="3" t="s">
        <v>245</v>
      </c>
    </row>
    <row r="67" spans="1:2">
      <c r="A67" s="8" t="s">
        <v>246</v>
      </c>
      <c r="B67" s="8" t="s">
        <v>247</v>
      </c>
    </row>
    <row r="68" spans="1:2">
      <c r="A68" s="8" t="s">
        <v>248</v>
      </c>
      <c r="B68" s="8" t="s">
        <v>58</v>
      </c>
    </row>
    <row r="69" spans="1:2">
      <c r="A69" s="5" t="s">
        <v>249</v>
      </c>
      <c r="B69" s="9" t="s">
        <v>250</v>
      </c>
    </row>
    <row r="70" spans="1:2">
      <c r="A70" t="s">
        <v>251</v>
      </c>
      <c r="B70" s="5" t="s">
        <v>58</v>
      </c>
    </row>
    <row r="71" spans="1:2">
      <c r="A71" s="1" t="s">
        <v>252</v>
      </c>
      <c r="B71" s="9" t="s">
        <v>250</v>
      </c>
    </row>
    <row r="72" spans="1:2">
      <c r="A72" s="1" t="s">
        <v>253</v>
      </c>
      <c r="B72" s="9" t="s">
        <v>250</v>
      </c>
    </row>
    <row r="73" spans="1:2">
      <c r="A73" s="1" t="s">
        <v>254</v>
      </c>
      <c r="B73" s="5" t="s">
        <v>58</v>
      </c>
    </row>
    <row r="74" spans="1:2">
      <c r="A74" s="1" t="s">
        <v>255</v>
      </c>
      <c r="B74" s="5" t="s">
        <v>58</v>
      </c>
    </row>
    <row r="75" spans="1:2">
      <c r="A75" s="1" t="s">
        <v>256</v>
      </c>
      <c r="B75" s="5" t="s">
        <v>58</v>
      </c>
    </row>
    <row r="76" spans="1:2">
      <c r="A76" t="s">
        <v>257</v>
      </c>
      <c r="B76" s="5" t="s">
        <v>58</v>
      </c>
    </row>
    <row r="77" spans="1:2">
      <c r="A77" t="s">
        <v>258</v>
      </c>
      <c r="B77" t="s">
        <v>233</v>
      </c>
    </row>
    <row r="78" spans="1:2">
      <c r="A78" t="s">
        <v>234</v>
      </c>
      <c r="B78" t="s">
        <v>259</v>
      </c>
    </row>
    <row r="79" spans="1:2">
      <c r="A79" t="s">
        <v>260</v>
      </c>
      <c r="B79" t="s">
        <v>58</v>
      </c>
    </row>
    <row r="80" spans="1:2">
      <c r="A80" t="s">
        <v>261</v>
      </c>
      <c r="B80" t="s">
        <v>262</v>
      </c>
    </row>
    <row r="81" spans="1:2">
      <c r="A81" t="s">
        <v>263</v>
      </c>
      <c r="B81" t="s">
        <v>264</v>
      </c>
    </row>
    <row r="82" spans="1:2">
      <c r="A82" t="s">
        <v>265</v>
      </c>
      <c r="B82" t="s">
        <v>250</v>
      </c>
    </row>
    <row r="83" spans="1:2">
      <c r="A83" t="s">
        <v>266</v>
      </c>
      <c r="B83" t="s">
        <v>239</v>
      </c>
    </row>
    <row r="84" spans="1:2">
      <c r="A84" t="s">
        <v>267</v>
      </c>
      <c r="B84" t="s">
        <v>267</v>
      </c>
    </row>
    <row r="85" spans="1:2">
      <c r="A85" t="s">
        <v>268</v>
      </c>
      <c r="B85" t="s">
        <v>237</v>
      </c>
    </row>
    <row r="86" spans="1:2">
      <c r="A86" t="s">
        <v>269</v>
      </c>
      <c r="B86" t="s">
        <v>269</v>
      </c>
    </row>
    <row r="87" spans="1:2">
      <c r="A87" t="s">
        <v>270</v>
      </c>
      <c r="B87" t="s">
        <v>271</v>
      </c>
    </row>
    <row r="88" spans="1:2">
      <c r="A88" t="s">
        <v>272</v>
      </c>
      <c r="B88" t="s">
        <v>273</v>
      </c>
    </row>
    <row r="89" spans="1:2">
      <c r="A89" t="s">
        <v>274</v>
      </c>
      <c r="B89" t="s">
        <v>275</v>
      </c>
    </row>
    <row r="90" spans="1:2">
      <c r="A90" t="s">
        <v>276</v>
      </c>
      <c r="B90" t="s">
        <v>176</v>
      </c>
    </row>
    <row r="91" spans="1:2">
      <c r="A91" t="s">
        <v>277</v>
      </c>
      <c r="B91" t="s">
        <v>58</v>
      </c>
    </row>
    <row r="92" spans="1:2">
      <c r="A92" t="s">
        <v>278</v>
      </c>
      <c r="B92" t="s">
        <v>58</v>
      </c>
    </row>
    <row r="93" spans="1:2">
      <c r="A93" t="s">
        <v>279</v>
      </c>
      <c r="B93" t="s">
        <v>61</v>
      </c>
    </row>
    <row r="94" spans="1:2">
      <c r="A94" t="s">
        <v>280</v>
      </c>
      <c r="B94" t="s">
        <v>58</v>
      </c>
    </row>
    <row r="95" spans="1:2">
      <c r="A95" t="s">
        <v>281</v>
      </c>
      <c r="B95" t="s">
        <v>58</v>
      </c>
    </row>
    <row r="96" spans="1:2">
      <c r="A96" t="s">
        <v>282</v>
      </c>
      <c r="B96" t="s">
        <v>58</v>
      </c>
    </row>
    <row r="97" spans="1:2">
      <c r="A97" t="s">
        <v>283</v>
      </c>
      <c r="B97" t="s">
        <v>264</v>
      </c>
    </row>
    <row r="98" spans="1:2">
      <c r="A98" t="s">
        <v>284</v>
      </c>
      <c r="B98" t="s">
        <v>285</v>
      </c>
    </row>
    <row r="99" spans="1:2">
      <c r="A99" t="s">
        <v>286</v>
      </c>
      <c r="B99" t="s">
        <v>250</v>
      </c>
    </row>
    <row r="100" spans="1:2">
      <c r="A100" t="s">
        <v>287</v>
      </c>
      <c r="B100" t="s">
        <v>233</v>
      </c>
    </row>
    <row r="101" spans="1:2">
      <c r="A101" t="s">
        <v>253</v>
      </c>
      <c r="B101" t="s">
        <v>262</v>
      </c>
    </row>
    <row r="102" spans="1:2">
      <c r="A102" t="s">
        <v>288</v>
      </c>
      <c r="B102" t="s">
        <v>58</v>
      </c>
    </row>
    <row r="103" spans="1:2">
      <c r="A103" t="s">
        <v>289</v>
      </c>
      <c r="B103" t="s">
        <v>290</v>
      </c>
    </row>
    <row r="104" spans="1:2">
      <c r="A104" t="s">
        <v>291</v>
      </c>
      <c r="B104" t="s">
        <v>233</v>
      </c>
    </row>
    <row r="105" spans="1:2">
      <c r="A105" t="s">
        <v>292</v>
      </c>
      <c r="B105" t="s">
        <v>250</v>
      </c>
    </row>
    <row r="106" spans="1:2">
      <c r="A106" s="10"/>
      <c r="B106" s="10"/>
    </row>
    <row r="107" spans="1:2">
      <c r="A107" s="10"/>
      <c r="B107" s="10"/>
    </row>
    <row r="108" spans="1:2">
      <c r="A108" s="10"/>
      <c r="B108" s="10"/>
    </row>
    <row r="109" spans="1:2">
      <c r="A109" s="10"/>
      <c r="B109" s="10"/>
    </row>
    <row r="110" spans="1:2">
      <c r="A110" s="10"/>
      <c r="B110" s="10"/>
    </row>
    <row r="111" spans="1:2">
      <c r="A111" s="10"/>
      <c r="B111" s="10"/>
    </row>
    <row r="112" spans="1:2">
      <c r="A112" s="10"/>
      <c r="B112" s="10"/>
    </row>
    <row r="113" spans="1:2">
      <c r="A113" s="10"/>
      <c r="B113" s="10"/>
    </row>
    <row r="114" spans="1:2">
      <c r="A114" s="10"/>
      <c r="B114" s="10"/>
    </row>
    <row r="115" spans="1:2">
      <c r="A115" s="10"/>
      <c r="B115" s="10"/>
    </row>
    <row r="116" spans="1:2">
      <c r="A116" s="10"/>
      <c r="B116" s="10"/>
    </row>
    <row r="117" spans="1:2">
      <c r="A117" s="10"/>
      <c r="B117" s="10"/>
    </row>
    <row r="118" spans="1:2">
      <c r="A118" s="10"/>
      <c r="B118" s="10"/>
    </row>
    <row r="119" spans="1:2">
      <c r="A119" s="10"/>
      <c r="B119" s="10"/>
    </row>
    <row r="120" spans="1:2">
      <c r="A120" s="10"/>
      <c r="B120" s="10"/>
    </row>
    <row r="121" spans="1:2">
      <c r="A121" s="10"/>
      <c r="B121" s="10"/>
    </row>
    <row r="122" spans="1:2">
      <c r="A122" s="10"/>
      <c r="B122" s="10"/>
    </row>
    <row r="123" spans="1:2">
      <c r="A123" s="10"/>
      <c r="B123" s="10"/>
    </row>
    <row r="124" spans="1:2">
      <c r="A124" s="10"/>
      <c r="B124" s="10"/>
    </row>
    <row r="125" spans="1:2">
      <c r="A125" s="10"/>
      <c r="B125" s="10"/>
    </row>
    <row r="126" spans="1:2">
      <c r="A126" s="10"/>
      <c r="B126" s="10"/>
    </row>
    <row r="127" spans="1:2">
      <c r="A127" s="10"/>
      <c r="B127" s="10"/>
    </row>
    <row r="128" spans="1:2">
      <c r="A128" s="10"/>
      <c r="B128" s="10"/>
    </row>
    <row r="129" spans="1:2">
      <c r="A129" s="10"/>
      <c r="B129" s="10"/>
    </row>
    <row r="130" spans="1:2">
      <c r="A130" s="10"/>
      <c r="B130" s="10"/>
    </row>
    <row r="131" spans="1:2">
      <c r="A131" s="10"/>
      <c r="B131" s="10"/>
    </row>
    <row r="132" spans="1:2">
      <c r="A132" s="10"/>
      <c r="B132" s="10"/>
    </row>
    <row r="133" spans="1:2">
      <c r="A133" s="10"/>
      <c r="B133" s="10"/>
    </row>
    <row r="134" spans="1:2">
      <c r="A134" s="10"/>
      <c r="B134" s="10"/>
    </row>
    <row r="135" spans="1:2">
      <c r="A135" s="10"/>
      <c r="B135" s="10"/>
    </row>
    <row r="136" spans="1:2">
      <c r="A136" s="10"/>
      <c r="B136" s="10"/>
    </row>
    <row r="137" spans="1:2">
      <c r="A137" s="10"/>
      <c r="B137" s="10"/>
    </row>
    <row r="138" spans="1:2">
      <c r="A138" s="10"/>
      <c r="B138" s="10"/>
    </row>
    <row r="139" spans="1:2">
      <c r="A139" s="10"/>
      <c r="B139" s="10"/>
    </row>
    <row r="140" spans="1:2">
      <c r="A140" s="10"/>
      <c r="B140" s="10"/>
    </row>
    <row r="141" spans="1:2">
      <c r="A141" s="10"/>
      <c r="B141" s="10"/>
    </row>
    <row r="142" spans="1:2">
      <c r="A142" s="10"/>
      <c r="B142" s="10"/>
    </row>
    <row r="143" spans="1:2">
      <c r="A143" s="10"/>
      <c r="B143" s="10"/>
    </row>
    <row r="144" spans="1:2">
      <c r="A144" s="10"/>
      <c r="B144" s="10"/>
    </row>
    <row r="145" spans="1:2">
      <c r="A145" s="10"/>
      <c r="B145" s="10"/>
    </row>
    <row r="146" spans="1:2">
      <c r="A146" s="10"/>
      <c r="B146" s="10"/>
    </row>
    <row r="147" spans="1:2">
      <c r="A147" s="10"/>
      <c r="B147" s="10"/>
    </row>
    <row r="148" spans="1:2">
      <c r="A148" s="10"/>
      <c r="B148" s="10"/>
    </row>
    <row r="149" spans="1:2">
      <c r="A149" s="10"/>
      <c r="B149" s="10"/>
    </row>
    <row r="150" spans="1:2">
      <c r="A150" s="10"/>
      <c r="B150" s="10"/>
    </row>
    <row r="151" spans="1:2">
      <c r="A151" s="10"/>
      <c r="B151" s="10"/>
    </row>
    <row r="152" spans="1:2">
      <c r="A152" s="10"/>
      <c r="B152" s="10"/>
    </row>
    <row r="153" spans="1:2">
      <c r="A153" s="10"/>
      <c r="B153" s="10"/>
    </row>
    <row r="154" spans="1:2">
      <c r="A154" s="10"/>
      <c r="B154" s="10"/>
    </row>
    <row r="155" spans="1:2">
      <c r="A155" s="10"/>
      <c r="B155" s="10"/>
    </row>
    <row r="156" spans="1:2">
      <c r="A156" s="10"/>
      <c r="B156" s="10"/>
    </row>
    <row r="157" spans="1:2">
      <c r="A157" s="10"/>
      <c r="B157" s="10"/>
    </row>
    <row r="158" spans="1:2">
      <c r="A158" s="10"/>
      <c r="B158" s="10"/>
    </row>
    <row r="159" spans="1:2">
      <c r="A159" s="10"/>
      <c r="B159" s="10"/>
    </row>
    <row r="160" spans="1:2">
      <c r="A160" s="10"/>
      <c r="B160" s="10"/>
    </row>
    <row r="161" spans="1:2">
      <c r="A161" s="10"/>
      <c r="B161" s="10"/>
    </row>
    <row r="162" spans="1:2">
      <c r="A162" s="10"/>
      <c r="B162" s="10"/>
    </row>
    <row r="163" spans="1:2">
      <c r="A163" s="10"/>
      <c r="B163" s="10"/>
    </row>
    <row r="164" spans="1:2">
      <c r="A164" s="10"/>
      <c r="B164" s="10"/>
    </row>
    <row r="165" spans="1:2">
      <c r="A165" s="10"/>
      <c r="B165" s="10"/>
    </row>
    <row r="166" spans="1:2">
      <c r="A166" s="10"/>
      <c r="B166" s="10"/>
    </row>
    <row r="167" spans="1:2">
      <c r="A167" s="10"/>
      <c r="B167" s="10"/>
    </row>
    <row r="168" spans="1:2">
      <c r="A168" s="10"/>
      <c r="B168" s="10"/>
    </row>
    <row r="169" spans="1:2">
      <c r="A169" s="10"/>
      <c r="B169" s="10"/>
    </row>
    <row r="170" spans="1:2">
      <c r="A170" s="10"/>
      <c r="B170" s="10"/>
    </row>
    <row r="171" spans="1:2">
      <c r="A171" s="10"/>
      <c r="B171" s="10"/>
    </row>
    <row r="172" spans="1:2">
      <c r="A172" s="10"/>
      <c r="B172" s="10"/>
    </row>
  </sheetData>
  <autoFilter ref="A1:B105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ACC界面展示草稿</vt:lpstr>
      <vt:lpstr>可能涉及的字段</vt:lpstr>
      <vt:lpstr>NC案例</vt:lpstr>
      <vt:lpstr>内部供方所属关系表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过晓颖</dc:creator>
  <cp:lastModifiedBy>过晓颖</cp:lastModifiedBy>
  <dcterms:created xsi:type="dcterms:W3CDTF">2021-11-18T13:44:00Z</dcterms:created>
  <dcterms:modified xsi:type="dcterms:W3CDTF">2021-11-22T17:55:40Z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