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/>
  <mc:AlternateContent xmlns:mc="http://schemas.openxmlformats.org/markup-compatibility/2006">
    <mc:Choice Requires="x15">
      <x15ac:absPath xmlns:x15ac="http://schemas.microsoft.com/office/spreadsheetml/2010/11/ac" url="C:\Users\dell\Desktop\新建文件夹\报价案例\对账单\"/>
    </mc:Choice>
  </mc:AlternateContent>
  <xr:revisionPtr revIDLastSave="0" documentId="13_ncr:1_{3B480D34-1D44-461C-AEA7-7F2168FA6C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空运进口" sheetId="10" r:id="rId1"/>
  </sheets>
  <definedNames>
    <definedName name="_xlnm._FilterDatabase" localSheetId="0" hidden="1">空运进口!$A$2:$BE$6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R4" i="10" l="1"/>
  <c r="AF3" i="10"/>
  <c r="AE3" i="10"/>
  <c r="Z6" i="10"/>
  <c r="Z5" i="10"/>
  <c r="Z4" i="10"/>
  <c r="Z3" i="10"/>
  <c r="AF5" i="10"/>
  <c r="AE5" i="10"/>
  <c r="AF4" i="10"/>
  <c r="AE4" i="10"/>
  <c r="AQ6" i="10"/>
  <c r="AN5" i="10" l="1"/>
  <c r="AN4" i="10"/>
  <c r="AQ5" i="10"/>
  <c r="AQ4" i="10"/>
  <c r="AQ3" i="10"/>
  <c r="AR5" i="10"/>
  <c r="AF6" i="10"/>
  <c r="AE6" i="10"/>
  <c r="T4" i="10"/>
  <c r="T5" i="10"/>
  <c r="T6" i="10"/>
  <c r="AN3" i="10" l="1"/>
  <c r="AN6" i="10"/>
  <c r="AR3" i="10"/>
  <c r="AV6" i="10" l="1"/>
  <c r="AW6" i="10" s="1"/>
  <c r="AV4" i="10"/>
  <c r="AW4" i="10" s="1"/>
  <c r="AV3" i="10"/>
  <c r="AW3" i="10" s="1"/>
  <c r="AV5" i="10" l="1"/>
  <c r="AW5" i="10" s="1"/>
  <c r="T3" i="10" l="1"/>
  <c r="AB6" i="10" l="1"/>
  <c r="BD6" i="10" s="1"/>
  <c r="AB4" i="10" l="1"/>
  <c r="BD4" i="10" s="1"/>
  <c r="AB5" i="10"/>
  <c r="BD5" i="10" s="1"/>
  <c r="AB3" i="10" l="1"/>
  <c r="BD3" i="10" s="1"/>
  <c r="BD8" i="10" s="1"/>
</calcChain>
</file>

<file path=xl/sharedStrings.xml><?xml version="1.0" encoding="utf-8"?>
<sst xmlns="http://schemas.openxmlformats.org/spreadsheetml/2006/main" count="79" uniqueCount="69">
  <si>
    <t>启运港</t>
  </si>
  <si>
    <t>抵达港</t>
  </si>
  <si>
    <t>件数</t>
  </si>
  <si>
    <t>换单费</t>
  </si>
  <si>
    <t>国内操作费</t>
  </si>
  <si>
    <t>航空运费</t>
  </si>
  <si>
    <t>国际操作费</t>
  </si>
  <si>
    <t>提运单号</t>
  </si>
  <si>
    <t>发票号</t>
  </si>
  <si>
    <t>检疫处理费</t>
  </si>
  <si>
    <t>序号</t>
    <phoneticPr fontId="26" type="noConversion"/>
  </si>
  <si>
    <t>月份</t>
    <phoneticPr fontId="26" type="noConversion"/>
  </si>
  <si>
    <t>货代</t>
    <phoneticPr fontId="26" type="noConversion"/>
  </si>
  <si>
    <t>工厂区分</t>
    <phoneticPr fontId="26" type="noConversion"/>
  </si>
  <si>
    <t>订单号</t>
    <phoneticPr fontId="26" type="noConversion"/>
  </si>
  <si>
    <t>航班号</t>
    <phoneticPr fontId="12" type="noConversion"/>
  </si>
  <si>
    <t>实际到达上海日期</t>
    <phoneticPr fontId="12" type="noConversion"/>
  </si>
  <si>
    <t>实际到达无锡日期</t>
    <phoneticPr fontId="12" type="noConversion"/>
  </si>
  <si>
    <t>待转天数</t>
    <phoneticPr fontId="12" type="noConversion"/>
  </si>
  <si>
    <t>计费重量</t>
    <phoneticPr fontId="12" type="noConversion"/>
  </si>
  <si>
    <t>车牌号</t>
    <phoneticPr fontId="12" type="noConversion"/>
  </si>
  <si>
    <t>车辆种类</t>
    <phoneticPr fontId="12" type="noConversion"/>
  </si>
  <si>
    <t>车辆数量</t>
    <phoneticPr fontId="12" type="noConversion"/>
  </si>
  <si>
    <t>国内运输费</t>
    <phoneticPr fontId="12" type="noConversion"/>
  </si>
  <si>
    <t>国内通关费</t>
    <phoneticPr fontId="26" type="noConversion"/>
  </si>
  <si>
    <t>国际运输费</t>
    <phoneticPr fontId="12" type="noConversion"/>
  </si>
  <si>
    <t>国际通关费</t>
    <phoneticPr fontId="12" type="noConversion"/>
  </si>
  <si>
    <t>费用合计(RMB)</t>
    <phoneticPr fontId="25" type="noConversion"/>
  </si>
  <si>
    <t>东航操作费</t>
    <phoneticPr fontId="12" type="noConversion"/>
  </si>
  <si>
    <t>仓储费</t>
    <phoneticPr fontId="12" type="noConversion"/>
  </si>
  <si>
    <t>报检费</t>
    <phoneticPr fontId="12" type="noConversion"/>
  </si>
  <si>
    <t>查验手续费</t>
    <phoneticPr fontId="26" type="noConversion"/>
  </si>
  <si>
    <t>查验车辆费</t>
    <phoneticPr fontId="26" type="noConversion"/>
  </si>
  <si>
    <t>其他</t>
    <phoneticPr fontId="12" type="noConversion"/>
  </si>
  <si>
    <t>供应商</t>
    <phoneticPr fontId="32" type="noConversion"/>
  </si>
  <si>
    <t>贸易条款</t>
    <phoneticPr fontId="12" type="noConversion"/>
  </si>
  <si>
    <t>品名</t>
    <phoneticPr fontId="12" type="noConversion"/>
  </si>
  <si>
    <t>货物类别</t>
    <phoneticPr fontId="25" type="noConversion"/>
  </si>
  <si>
    <t>币制</t>
    <phoneticPr fontId="12" type="noConversion"/>
  </si>
  <si>
    <t>货值</t>
    <phoneticPr fontId="26" type="noConversion"/>
  </si>
  <si>
    <t>汇率</t>
    <phoneticPr fontId="25" type="noConversion"/>
  </si>
  <si>
    <t>国内卡车费</t>
    <phoneticPr fontId="12" type="noConversion"/>
  </si>
  <si>
    <t>压车费</t>
    <phoneticPr fontId="12" type="noConversion"/>
  </si>
  <si>
    <t>合计(RMB)</t>
    <phoneticPr fontId="12" type="noConversion"/>
  </si>
  <si>
    <t>单证费</t>
    <phoneticPr fontId="26" type="noConversion"/>
  </si>
  <si>
    <t>合计(RMB)</t>
    <phoneticPr fontId="12" type="noConversion"/>
  </si>
  <si>
    <t>空运费计费标准</t>
    <phoneticPr fontId="12" type="noConversion"/>
  </si>
  <si>
    <t>燃油附加费计费标准</t>
    <phoneticPr fontId="25" type="noConversion"/>
  </si>
  <si>
    <t>燃油附加费</t>
    <phoneticPr fontId="12" type="noConversion"/>
  </si>
  <si>
    <t>安保费</t>
    <phoneticPr fontId="12" type="noConversion"/>
  </si>
  <si>
    <t>提货费</t>
    <phoneticPr fontId="12" type="noConversion"/>
  </si>
  <si>
    <t>合计(USD)</t>
    <phoneticPr fontId="12" type="noConversion"/>
  </si>
  <si>
    <t>国外清关费</t>
    <phoneticPr fontId="12" type="noConversion"/>
  </si>
  <si>
    <t>提单费</t>
    <phoneticPr fontId="12" type="noConversion"/>
  </si>
  <si>
    <t xml:space="preserve">FOB </t>
    <phoneticPr fontId="12" type="noConversion"/>
  </si>
  <si>
    <t>线路板</t>
    <phoneticPr fontId="12" type="noConversion"/>
  </si>
  <si>
    <t>主单号</t>
    <phoneticPr fontId="12" type="noConversion"/>
  </si>
  <si>
    <t>ICN</t>
    <phoneticPr fontId="25" type="noConversion"/>
  </si>
  <si>
    <t>SZX</t>
    <phoneticPr fontId="25" type="noConversion"/>
  </si>
  <si>
    <t>沪EB3058</t>
    <phoneticPr fontId="12" type="noConversion"/>
  </si>
  <si>
    <t>5T</t>
    <phoneticPr fontId="12" type="noConversion"/>
  </si>
  <si>
    <t>FCA</t>
    <phoneticPr fontId="12" type="noConversion"/>
  </si>
  <si>
    <t>切割刀片</t>
    <phoneticPr fontId="12" type="noConversion"/>
  </si>
  <si>
    <t>PVG</t>
    <phoneticPr fontId="25" type="noConversion"/>
  </si>
  <si>
    <t>电路板</t>
    <phoneticPr fontId="12" type="noConversion"/>
  </si>
  <si>
    <t xml:space="preserve">FOB </t>
    <phoneticPr fontId="12" type="noConversion"/>
  </si>
  <si>
    <t xml:space="preserve">信号控制器 </t>
    <phoneticPr fontId="12" type="noConversion"/>
  </si>
  <si>
    <t>HK</t>
    <phoneticPr fontId="25" type="noConversion"/>
  </si>
  <si>
    <t>理货分解服务费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</si>
</sst>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 * #,##0.00_ ;_ * \-#,##0.00_ ;_ * &quot;-&quot;??_ ;_ @_ "/>
    <numFmt numFmtId="26" formatCode="\$#,##0.00_);[Red]\(\$#,##0.00\)"/>
    <numFmt numFmtId="176" formatCode="0.00_ "/>
    <numFmt numFmtId="177" formatCode="\K\E\W\X00000"/>
    <numFmt numFmtId="178" formatCode="0.00_);[Red]\(0.00\)"/>
    <numFmt numFmtId="179" formatCode="yyyy&quot;年&quot;m&quot;月&quot;;@"/>
    <numFmt numFmtId="180" formatCode="[$¥-411]#,##0.00;\-[$¥-411]#,##0.00"/>
    <numFmt numFmtId="181" formatCode="0;[Red]0"/>
    <numFmt numFmtId="182" formatCode="0.000_);[Red]\(0.000\)"/>
    <numFmt numFmtId="183" formatCode="0_);[Red]\(0\)"/>
    <numFmt numFmtId="184" formatCode="[$-409]d/mmm;@"/>
  </numFmts>
  <fonts count="34" x14ac:knownFonts="1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indexed="9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2"/>
      <name val="宋体"/>
      <family val="3"/>
      <charset val="134"/>
    </font>
    <font>
      <sz val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0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1"/>
      <name val="돋움"/>
      <family val="2"/>
      <charset val="129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color theme="1"/>
      <name val="Tahoma"/>
      <family val="2"/>
    </font>
    <font>
      <sz val="10"/>
      <name val="Arial"/>
      <family val="2"/>
    </font>
    <font>
      <sz val="12"/>
      <name val="宋体"/>
      <family val="3"/>
      <charset val="134"/>
    </font>
    <font>
      <sz val="9"/>
      <name val="Tahoma"/>
      <family val="2"/>
    </font>
    <font>
      <b/>
      <sz val="10"/>
      <name val="微软雅黑"/>
      <family val="2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8">
    <xf numFmtId="180" fontId="0" fillId="0" borderId="0"/>
    <xf numFmtId="180" fontId="8" fillId="2" borderId="0" applyNumberFormat="0" applyBorder="0" applyAlignment="0" applyProtection="0">
      <alignment vertical="center"/>
    </xf>
    <xf numFmtId="180" fontId="8" fillId="3" borderId="0" applyNumberFormat="0" applyBorder="0" applyAlignment="0" applyProtection="0">
      <alignment vertical="center"/>
    </xf>
    <xf numFmtId="180" fontId="8" fillId="4" borderId="0" applyNumberFormat="0" applyBorder="0" applyAlignment="0" applyProtection="0">
      <alignment vertical="center"/>
    </xf>
    <xf numFmtId="180" fontId="8" fillId="5" borderId="0" applyNumberFormat="0" applyBorder="0" applyAlignment="0" applyProtection="0">
      <alignment vertical="center"/>
    </xf>
    <xf numFmtId="180" fontId="8" fillId="6" borderId="0" applyNumberFormat="0" applyBorder="0" applyAlignment="0" applyProtection="0">
      <alignment vertical="center"/>
    </xf>
    <xf numFmtId="180" fontId="8" fillId="7" borderId="0" applyNumberFormat="0" applyBorder="0" applyAlignment="0" applyProtection="0">
      <alignment vertical="center"/>
    </xf>
    <xf numFmtId="180" fontId="8" fillId="8" borderId="0" applyNumberFormat="0" applyBorder="0" applyAlignment="0" applyProtection="0">
      <alignment vertical="center"/>
    </xf>
    <xf numFmtId="180" fontId="8" fillId="9" borderId="0" applyNumberFormat="0" applyBorder="0" applyAlignment="0" applyProtection="0">
      <alignment vertical="center"/>
    </xf>
    <xf numFmtId="180" fontId="8" fillId="10" borderId="0" applyNumberFormat="0" applyBorder="0" applyAlignment="0" applyProtection="0">
      <alignment vertical="center"/>
    </xf>
    <xf numFmtId="180" fontId="8" fillId="5" borderId="0" applyNumberFormat="0" applyBorder="0" applyAlignment="0" applyProtection="0">
      <alignment vertical="center"/>
    </xf>
    <xf numFmtId="180" fontId="8" fillId="8" borderId="0" applyNumberFormat="0" applyBorder="0" applyAlignment="0" applyProtection="0">
      <alignment vertical="center"/>
    </xf>
    <xf numFmtId="180" fontId="8" fillId="11" borderId="0" applyNumberFormat="0" applyBorder="0" applyAlignment="0" applyProtection="0">
      <alignment vertical="center"/>
    </xf>
    <xf numFmtId="180" fontId="3" fillId="12" borderId="0" applyNumberFormat="0" applyBorder="0" applyAlignment="0" applyProtection="0">
      <alignment vertical="center"/>
    </xf>
    <xf numFmtId="180" fontId="3" fillId="9" borderId="0" applyNumberFormat="0" applyBorder="0" applyAlignment="0" applyProtection="0">
      <alignment vertical="center"/>
    </xf>
    <xf numFmtId="180" fontId="3" fillId="10" borderId="0" applyNumberFormat="0" applyBorder="0" applyAlignment="0" applyProtection="0">
      <alignment vertical="center"/>
    </xf>
    <xf numFmtId="180" fontId="3" fillId="13" borderId="0" applyNumberFormat="0" applyBorder="0" applyAlignment="0" applyProtection="0">
      <alignment vertical="center"/>
    </xf>
    <xf numFmtId="180" fontId="3" fillId="14" borderId="0" applyNumberFormat="0" applyBorder="0" applyAlignment="0" applyProtection="0">
      <alignment vertical="center"/>
    </xf>
    <xf numFmtId="180" fontId="3" fillId="15" borderId="0" applyNumberFormat="0" applyBorder="0" applyAlignment="0" applyProtection="0">
      <alignment vertical="center"/>
    </xf>
    <xf numFmtId="180" fontId="13" fillId="0" borderId="0" applyNumberFormat="0" applyFill="0" applyBorder="0" applyAlignment="0" applyProtection="0">
      <alignment vertical="center"/>
    </xf>
    <xf numFmtId="180" fontId="18" fillId="0" borderId="1" applyNumberFormat="0" applyFill="0" applyAlignment="0" applyProtection="0">
      <alignment vertical="center"/>
    </xf>
    <xf numFmtId="180" fontId="6" fillId="0" borderId="2" applyNumberFormat="0" applyFill="0" applyAlignment="0" applyProtection="0">
      <alignment vertical="center"/>
    </xf>
    <xf numFmtId="180" fontId="7" fillId="0" borderId="3" applyNumberFormat="0" applyFill="0" applyAlignment="0" applyProtection="0">
      <alignment vertical="center"/>
    </xf>
    <xf numFmtId="180" fontId="7" fillId="0" borderId="0" applyNumberFormat="0" applyFill="0" applyBorder="0" applyAlignment="0" applyProtection="0">
      <alignment vertical="center"/>
    </xf>
    <xf numFmtId="180" fontId="9" fillId="3" borderId="0" applyNumberFormat="0" applyBorder="0" applyAlignment="0" applyProtection="0">
      <alignment vertical="center"/>
    </xf>
    <xf numFmtId="180" fontId="22" fillId="0" borderId="0"/>
    <xf numFmtId="180" fontId="17" fillId="4" borderId="0" applyNumberFormat="0" applyBorder="0" applyAlignment="0" applyProtection="0">
      <alignment vertical="center"/>
    </xf>
    <xf numFmtId="180" fontId="5" fillId="0" borderId="4" applyNumberFormat="0" applyFill="0" applyAlignment="0" applyProtection="0">
      <alignment vertical="center"/>
    </xf>
    <xf numFmtId="180" fontId="16" fillId="16" borderId="5" applyNumberFormat="0" applyAlignment="0" applyProtection="0">
      <alignment vertical="center"/>
    </xf>
    <xf numFmtId="180" fontId="4" fillId="17" borderId="6" applyNumberFormat="0" applyAlignment="0" applyProtection="0">
      <alignment vertical="center"/>
    </xf>
    <xf numFmtId="180" fontId="15" fillId="0" borderId="0" applyNumberFormat="0" applyFill="0" applyBorder="0" applyAlignment="0" applyProtection="0">
      <alignment vertical="center"/>
    </xf>
    <xf numFmtId="180" fontId="20" fillId="0" borderId="0" applyNumberFormat="0" applyFill="0" applyBorder="0" applyAlignment="0" applyProtection="0">
      <alignment vertical="center"/>
    </xf>
    <xf numFmtId="180" fontId="10" fillId="0" borderId="7" applyNumberFormat="0" applyFill="0" applyAlignment="0" applyProtection="0">
      <alignment vertical="center"/>
    </xf>
    <xf numFmtId="180" fontId="3" fillId="18" borderId="0" applyNumberFormat="0" applyBorder="0" applyAlignment="0" applyProtection="0">
      <alignment vertical="center"/>
    </xf>
    <xf numFmtId="180" fontId="3" fillId="19" borderId="0" applyNumberFormat="0" applyBorder="0" applyAlignment="0" applyProtection="0">
      <alignment vertical="center"/>
    </xf>
    <xf numFmtId="180" fontId="3" fillId="20" borderId="0" applyNumberFormat="0" applyBorder="0" applyAlignment="0" applyProtection="0">
      <alignment vertical="center"/>
    </xf>
    <xf numFmtId="180" fontId="3" fillId="13" borderId="0" applyNumberFormat="0" applyBorder="0" applyAlignment="0" applyProtection="0">
      <alignment vertical="center"/>
    </xf>
    <xf numFmtId="180" fontId="3" fillId="14" borderId="0" applyNumberFormat="0" applyBorder="0" applyAlignment="0" applyProtection="0">
      <alignment vertical="center"/>
    </xf>
    <xf numFmtId="180" fontId="3" fillId="21" borderId="0" applyNumberFormat="0" applyBorder="0" applyAlignment="0" applyProtection="0">
      <alignment vertical="center"/>
    </xf>
    <xf numFmtId="180" fontId="14" fillId="22" borderId="0" applyNumberFormat="0" applyBorder="0" applyAlignment="0" applyProtection="0">
      <alignment vertical="center"/>
    </xf>
    <xf numFmtId="180" fontId="19" fillId="16" borderId="8" applyNumberFormat="0" applyAlignment="0" applyProtection="0">
      <alignment vertical="center"/>
    </xf>
    <xf numFmtId="180" fontId="11" fillId="7" borderId="5" applyNumberFormat="0" applyAlignment="0" applyProtection="0">
      <alignment vertical="center"/>
    </xf>
    <xf numFmtId="180" fontId="21" fillId="23" borderId="9" applyNumberFormat="0" applyFont="0" applyAlignment="0" applyProtection="0">
      <alignment vertical="center"/>
    </xf>
    <xf numFmtId="180" fontId="12" fillId="0" borderId="0">
      <alignment vertical="top"/>
      <protection locked="0"/>
    </xf>
    <xf numFmtId="180" fontId="8" fillId="0" borderId="0">
      <alignment vertical="center"/>
    </xf>
    <xf numFmtId="180" fontId="23" fillId="0" borderId="0">
      <alignment vertical="center"/>
    </xf>
    <xf numFmtId="180" fontId="21" fillId="0" borderId="0"/>
    <xf numFmtId="180" fontId="24" fillId="0" borderId="0">
      <protection locked="0"/>
    </xf>
    <xf numFmtId="180" fontId="24" fillId="0" borderId="0">
      <protection locked="0"/>
    </xf>
    <xf numFmtId="180" fontId="24" fillId="0" borderId="0">
      <protection locked="0"/>
    </xf>
    <xf numFmtId="176" fontId="21" fillId="0" borderId="0">
      <alignment vertical="center"/>
    </xf>
    <xf numFmtId="181" fontId="21" fillId="0" borderId="0"/>
    <xf numFmtId="181" fontId="28" fillId="0" borderId="0"/>
    <xf numFmtId="180" fontId="2" fillId="0" borderId="0">
      <alignment vertical="center"/>
    </xf>
    <xf numFmtId="180" fontId="12" fillId="0" borderId="0">
      <alignment vertical="top"/>
      <protection locked="0"/>
    </xf>
    <xf numFmtId="180" fontId="21" fillId="0" borderId="0"/>
    <xf numFmtId="180" fontId="21" fillId="0" borderId="0"/>
    <xf numFmtId="180" fontId="21" fillId="0" borderId="0"/>
    <xf numFmtId="180" fontId="29" fillId="0" borderId="0"/>
    <xf numFmtId="43" fontId="21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180" fontId="30" fillId="0" borderId="0"/>
    <xf numFmtId="180" fontId="12" fillId="0" borderId="0">
      <protection locked="0"/>
    </xf>
    <xf numFmtId="180" fontId="12" fillId="0" borderId="0">
      <protection locked="0"/>
    </xf>
    <xf numFmtId="180" fontId="12" fillId="0" borderId="0">
      <protection locked="0"/>
    </xf>
    <xf numFmtId="180" fontId="1" fillId="0" borderId="0">
      <alignment vertical="center"/>
    </xf>
    <xf numFmtId="43" fontId="31" fillId="0" borderId="0" applyFont="0" applyFill="0" applyBorder="0" applyAlignment="0" applyProtection="0">
      <alignment vertical="center"/>
    </xf>
    <xf numFmtId="184" fontId="8" fillId="0" borderId="0">
      <alignment vertical="center"/>
    </xf>
  </cellStyleXfs>
  <cellXfs count="75">
    <xf numFmtId="180" fontId="0" fillId="0" borderId="0" xfId="0"/>
    <xf numFmtId="180" fontId="27" fillId="0" borderId="0" xfId="0" applyFont="1" applyFill="1" applyBorder="1" applyAlignment="1">
      <alignment horizontal="center" vertical="center"/>
    </xf>
    <xf numFmtId="180" fontId="27" fillId="0" borderId="0" xfId="0" applyFont="1" applyFill="1" applyAlignment="1">
      <alignment horizontal="center" vertical="center"/>
    </xf>
    <xf numFmtId="180" fontId="27" fillId="0" borderId="0" xfId="0" applyNumberFormat="1" applyFont="1" applyFill="1" applyAlignment="1">
      <alignment horizontal="center" vertical="center"/>
    </xf>
    <xf numFmtId="178" fontId="27" fillId="0" borderId="0" xfId="0" applyNumberFormat="1" applyFont="1" applyFill="1" applyAlignment="1">
      <alignment horizontal="center" vertical="center"/>
    </xf>
    <xf numFmtId="176" fontId="27" fillId="0" borderId="0" xfId="0" applyNumberFormat="1" applyFont="1" applyFill="1" applyAlignment="1">
      <alignment horizontal="center" vertical="center"/>
    </xf>
    <xf numFmtId="0" fontId="27" fillId="0" borderId="0" xfId="0" applyNumberFormat="1" applyFont="1" applyFill="1" applyAlignment="1">
      <alignment horizontal="center" vertical="center"/>
    </xf>
    <xf numFmtId="180" fontId="27" fillId="0" borderId="0" xfId="0" applyFont="1" applyFill="1" applyAlignment="1">
      <alignment horizontal="right" vertical="center"/>
    </xf>
    <xf numFmtId="180" fontId="27" fillId="0" borderId="0" xfId="0" applyNumberFormat="1" applyFont="1" applyFill="1" applyAlignment="1">
      <alignment horizontal="left" vertical="center"/>
    </xf>
    <xf numFmtId="0" fontId="27" fillId="0" borderId="0" xfId="0" applyNumberFormat="1" applyFont="1" applyFill="1" applyAlignment="1">
      <alignment horizontal="left" vertical="center"/>
    </xf>
    <xf numFmtId="183" fontId="27" fillId="0" borderId="0" xfId="0" applyNumberFormat="1" applyFont="1" applyFill="1" applyAlignment="1">
      <alignment horizontal="center" vertical="center"/>
    </xf>
    <xf numFmtId="26" fontId="27" fillId="0" borderId="0" xfId="0" applyNumberFormat="1" applyFont="1" applyFill="1" applyAlignment="1">
      <alignment horizontal="left" vertical="center"/>
    </xf>
    <xf numFmtId="0" fontId="27" fillId="0" borderId="0" xfId="0" applyNumberFormat="1" applyFont="1" applyFill="1" applyAlignment="1">
      <alignment horizontal="right" vertical="center"/>
    </xf>
    <xf numFmtId="49" fontId="27" fillId="0" borderId="10" xfId="0" applyNumberFormat="1" applyFont="1" applyFill="1" applyBorder="1" applyAlignment="1" applyProtection="1">
      <alignment horizontal="center" vertical="center"/>
    </xf>
    <xf numFmtId="0" fontId="27" fillId="0" borderId="10" xfId="0" applyNumberFormat="1" applyFont="1" applyFill="1" applyBorder="1" applyAlignment="1">
      <alignment horizontal="center" vertical="center"/>
    </xf>
    <xf numFmtId="179" fontId="27" fillId="0" borderId="10" xfId="0" applyNumberFormat="1" applyFont="1" applyFill="1" applyBorder="1" applyAlignment="1" applyProtection="1">
      <alignment horizontal="center" vertical="center"/>
      <protection locked="0"/>
    </xf>
    <xf numFmtId="49" fontId="27" fillId="0" borderId="10" xfId="0" applyNumberFormat="1" applyFont="1" applyFill="1" applyBorder="1" applyAlignment="1">
      <alignment horizontal="left" vertical="center"/>
    </xf>
    <xf numFmtId="0" fontId="27" fillId="0" borderId="10" xfId="0" applyNumberFormat="1" applyFont="1" applyFill="1" applyBorder="1" applyAlignment="1">
      <alignment horizontal="center" vertical="center" wrapText="1"/>
    </xf>
    <xf numFmtId="178" fontId="27" fillId="0" borderId="10" xfId="0" applyNumberFormat="1" applyFont="1" applyFill="1" applyBorder="1" applyAlignment="1">
      <alignment horizontal="center" vertical="center"/>
    </xf>
    <xf numFmtId="183" fontId="27" fillId="0" borderId="10" xfId="0" applyNumberFormat="1" applyFont="1" applyFill="1" applyBorder="1" applyAlignment="1">
      <alignment horizontal="center" vertical="center"/>
    </xf>
    <xf numFmtId="176" fontId="27" fillId="0" borderId="10" xfId="0" applyNumberFormat="1" applyFont="1" applyFill="1" applyBorder="1" applyAlignment="1">
      <alignment horizontal="center" vertical="center"/>
    </xf>
    <xf numFmtId="182" fontId="27" fillId="0" borderId="10" xfId="0" applyNumberFormat="1" applyFont="1" applyFill="1" applyBorder="1" applyAlignment="1">
      <alignment horizontal="center" vertical="center"/>
    </xf>
    <xf numFmtId="178" fontId="27" fillId="0" borderId="10" xfId="0" applyNumberFormat="1" applyFont="1" applyFill="1" applyBorder="1" applyAlignment="1">
      <alignment horizontal="right" vertical="center"/>
    </xf>
    <xf numFmtId="0" fontId="27" fillId="0" borderId="10" xfId="0" applyNumberFormat="1" applyFont="1" applyFill="1" applyBorder="1" applyAlignment="1">
      <alignment horizontal="right" vertical="center"/>
    </xf>
    <xf numFmtId="184" fontId="27" fillId="0" borderId="10" xfId="0" applyNumberFormat="1" applyFont="1" applyFill="1" applyBorder="1" applyAlignment="1">
      <alignment horizontal="left" vertical="center"/>
    </xf>
    <xf numFmtId="184" fontId="27" fillId="0" borderId="10" xfId="0" applyNumberFormat="1" applyFont="1" applyFill="1" applyBorder="1" applyAlignment="1" applyProtection="1">
      <alignment horizontal="center" vertical="center"/>
    </xf>
    <xf numFmtId="26" fontId="27" fillId="0" borderId="0" xfId="0" applyNumberFormat="1" applyFont="1" applyFill="1" applyAlignment="1">
      <alignment horizontal="right" vertical="center"/>
    </xf>
    <xf numFmtId="180" fontId="27" fillId="0" borderId="0" xfId="0" applyFont="1" applyFill="1" applyBorder="1"/>
    <xf numFmtId="0" fontId="27" fillId="0" borderId="0" xfId="0" applyNumberFormat="1" applyFont="1" applyFill="1" applyAlignment="1">
      <alignment vertical="center"/>
    </xf>
    <xf numFmtId="14" fontId="27" fillId="0" borderId="10" xfId="0" applyNumberFormat="1" applyFont="1" applyFill="1" applyBorder="1" applyAlignment="1">
      <alignment horizontal="center" vertical="center"/>
    </xf>
    <xf numFmtId="14" fontId="27" fillId="0" borderId="0" xfId="0" applyNumberFormat="1" applyFont="1" applyFill="1" applyAlignment="1">
      <alignment horizontal="center" vertical="center"/>
    </xf>
    <xf numFmtId="49" fontId="27" fillId="0" borderId="10" xfId="0" applyNumberFormat="1" applyFont="1" applyFill="1" applyBorder="1" applyAlignment="1">
      <alignment horizontal="center" vertical="center"/>
    </xf>
    <xf numFmtId="176" fontId="27" fillId="0" borderId="0" xfId="0" applyNumberFormat="1" applyFont="1" applyFill="1" applyAlignment="1">
      <alignment horizontal="right" vertical="center"/>
    </xf>
    <xf numFmtId="0" fontId="33" fillId="0" borderId="11" xfId="46" applyNumberFormat="1" applyFont="1" applyFill="1" applyBorder="1" applyAlignment="1">
      <alignment horizontal="center" vertical="center" wrapText="1"/>
    </xf>
    <xf numFmtId="178" fontId="33" fillId="0" borderId="11" xfId="46" applyNumberFormat="1" applyFont="1" applyFill="1" applyBorder="1" applyAlignment="1">
      <alignment horizontal="center" vertical="center" wrapText="1"/>
    </xf>
    <xf numFmtId="49" fontId="27" fillId="0" borderId="10" xfId="0" applyNumberFormat="1" applyFont="1" applyFill="1" applyBorder="1" applyAlignment="1">
      <alignment vertical="center"/>
    </xf>
    <xf numFmtId="0" fontId="27" fillId="0" borderId="10" xfId="66" applyNumberFormat="1" applyFont="1" applyFill="1" applyBorder="1" applyAlignment="1">
      <alignment horizontal="right" vertical="center"/>
    </xf>
    <xf numFmtId="184" fontId="27" fillId="0" borderId="10" xfId="0" quotePrefix="1" applyNumberFormat="1" applyFont="1" applyFill="1" applyBorder="1" applyAlignment="1">
      <alignment horizontal="center" vertical="center"/>
    </xf>
    <xf numFmtId="184" fontId="27" fillId="0" borderId="10" xfId="0" quotePrefix="1" applyNumberFormat="1" applyFont="1" applyFill="1" applyBorder="1" applyAlignment="1">
      <alignment horizontal="left" vertical="center"/>
    </xf>
    <xf numFmtId="49" fontId="27" fillId="0" borderId="10" xfId="0" quotePrefix="1" applyNumberFormat="1" applyFont="1" applyFill="1" applyBorder="1" applyAlignment="1">
      <alignment vertical="center"/>
    </xf>
    <xf numFmtId="0" fontId="27" fillId="0" borderId="12" xfId="0" applyNumberFormat="1" applyFont="1" applyFill="1" applyBorder="1" applyAlignment="1">
      <alignment horizontal="center" vertical="center"/>
    </xf>
    <xf numFmtId="179" fontId="27" fillId="0" borderId="12" xfId="0" applyNumberFormat="1" applyFont="1" applyFill="1" applyBorder="1" applyAlignment="1" applyProtection="1">
      <alignment horizontal="center" vertical="center"/>
      <protection locked="0"/>
    </xf>
    <xf numFmtId="49" fontId="27" fillId="0" borderId="12" xfId="0" applyNumberFormat="1" applyFont="1" applyFill="1" applyBorder="1" applyAlignment="1">
      <alignment horizontal="center" vertical="center"/>
    </xf>
    <xf numFmtId="49" fontId="27" fillId="0" borderId="12" xfId="0" applyNumberFormat="1" applyFont="1" applyFill="1" applyBorder="1" applyAlignment="1">
      <alignment horizontal="left" vertical="center"/>
    </xf>
    <xf numFmtId="184" fontId="27" fillId="0" borderId="12" xfId="0" applyNumberFormat="1" applyFont="1" applyFill="1" applyBorder="1" applyAlignment="1">
      <alignment horizontal="left" vertical="center"/>
    </xf>
    <xf numFmtId="49" fontId="27" fillId="0" borderId="12" xfId="0" applyNumberFormat="1" applyFont="1" applyFill="1" applyBorder="1" applyAlignment="1">
      <alignment vertical="center"/>
    </xf>
    <xf numFmtId="0" fontId="27" fillId="0" borderId="12" xfId="0" applyNumberFormat="1" applyFont="1" applyFill="1" applyBorder="1" applyAlignment="1">
      <alignment horizontal="center" vertical="center" wrapText="1"/>
    </xf>
    <xf numFmtId="0" fontId="27" fillId="0" borderId="12" xfId="66" applyNumberFormat="1" applyFont="1" applyFill="1" applyBorder="1" applyAlignment="1">
      <alignment horizontal="right" vertical="center"/>
    </xf>
    <xf numFmtId="49" fontId="27" fillId="0" borderId="12" xfId="0" applyNumberFormat="1" applyFont="1" applyFill="1" applyBorder="1" applyAlignment="1" applyProtection="1">
      <alignment horizontal="center" vertical="center"/>
    </xf>
    <xf numFmtId="184" fontId="27" fillId="0" borderId="12" xfId="0" applyNumberFormat="1" applyFont="1" applyFill="1" applyBorder="1" applyAlignment="1" applyProtection="1">
      <alignment horizontal="center" vertical="center"/>
    </xf>
    <xf numFmtId="14" fontId="27" fillId="0" borderId="12" xfId="0" applyNumberFormat="1" applyFont="1" applyFill="1" applyBorder="1" applyAlignment="1">
      <alignment horizontal="center" vertical="center"/>
    </xf>
    <xf numFmtId="0" fontId="27" fillId="0" borderId="12" xfId="0" applyNumberFormat="1" applyFont="1" applyFill="1" applyBorder="1" applyAlignment="1">
      <alignment horizontal="right"/>
    </xf>
    <xf numFmtId="178" fontId="27" fillId="0" borderId="12" xfId="0" applyNumberFormat="1" applyFont="1" applyFill="1" applyBorder="1" applyAlignment="1">
      <alignment horizontal="center" vertical="center"/>
    </xf>
    <xf numFmtId="183" fontId="27" fillId="0" borderId="12" xfId="0" applyNumberFormat="1" applyFont="1" applyFill="1" applyBorder="1" applyAlignment="1">
      <alignment horizontal="center" vertical="center"/>
    </xf>
    <xf numFmtId="176" fontId="27" fillId="0" borderId="12" xfId="0" applyNumberFormat="1" applyFont="1" applyFill="1" applyBorder="1" applyAlignment="1">
      <alignment horizontal="center" vertical="center"/>
    </xf>
    <xf numFmtId="182" fontId="27" fillId="0" borderId="12" xfId="0" applyNumberFormat="1" applyFont="1" applyFill="1" applyBorder="1" applyAlignment="1">
      <alignment horizontal="center" vertical="center"/>
    </xf>
    <xf numFmtId="178" fontId="27" fillId="0" borderId="12" xfId="0" applyNumberFormat="1" applyFont="1" applyFill="1" applyBorder="1" applyAlignment="1">
      <alignment horizontal="right" vertical="center"/>
    </xf>
    <xf numFmtId="0" fontId="27" fillId="0" borderId="12" xfId="0" applyNumberFormat="1" applyFont="1" applyFill="1" applyBorder="1" applyAlignment="1">
      <alignment horizontal="right" vertical="center"/>
    </xf>
    <xf numFmtId="178" fontId="33" fillId="0" borderId="11" xfId="50" applyNumberFormat="1" applyFont="1" applyFill="1" applyBorder="1" applyAlignment="1" applyProtection="1">
      <alignment horizontal="center" vertical="center" wrapText="1" shrinkToFit="1"/>
    </xf>
    <xf numFmtId="178" fontId="33" fillId="0" borderId="11" xfId="63" applyNumberFormat="1" applyFont="1" applyFill="1" applyBorder="1" applyAlignment="1" applyProtection="1">
      <alignment horizontal="center" vertical="center" wrapText="1"/>
    </xf>
    <xf numFmtId="178" fontId="33" fillId="0" borderId="11" xfId="50" applyNumberFormat="1" applyFont="1" applyFill="1" applyBorder="1" applyAlignment="1">
      <alignment horizontal="center" vertical="center" wrapText="1"/>
    </xf>
    <xf numFmtId="184" fontId="27" fillId="0" borderId="12" xfId="0" quotePrefix="1" applyNumberFormat="1" applyFont="1" applyFill="1" applyBorder="1" applyAlignment="1">
      <alignment horizontal="center" vertical="center"/>
    </xf>
    <xf numFmtId="178" fontId="33" fillId="0" borderId="11" xfId="46" applyNumberFormat="1" applyFont="1" applyFill="1" applyBorder="1" applyAlignment="1">
      <alignment horizontal="center" vertical="center" wrapText="1"/>
    </xf>
    <xf numFmtId="49" fontId="27" fillId="0" borderId="12" xfId="0" applyNumberFormat="1" applyFont="1" applyFill="1" applyBorder="1" applyAlignment="1">
      <alignment horizontal="center" vertical="center"/>
    </xf>
    <xf numFmtId="49" fontId="27" fillId="0" borderId="10" xfId="0" applyNumberFormat="1" applyFont="1" applyFill="1" applyBorder="1" applyAlignment="1">
      <alignment horizontal="center" vertical="center"/>
    </xf>
    <xf numFmtId="0" fontId="33" fillId="0" borderId="11" xfId="46" applyNumberFormat="1" applyFont="1" applyFill="1" applyBorder="1" applyAlignment="1">
      <alignment horizontal="center" vertical="center" wrapText="1"/>
    </xf>
    <xf numFmtId="0" fontId="33" fillId="0" borderId="11" xfId="46" applyNumberFormat="1" applyFont="1" applyFill="1" applyBorder="1" applyAlignment="1">
      <alignment horizontal="center" vertical="center"/>
    </xf>
    <xf numFmtId="178" fontId="33" fillId="0" borderId="11" xfId="46" applyNumberFormat="1" applyFont="1" applyFill="1" applyBorder="1" applyAlignment="1">
      <alignment horizontal="center" vertical="center" wrapText="1"/>
    </xf>
    <xf numFmtId="178" fontId="33" fillId="0" borderId="11" xfId="46" applyNumberFormat="1" applyFont="1" applyFill="1" applyBorder="1" applyAlignment="1">
      <alignment horizontal="center" vertical="center"/>
    </xf>
    <xf numFmtId="0" fontId="33" fillId="0" borderId="11" xfId="63" applyNumberFormat="1" applyFont="1" applyFill="1" applyBorder="1" applyAlignment="1" applyProtection="1">
      <alignment horizontal="center" vertical="center"/>
    </xf>
    <xf numFmtId="178" fontId="33" fillId="0" borderId="11" xfId="63" applyNumberFormat="1" applyFont="1" applyFill="1" applyBorder="1" applyAlignment="1" applyProtection="1">
      <alignment horizontal="center" vertical="center"/>
    </xf>
    <xf numFmtId="0" fontId="33" fillId="0" borderId="11" xfId="50" applyNumberFormat="1" applyFont="1" applyFill="1" applyBorder="1" applyAlignment="1" applyProtection="1">
      <alignment horizontal="center" vertical="center" wrapText="1" shrinkToFit="1"/>
    </xf>
    <xf numFmtId="14" fontId="33" fillId="0" borderId="11" xfId="46" applyNumberFormat="1" applyFont="1" applyFill="1" applyBorder="1" applyAlignment="1">
      <alignment horizontal="center" vertical="center" wrapText="1"/>
    </xf>
    <xf numFmtId="177" fontId="33" fillId="0" borderId="11" xfId="50" applyNumberFormat="1" applyFont="1" applyFill="1" applyBorder="1" applyAlignment="1" applyProtection="1">
      <alignment horizontal="center" vertical="center" wrapText="1" shrinkToFit="1"/>
    </xf>
    <xf numFmtId="49" fontId="33" fillId="0" borderId="11" xfId="0" applyNumberFormat="1" applyFont="1" applyFill="1" applyBorder="1" applyAlignment="1">
      <alignment horizontal="center" vertical="center"/>
    </xf>
  </cellXfs>
  <cellStyles count="68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Normal" xfId="43" xr:uid="{00000000-0005-0000-0000-000012000000}"/>
    <cellStyle name="Normal 2" xfId="54" xr:uid="{00000000-0005-0000-0000-000013000000}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10" xfId="55" xr:uid="{00000000-0005-0000-0000-00001B000000}"/>
    <cellStyle name="常规 2" xfId="53" xr:uid="{00000000-0005-0000-0000-00001C000000}"/>
    <cellStyle name="常规 2 2" xfId="65" xr:uid="{00000000-0005-0000-0000-00001D000000}"/>
    <cellStyle name="常规 259" xfId="56" xr:uid="{00000000-0005-0000-0000-00001E000000}"/>
    <cellStyle name="常规 259 2" xfId="57" xr:uid="{00000000-0005-0000-0000-00001F000000}"/>
    <cellStyle name="常规 28" xfId="25" xr:uid="{00000000-0005-0000-0000-000020000000}"/>
    <cellStyle name="常规 28 2" xfId="46" xr:uid="{00000000-0005-0000-0000-000021000000}"/>
    <cellStyle name="常规 28 2 2" xfId="51" xr:uid="{00000000-0005-0000-0000-000022000000}"/>
    <cellStyle name="常规 29" xfId="58" xr:uid="{00000000-0005-0000-0000-000023000000}"/>
    <cellStyle name="常规 3" xfId="48" xr:uid="{00000000-0005-0000-0000-000024000000}"/>
    <cellStyle name="常规 3 2" xfId="52" xr:uid="{00000000-0005-0000-0000-000025000000}"/>
    <cellStyle name="常规 3 3" xfId="63" xr:uid="{00000000-0005-0000-0000-000026000000}"/>
    <cellStyle name="常规 4" xfId="49" xr:uid="{00000000-0005-0000-0000-000027000000}"/>
    <cellStyle name="常规 4 2" xfId="64" xr:uid="{00000000-0005-0000-0000-000028000000}"/>
    <cellStyle name="常规 6" xfId="47" xr:uid="{00000000-0005-0000-0000-000029000000}"/>
    <cellStyle name="常规 6 2" xfId="62" xr:uid="{00000000-0005-0000-0000-00002A000000}"/>
    <cellStyle name="常规_Sheet1 3" xfId="50" xr:uid="{00000000-0005-0000-0000-00002B000000}"/>
    <cellStyle name="好" xfId="26" builtinId="26" customBuiltin="1"/>
    <cellStyle name="汇总" xfId="27" builtinId="25" customBuiltin="1"/>
    <cellStyle name="计算" xfId="28" builtinId="22" customBuiltin="1"/>
    <cellStyle name="检查单元格" xfId="29" builtinId="23" customBuiltin="1"/>
    <cellStyle name="解释性文本" xfId="30" builtinId="53" customBuiltin="1"/>
    <cellStyle name="警告文本" xfId="31" builtinId="11" customBuiltin="1"/>
    <cellStyle name="链接单元格" xfId="32" builtinId="24" customBuiltin="1"/>
    <cellStyle name="千位分隔" xfId="66" builtinId="3"/>
    <cellStyle name="千位分隔 2" xfId="59" xr:uid="{00000000-0005-0000-0000-000034000000}"/>
    <cellStyle name="千位分隔 3" xfId="60" xr:uid="{00000000-0005-0000-0000-000035000000}"/>
    <cellStyle name="适中" xfId="39" builtinId="28" customBuiltin="1"/>
    <cellStyle name="输出" xfId="40" builtinId="21" customBuiltin="1"/>
    <cellStyle name="输入" xfId="41" builtinId="20" customBuiltin="1"/>
    <cellStyle name="样式 1" xfId="61" xr:uid="{00000000-0005-0000-0000-00003F000000}"/>
    <cellStyle name="着色 1" xfId="33" builtinId="29" customBuiltin="1"/>
    <cellStyle name="着色 2" xfId="34" builtinId="33" customBuiltin="1"/>
    <cellStyle name="着色 3" xfId="35" builtinId="37" customBuiltin="1"/>
    <cellStyle name="着色 4" xfId="36" builtinId="41" customBuiltin="1"/>
    <cellStyle name="着色 5" xfId="37" builtinId="45" customBuiltin="1"/>
    <cellStyle name="着色 6" xfId="38" builtinId="49" customBuiltin="1"/>
    <cellStyle name="注释" xfId="42" builtinId="10" customBuiltin="1"/>
    <cellStyle name="표준 2" xfId="44" xr:uid="{00000000-0005-0000-0000-000041000000}"/>
    <cellStyle name="표준 5" xfId="67" xr:uid="{00000000-0005-0000-0000-000042000000}"/>
    <cellStyle name="표준_IN&amp;PL" xfId="45" xr:uid="{00000000-0005-0000-0000-000043000000}"/>
  </cellStyles>
  <dxfs count="20">
    <dxf>
      <fill>
        <patternFill>
          <bgColor theme="1" tint="0.499984740745262"/>
        </patternFill>
      </fill>
    </dxf>
    <dxf>
      <fill>
        <patternFill>
          <bgColor theme="6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theme="6" tint="-0.24994659260841701"/>
        </patternFill>
      </fill>
    </dxf>
    <dxf>
      <fill>
        <patternFill>
          <bgColor theme="1" tint="0.499984740745262"/>
        </patternFill>
      </fill>
    </dxf>
    <dxf>
      <fill>
        <patternFill>
          <bgColor theme="6" tint="-0.24994659260841701"/>
        </patternFill>
      </fill>
    </dxf>
    <dxf>
      <fill>
        <patternFill>
          <bgColor theme="1" tint="0.499984740745262"/>
        </patternFill>
      </fill>
    </dxf>
    <dxf>
      <fill>
        <patternFill>
          <bgColor theme="6" tint="-0.24994659260841701"/>
        </patternFill>
      </fill>
    </dxf>
    <dxf>
      <fill>
        <patternFill>
          <bgColor theme="1" tint="0.499984740745262"/>
        </patternFill>
      </fill>
    </dxf>
    <dxf>
      <fill>
        <patternFill>
          <bgColor theme="6" tint="-0.24994659260841701"/>
        </patternFill>
      </fill>
    </dxf>
    <dxf>
      <fill>
        <patternFill>
          <bgColor theme="1" tint="0.499984740745262"/>
        </patternFill>
      </fill>
    </dxf>
    <dxf>
      <fill>
        <patternFill>
          <bgColor theme="6" tint="-0.24994659260841701"/>
        </patternFill>
      </fill>
    </dxf>
    <dxf>
      <fill>
        <patternFill>
          <bgColor theme="1" tint="0.499984740745262"/>
        </patternFill>
      </fill>
    </dxf>
    <dxf>
      <fill>
        <patternFill>
          <bgColor theme="6" tint="-0.24994659260841701"/>
        </patternFill>
      </fill>
    </dxf>
    <dxf>
      <fill>
        <patternFill>
          <bgColor theme="1" tint="0.499984740745262"/>
        </patternFill>
      </fill>
    </dxf>
    <dxf>
      <fill>
        <patternFill>
          <bgColor theme="6" tint="-0.24994659260841701"/>
        </patternFill>
      </fill>
    </dxf>
    <dxf>
      <fill>
        <patternFill>
          <bgColor theme="1" tint="0.499984740745262"/>
        </patternFill>
      </fill>
    </dxf>
    <dxf>
      <fill>
        <patternFill>
          <bgColor theme="6" tint="-0.24994659260841701"/>
        </patternFill>
      </fill>
    </dxf>
  </dxfs>
  <tableStyles count="0" defaultTableStyle="TableStyleMedium9" defaultPivotStyle="PivotStyleLight16"/>
  <colors>
    <mruColors>
      <color rgb="FFFFFF66"/>
      <color rgb="FFCCFFCC"/>
      <color rgb="FFCCFFFF"/>
      <color rgb="FFCCECFF"/>
      <color rgb="FFCCCC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8"/>
  <sheetViews>
    <sheetView tabSelected="1" zoomScale="70" zoomScaleNormal="70" workbookViewId="0">
      <pane xSplit="6" ySplit="2" topLeftCell="G3" activePane="bottomRight" state="frozen"/>
      <selection pane="topRight" activeCell="F1" sqref="F1"/>
      <selection pane="bottomLeft" activeCell="A3" sqref="A3"/>
      <selection pane="bottomRight" activeCell="E21" sqref="A21:E24"/>
    </sheetView>
  </sheetViews>
  <sheetFormatPr defaultColWidth="9" defaultRowHeight="20.100000000000001" customHeight="1" x14ac:dyDescent="0.15"/>
  <cols>
    <col min="1" max="1" width="8" style="6" customWidth="1"/>
    <col min="2" max="2" width="6.875" style="6" customWidth="1"/>
    <col min="3" max="3" width="16.625" style="3" customWidth="1"/>
    <col min="4" max="4" width="7.75" style="3" customWidth="1"/>
    <col min="5" max="5" width="14.75" style="3" customWidth="1"/>
    <col min="6" max="6" width="12.75" style="3" customWidth="1"/>
    <col min="7" max="7" width="13.125" style="28" customWidth="1"/>
    <col min="8" max="8" width="13.375" style="9" customWidth="1"/>
    <col min="9" max="9" width="10.125" style="3" customWidth="1"/>
    <col min="10" max="10" width="9.375" style="8" customWidth="1"/>
    <col min="11" max="11" width="11.5" style="3" customWidth="1"/>
    <col min="12" max="12" width="10" style="2" customWidth="1"/>
    <col min="13" max="13" width="6.75" style="11" customWidth="1"/>
    <col min="14" max="14" width="12.125" style="26" customWidth="1"/>
    <col min="15" max="15" width="8" style="2" customWidth="1"/>
    <col min="16" max="16" width="9" style="2" customWidth="1"/>
    <col min="17" max="17" width="9.5" style="2" customWidth="1"/>
    <col min="18" max="18" width="11.25" style="30" customWidth="1"/>
    <col min="19" max="19" width="13.375" style="30" customWidth="1"/>
    <col min="20" max="20" width="9.75" style="6" customWidth="1"/>
    <col min="21" max="21" width="8.125" style="6" customWidth="1"/>
    <col min="22" max="22" width="10.25" style="6" customWidth="1"/>
    <col min="23" max="23" width="12.25" style="6" customWidth="1"/>
    <col min="24" max="24" width="8.5" style="6" customWidth="1"/>
    <col min="25" max="25" width="9" style="6" customWidth="1"/>
    <col min="26" max="26" width="8.5" style="6" customWidth="1"/>
    <col min="27" max="27" width="7.25" style="6" customWidth="1"/>
    <col min="28" max="28" width="10.125" style="6" customWidth="1"/>
    <col min="29" max="29" width="7.5" style="6" customWidth="1"/>
    <col min="30" max="30" width="7.625" style="6" customWidth="1"/>
    <col min="31" max="31" width="8.875" style="6" customWidth="1"/>
    <col min="32" max="32" width="12.625" style="4" customWidth="1"/>
    <col min="33" max="33" width="5.125" style="4" customWidth="1"/>
    <col min="34" max="34" width="7.125" style="6" customWidth="1"/>
    <col min="35" max="35" width="7.5" style="6" customWidth="1"/>
    <col min="36" max="36" width="7.25" style="6" customWidth="1"/>
    <col min="37" max="37" width="8.875" style="10" customWidth="1"/>
    <col min="38" max="38" width="11" style="5" customWidth="1"/>
    <col min="39" max="39" width="9.75" style="5" customWidth="1"/>
    <col min="40" max="40" width="14.875" style="4" customWidth="1"/>
    <col min="41" max="41" width="14.125" style="6" customWidth="1"/>
    <col min="42" max="42" width="11.25" style="6" customWidth="1"/>
    <col min="43" max="43" width="14.75" style="4" customWidth="1"/>
    <col min="44" max="44" width="14" style="4" customWidth="1"/>
    <col min="45" max="45" width="7.25" style="6" customWidth="1"/>
    <col min="46" max="46" width="8.625" style="4" customWidth="1"/>
    <col min="47" max="47" width="9" style="2" customWidth="1"/>
    <col min="48" max="48" width="12.875" style="7" customWidth="1"/>
    <col min="49" max="49" width="14.75" style="7" customWidth="1"/>
    <col min="50" max="51" width="15.875" style="12" bestFit="1" customWidth="1"/>
    <col min="52" max="52" width="12.625" style="12" bestFit="1" customWidth="1"/>
    <col min="53" max="53" width="11" style="12" bestFit="1" customWidth="1"/>
    <col min="54" max="54" width="15.875" style="12" bestFit="1" customWidth="1"/>
    <col min="55" max="55" width="16.25" style="7" bestFit="1" customWidth="1"/>
    <col min="56" max="56" width="14" style="7" customWidth="1"/>
    <col min="57" max="57" width="14" style="6" customWidth="1"/>
    <col min="58" max="16384" width="9" style="2"/>
  </cols>
  <sheetData>
    <row r="1" spans="1:57" s="27" customFormat="1" ht="20.100000000000001" customHeight="1" thickBot="1" x14ac:dyDescent="0.4">
      <c r="A1" s="73" t="s">
        <v>10</v>
      </c>
      <c r="B1" s="73" t="s">
        <v>11</v>
      </c>
      <c r="C1" s="73" t="s">
        <v>12</v>
      </c>
      <c r="D1" s="73" t="s">
        <v>13</v>
      </c>
      <c r="E1" s="73" t="s">
        <v>56</v>
      </c>
      <c r="F1" s="73" t="s">
        <v>7</v>
      </c>
      <c r="G1" s="71" t="s">
        <v>8</v>
      </c>
      <c r="H1" s="71" t="s">
        <v>14</v>
      </c>
      <c r="I1" s="65" t="s">
        <v>34</v>
      </c>
      <c r="J1" s="65" t="s">
        <v>35</v>
      </c>
      <c r="K1" s="65" t="s">
        <v>36</v>
      </c>
      <c r="L1" s="74" t="s">
        <v>37</v>
      </c>
      <c r="M1" s="65" t="s">
        <v>38</v>
      </c>
      <c r="N1" s="67" t="s">
        <v>39</v>
      </c>
      <c r="O1" s="65" t="s">
        <v>0</v>
      </c>
      <c r="P1" s="71" t="s">
        <v>1</v>
      </c>
      <c r="Q1" s="71" t="s">
        <v>15</v>
      </c>
      <c r="R1" s="72" t="s">
        <v>16</v>
      </c>
      <c r="S1" s="72" t="s">
        <v>17</v>
      </c>
      <c r="T1" s="65" t="s">
        <v>18</v>
      </c>
      <c r="U1" s="71" t="s">
        <v>2</v>
      </c>
      <c r="V1" s="71" t="s">
        <v>19</v>
      </c>
      <c r="W1" s="73" t="s">
        <v>20</v>
      </c>
      <c r="X1" s="71" t="s">
        <v>21</v>
      </c>
      <c r="Y1" s="65" t="s">
        <v>22</v>
      </c>
      <c r="Z1" s="69" t="s">
        <v>23</v>
      </c>
      <c r="AA1" s="69"/>
      <c r="AB1" s="69"/>
      <c r="AC1" s="69" t="s">
        <v>24</v>
      </c>
      <c r="AD1" s="69"/>
      <c r="AE1" s="69"/>
      <c r="AF1" s="69"/>
      <c r="AG1" s="69"/>
      <c r="AH1" s="69"/>
      <c r="AI1" s="69"/>
      <c r="AJ1" s="69"/>
      <c r="AK1" s="69"/>
      <c r="AL1" s="69"/>
      <c r="AM1" s="69"/>
      <c r="AN1" s="69"/>
      <c r="AO1" s="70" t="s">
        <v>25</v>
      </c>
      <c r="AP1" s="70"/>
      <c r="AQ1" s="70"/>
      <c r="AR1" s="70"/>
      <c r="AS1" s="70"/>
      <c r="AT1" s="70"/>
      <c r="AU1" s="70"/>
      <c r="AV1" s="70"/>
      <c r="AW1" s="70"/>
      <c r="AX1" s="70" t="s">
        <v>26</v>
      </c>
      <c r="AY1" s="70"/>
      <c r="AZ1" s="70"/>
      <c r="BA1" s="70"/>
      <c r="BB1" s="70"/>
      <c r="BC1" s="70"/>
      <c r="BD1" s="67" t="s">
        <v>27</v>
      </c>
      <c r="BE1" s="65" t="s">
        <v>40</v>
      </c>
    </row>
    <row r="2" spans="1:57" s="27" customFormat="1" ht="20.100000000000001" customHeight="1" thickBot="1" x14ac:dyDescent="0.4">
      <c r="A2" s="73"/>
      <c r="B2" s="73"/>
      <c r="C2" s="73"/>
      <c r="D2" s="73"/>
      <c r="E2" s="73"/>
      <c r="F2" s="73"/>
      <c r="G2" s="71"/>
      <c r="H2" s="71"/>
      <c r="I2" s="65"/>
      <c r="J2" s="65"/>
      <c r="K2" s="65"/>
      <c r="L2" s="74"/>
      <c r="M2" s="65"/>
      <c r="N2" s="67"/>
      <c r="O2" s="65"/>
      <c r="P2" s="71"/>
      <c r="Q2" s="71"/>
      <c r="R2" s="72"/>
      <c r="S2" s="72"/>
      <c r="T2" s="65"/>
      <c r="U2" s="71"/>
      <c r="V2" s="71"/>
      <c r="W2" s="73"/>
      <c r="X2" s="71"/>
      <c r="Y2" s="65"/>
      <c r="Z2" s="33" t="s">
        <v>41</v>
      </c>
      <c r="AA2" s="33" t="s">
        <v>42</v>
      </c>
      <c r="AB2" s="58" t="s">
        <v>43</v>
      </c>
      <c r="AC2" s="33" t="s">
        <v>44</v>
      </c>
      <c r="AD2" s="33" t="s">
        <v>3</v>
      </c>
      <c r="AE2" s="33" t="s">
        <v>4</v>
      </c>
      <c r="AF2" s="34" t="s">
        <v>28</v>
      </c>
      <c r="AG2" s="34" t="s">
        <v>29</v>
      </c>
      <c r="AH2" s="59" t="s">
        <v>30</v>
      </c>
      <c r="AI2" s="59" t="s">
        <v>31</v>
      </c>
      <c r="AJ2" s="59" t="s">
        <v>32</v>
      </c>
      <c r="AK2" s="34" t="s">
        <v>9</v>
      </c>
      <c r="AL2" s="34" t="s">
        <v>33</v>
      </c>
      <c r="AM2" s="62" t="s">
        <v>68</v>
      </c>
      <c r="AN2" s="58" t="s">
        <v>45</v>
      </c>
      <c r="AO2" s="60" t="s">
        <v>46</v>
      </c>
      <c r="AP2" s="60" t="s">
        <v>47</v>
      </c>
      <c r="AQ2" s="60" t="s">
        <v>5</v>
      </c>
      <c r="AR2" s="60" t="s">
        <v>48</v>
      </c>
      <c r="AS2" s="60" t="s">
        <v>49</v>
      </c>
      <c r="AT2" s="60" t="s">
        <v>50</v>
      </c>
      <c r="AU2" s="60" t="s">
        <v>33</v>
      </c>
      <c r="AV2" s="34" t="s">
        <v>51</v>
      </c>
      <c r="AW2" s="58" t="s">
        <v>45</v>
      </c>
      <c r="AX2" s="60" t="s">
        <v>6</v>
      </c>
      <c r="AY2" s="60" t="s">
        <v>52</v>
      </c>
      <c r="AZ2" s="60" t="s">
        <v>53</v>
      </c>
      <c r="BA2" s="60" t="s">
        <v>33</v>
      </c>
      <c r="BB2" s="34" t="s">
        <v>51</v>
      </c>
      <c r="BC2" s="58" t="s">
        <v>45</v>
      </c>
      <c r="BD2" s="68"/>
      <c r="BE2" s="66"/>
    </row>
    <row r="3" spans="1:57" s="1" customFormat="1" ht="20.100000000000001" customHeight="1" x14ac:dyDescent="0.35">
      <c r="A3" s="40">
        <v>1</v>
      </c>
      <c r="B3" s="40">
        <v>9</v>
      </c>
      <c r="C3" s="45"/>
      <c r="D3" s="41"/>
      <c r="E3" s="61"/>
      <c r="F3" s="42"/>
      <c r="G3" s="43"/>
      <c r="H3" s="44"/>
      <c r="I3" s="43"/>
      <c r="J3" s="42" t="s">
        <v>54</v>
      </c>
      <c r="K3" s="45" t="s">
        <v>55</v>
      </c>
      <c r="L3" s="46"/>
      <c r="M3" s="46"/>
      <c r="N3" s="47"/>
      <c r="O3" s="48" t="s">
        <v>57</v>
      </c>
      <c r="P3" s="48" t="s">
        <v>58</v>
      </c>
      <c r="Q3" s="49"/>
      <c r="R3" s="50"/>
      <c r="S3" s="50"/>
      <c r="T3" s="40">
        <f>S3-R3+1</f>
        <v>1</v>
      </c>
      <c r="U3" s="47">
        <v>1</v>
      </c>
      <c r="V3" s="51">
        <v>60.5</v>
      </c>
      <c r="W3" s="63" t="s">
        <v>59</v>
      </c>
      <c r="X3" s="63" t="s">
        <v>60</v>
      </c>
      <c r="Y3" s="40">
        <v>0.1</v>
      </c>
      <c r="Z3" s="40">
        <f>800*Y3</f>
        <v>80</v>
      </c>
      <c r="AA3" s="40"/>
      <c r="AB3" s="40">
        <f>SUM(Z3:AA3)</f>
        <v>80</v>
      </c>
      <c r="AC3" s="40"/>
      <c r="AD3" s="40"/>
      <c r="AE3" s="40">
        <f>MAX(V3*0.1,30)</f>
        <v>30</v>
      </c>
      <c r="AF3" s="52">
        <f>MAX(0.5*V3,16)</f>
        <v>30.25</v>
      </c>
      <c r="AG3" s="52"/>
      <c r="AH3" s="40"/>
      <c r="AI3" s="40">
        <v>300</v>
      </c>
      <c r="AJ3" s="40"/>
      <c r="AK3" s="53"/>
      <c r="AL3" s="54">
        <v>220</v>
      </c>
      <c r="AM3" s="54"/>
      <c r="AN3" s="52">
        <f>SUM(AC3:AM3)</f>
        <v>580.25</v>
      </c>
      <c r="AO3" s="52">
        <v>1.35</v>
      </c>
      <c r="AP3" s="55">
        <v>0.23100000000000001</v>
      </c>
      <c r="AQ3" s="52">
        <f>V3*AO3</f>
        <v>81.675000000000011</v>
      </c>
      <c r="AR3" s="52">
        <f>AP3*V3</f>
        <v>13.9755</v>
      </c>
      <c r="AS3" s="40"/>
      <c r="AT3" s="52"/>
      <c r="AU3" s="52"/>
      <c r="AV3" s="56">
        <f>SUM(AQ3:AU3)</f>
        <v>95.650500000000008</v>
      </c>
      <c r="AW3" s="56">
        <f>AV3*6.468</f>
        <v>618.66743400000007</v>
      </c>
      <c r="AX3" s="40"/>
      <c r="AY3" s="40"/>
      <c r="AZ3" s="40"/>
      <c r="BA3" s="57"/>
      <c r="BB3" s="57"/>
      <c r="BC3" s="56"/>
      <c r="BD3" s="56">
        <f>AB3+AN3+AW3+BC3</f>
        <v>1278.917434</v>
      </c>
      <c r="BE3" s="40">
        <v>6.468</v>
      </c>
    </row>
    <row r="4" spans="1:57" s="1" customFormat="1" ht="20.100000000000001" customHeight="1" x14ac:dyDescent="0.15">
      <c r="A4" s="14">
        <v>2</v>
      </c>
      <c r="B4" s="14">
        <v>9</v>
      </c>
      <c r="C4" s="35"/>
      <c r="D4" s="15"/>
      <c r="E4" s="37"/>
      <c r="F4" s="31"/>
      <c r="G4" s="35"/>
      <c r="H4" s="38"/>
      <c r="I4" s="16"/>
      <c r="J4" s="31" t="s">
        <v>61</v>
      </c>
      <c r="K4" s="35" t="s">
        <v>62</v>
      </c>
      <c r="L4" s="17"/>
      <c r="M4" s="17"/>
      <c r="N4" s="36"/>
      <c r="O4" s="13" t="s">
        <v>57</v>
      </c>
      <c r="P4" s="13" t="s">
        <v>63</v>
      </c>
      <c r="Q4" s="25"/>
      <c r="R4" s="29"/>
      <c r="S4" s="29"/>
      <c r="T4" s="14">
        <f t="shared" ref="T4:T6" si="0">S4-R4+1</f>
        <v>1</v>
      </c>
      <c r="U4" s="36">
        <v>1</v>
      </c>
      <c r="V4" s="23">
        <v>64</v>
      </c>
      <c r="W4" s="64"/>
      <c r="X4" s="64"/>
      <c r="Y4" s="14">
        <v>0.1</v>
      </c>
      <c r="Z4" s="14">
        <f>800*Y4</f>
        <v>80</v>
      </c>
      <c r="AA4" s="14"/>
      <c r="AB4" s="14">
        <f>SUM(Z4:AA4)</f>
        <v>80</v>
      </c>
      <c r="AC4" s="14"/>
      <c r="AD4" s="14"/>
      <c r="AE4" s="14">
        <f>MAX(V4*0.16,30)</f>
        <v>30</v>
      </c>
      <c r="AF4" s="18">
        <f>MAX(0.59*V4,16)</f>
        <v>37.76</v>
      </c>
      <c r="AG4" s="18"/>
      <c r="AH4" s="14"/>
      <c r="AI4" s="14"/>
      <c r="AJ4" s="14"/>
      <c r="AK4" s="19"/>
      <c r="AL4" s="20"/>
      <c r="AM4" s="20"/>
      <c r="AN4" s="18">
        <f>SUM(AC4:AM4)</f>
        <v>67.759999999999991</v>
      </c>
      <c r="AO4" s="18">
        <v>1.2</v>
      </c>
      <c r="AP4" s="21">
        <v>0.23100000000000001</v>
      </c>
      <c r="AQ4" s="18">
        <f>V4*AO4</f>
        <v>76.8</v>
      </c>
      <c r="AR4" s="18">
        <f>AP4*V4</f>
        <v>14.784000000000001</v>
      </c>
      <c r="AS4" s="14"/>
      <c r="AT4" s="18"/>
      <c r="AU4" s="18"/>
      <c r="AV4" s="22">
        <f>SUM(AQ4:AU4)</f>
        <v>91.584000000000003</v>
      </c>
      <c r="AW4" s="22">
        <f>AV4*6.468</f>
        <v>592.36531200000002</v>
      </c>
      <c r="AX4" s="14"/>
      <c r="AY4" s="14"/>
      <c r="AZ4" s="14"/>
      <c r="BA4" s="23"/>
      <c r="BB4" s="23"/>
      <c r="BC4" s="22"/>
      <c r="BD4" s="22">
        <f>AB4+AN4+AW4+BC4</f>
        <v>740.12531200000001</v>
      </c>
      <c r="BE4" s="14">
        <v>6.468</v>
      </c>
    </row>
    <row r="5" spans="1:57" s="1" customFormat="1" ht="20.100000000000001" customHeight="1" x14ac:dyDescent="0.15">
      <c r="A5" s="14">
        <v>3</v>
      </c>
      <c r="B5" s="14">
        <v>9</v>
      </c>
      <c r="C5" s="35"/>
      <c r="D5" s="15"/>
      <c r="E5" s="37"/>
      <c r="F5" s="31"/>
      <c r="G5" s="35"/>
      <c r="H5" s="24"/>
      <c r="I5" s="16"/>
      <c r="J5" s="31" t="s">
        <v>61</v>
      </c>
      <c r="K5" s="35" t="s">
        <v>64</v>
      </c>
      <c r="L5" s="17"/>
      <c r="M5" s="17"/>
      <c r="N5" s="36"/>
      <c r="O5" s="13" t="s">
        <v>57</v>
      </c>
      <c r="P5" s="13" t="s">
        <v>63</v>
      </c>
      <c r="Q5" s="25"/>
      <c r="R5" s="29"/>
      <c r="S5" s="29"/>
      <c r="T5" s="14">
        <f t="shared" si="0"/>
        <v>1</v>
      </c>
      <c r="U5" s="36">
        <v>1</v>
      </c>
      <c r="V5" s="23">
        <v>270</v>
      </c>
      <c r="W5" s="64"/>
      <c r="X5" s="64"/>
      <c r="Y5" s="14">
        <v>0.7</v>
      </c>
      <c r="Z5" s="14">
        <f>800*Y5</f>
        <v>560</v>
      </c>
      <c r="AA5" s="14"/>
      <c r="AB5" s="14">
        <f t="shared" ref="AB5:AB6" si="1">SUM(Z5:AA5)</f>
        <v>560</v>
      </c>
      <c r="AC5" s="14"/>
      <c r="AD5" s="14"/>
      <c r="AE5" s="14">
        <f>MAX(V5*0.16,30)</f>
        <v>43.2</v>
      </c>
      <c r="AF5" s="18">
        <f>MAX(0.59*V5,16)</f>
        <v>159.29999999999998</v>
      </c>
      <c r="AG5" s="18"/>
      <c r="AH5" s="14"/>
      <c r="AI5" s="14"/>
      <c r="AJ5" s="14"/>
      <c r="AK5" s="19"/>
      <c r="AL5" s="20"/>
      <c r="AM5" s="20"/>
      <c r="AN5" s="18">
        <f t="shared" ref="AN5:AN6" si="2">SUM(AC5:AM5)</f>
        <v>202.5</v>
      </c>
      <c r="AO5" s="18">
        <v>1.2</v>
      </c>
      <c r="AP5" s="21">
        <v>0.23100000000000001</v>
      </c>
      <c r="AQ5" s="18">
        <f>V5*AO5</f>
        <v>324</v>
      </c>
      <c r="AR5" s="18">
        <f t="shared" ref="AR5" si="3">AP5*V5</f>
        <v>62.370000000000005</v>
      </c>
      <c r="AS5" s="14"/>
      <c r="AT5" s="18"/>
      <c r="AU5" s="18"/>
      <c r="AV5" s="22">
        <f>SUM(AQ5:AU5)</f>
        <v>386.37</v>
      </c>
      <c r="AW5" s="22">
        <f t="shared" ref="AW5:AW6" si="4">AV5*6.468</f>
        <v>2499.0411600000002</v>
      </c>
      <c r="AX5" s="14"/>
      <c r="AY5" s="14"/>
      <c r="AZ5" s="14"/>
      <c r="BA5" s="23"/>
      <c r="BB5" s="23"/>
      <c r="BC5" s="22"/>
      <c r="BD5" s="22">
        <f>AB5+AN5+AW5+BC5</f>
        <v>3261.5411600000002</v>
      </c>
      <c r="BE5" s="14">
        <v>6.468</v>
      </c>
    </row>
    <row r="6" spans="1:57" s="1" customFormat="1" ht="20.100000000000001" customHeight="1" x14ac:dyDescent="0.15">
      <c r="A6" s="14">
        <v>4</v>
      </c>
      <c r="B6" s="14">
        <v>9</v>
      </c>
      <c r="C6" s="35"/>
      <c r="D6" s="15"/>
      <c r="E6" s="37"/>
      <c r="F6" s="31"/>
      <c r="G6" s="39"/>
      <c r="H6" s="24"/>
      <c r="I6" s="16"/>
      <c r="J6" s="31" t="s">
        <v>65</v>
      </c>
      <c r="K6" s="35" t="s">
        <v>66</v>
      </c>
      <c r="L6" s="17"/>
      <c r="M6" s="17"/>
      <c r="N6" s="36"/>
      <c r="O6" s="13" t="s">
        <v>67</v>
      </c>
      <c r="P6" s="13" t="s">
        <v>63</v>
      </c>
      <c r="Q6" s="25"/>
      <c r="R6" s="29"/>
      <c r="S6" s="29"/>
      <c r="T6" s="14">
        <f t="shared" si="0"/>
        <v>1</v>
      </c>
      <c r="U6" s="36">
        <v>7</v>
      </c>
      <c r="V6" s="23">
        <v>45</v>
      </c>
      <c r="W6" s="64"/>
      <c r="X6" s="64"/>
      <c r="Y6" s="14">
        <v>0.1</v>
      </c>
      <c r="Z6" s="14">
        <f>800*Y6</f>
        <v>80</v>
      </c>
      <c r="AA6" s="14"/>
      <c r="AB6" s="14">
        <f t="shared" si="1"/>
        <v>80</v>
      </c>
      <c r="AC6" s="14"/>
      <c r="AD6" s="14"/>
      <c r="AE6" s="14">
        <f t="shared" ref="AE6" si="5">MAX(V6*0.1,30)</f>
        <v>30</v>
      </c>
      <c r="AF6" s="18">
        <f t="shared" ref="AF6" si="6">MAX(0.5*V6,16)</f>
        <v>22.5</v>
      </c>
      <c r="AG6" s="18"/>
      <c r="AH6" s="14"/>
      <c r="AI6" s="14"/>
      <c r="AJ6" s="14"/>
      <c r="AK6" s="19"/>
      <c r="AL6" s="20"/>
      <c r="AM6" s="20"/>
      <c r="AN6" s="18">
        <f t="shared" si="2"/>
        <v>52.5</v>
      </c>
      <c r="AO6" s="18">
        <v>3</v>
      </c>
      <c r="AP6" s="21"/>
      <c r="AQ6" s="18">
        <f>V6*AO6</f>
        <v>135</v>
      </c>
      <c r="AR6" s="18"/>
      <c r="AS6" s="14"/>
      <c r="AT6" s="18"/>
      <c r="AU6" s="18"/>
      <c r="AV6" s="22">
        <f t="shared" ref="AV6" si="7">SUM(AQ6:AU6)</f>
        <v>135</v>
      </c>
      <c r="AW6" s="22">
        <f t="shared" si="4"/>
        <v>873.18</v>
      </c>
      <c r="AX6" s="14"/>
      <c r="AY6" s="14"/>
      <c r="AZ6" s="14"/>
      <c r="BA6" s="23"/>
      <c r="BB6" s="23"/>
      <c r="BC6" s="22"/>
      <c r="BD6" s="22">
        <f>AB6+AN6+AW6+BC6</f>
        <v>1005.68</v>
      </c>
      <c r="BE6" s="14">
        <v>6.468</v>
      </c>
    </row>
    <row r="8" spans="1:57" ht="20.100000000000001" customHeight="1" x14ac:dyDescent="0.15">
      <c r="BD8" s="32">
        <f>SUM(BD3:BD7)</f>
        <v>6286.2639060000001</v>
      </c>
    </row>
  </sheetData>
  <autoFilter ref="A2:BE6" xr:uid="{00000000-0009-0000-0000-000000000000}"/>
  <mergeCells count="33">
    <mergeCell ref="A1:A2"/>
    <mergeCell ref="B1:B2"/>
    <mergeCell ref="C1:C2"/>
    <mergeCell ref="D1:D2"/>
    <mergeCell ref="F1:F2"/>
    <mergeCell ref="E1:E2"/>
    <mergeCell ref="L1:L2"/>
    <mergeCell ref="G1:G2"/>
    <mergeCell ref="H1:H2"/>
    <mergeCell ref="I1:I2"/>
    <mergeCell ref="J1:J2"/>
    <mergeCell ref="K1:K2"/>
    <mergeCell ref="T1:T2"/>
    <mergeCell ref="U1:U2"/>
    <mergeCell ref="V1:V2"/>
    <mergeCell ref="X1:X2"/>
    <mergeCell ref="W1:W2"/>
    <mergeCell ref="M1:M2"/>
    <mergeCell ref="O1:O2"/>
    <mergeCell ref="P1:P2"/>
    <mergeCell ref="R1:R2"/>
    <mergeCell ref="S1:S2"/>
    <mergeCell ref="N1:N2"/>
    <mergeCell ref="Q1:Q2"/>
    <mergeCell ref="BE1:BE2"/>
    <mergeCell ref="BD1:BD2"/>
    <mergeCell ref="Y1:Y2"/>
    <mergeCell ref="AC1:AN1"/>
    <mergeCell ref="Z1:AB1"/>
    <mergeCell ref="AO1:AW1"/>
    <mergeCell ref="AX1:BC1"/>
    <mergeCell ref="W3:W6"/>
    <mergeCell ref="X3:X6"/>
  </mergeCells>
  <phoneticPr fontId="12" type="noConversion"/>
  <conditionalFormatting sqref="F3:F5">
    <cfRule type="expression" priority="149">
      <formula>$B3="MOVING"</formula>
    </cfRule>
  </conditionalFormatting>
  <conditionalFormatting sqref="F3:F5">
    <cfRule type="expression" dxfId="17" priority="148">
      <formula>$B3="TBA"</formula>
    </cfRule>
  </conditionalFormatting>
  <conditionalFormatting sqref="F3:F5">
    <cfRule type="expression" dxfId="16" priority="147">
      <formula>$B3="Finished"</formula>
    </cfRule>
  </conditionalFormatting>
  <pageMargins left="0.7" right="0.7" top="0.75" bottom="0.75" header="0.3" footer="0.3"/>
  <pageSetup paperSize="9" orientation="portrait" r:id="rId1"/>
  <ignoredErrors>
    <ignoredError sqref="AB3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空运进口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dell</cp:lastModifiedBy>
  <cp:revision/>
  <cp:lastPrinted>2011-01-18T05:41:47Z</cp:lastPrinted>
  <dcterms:created xsi:type="dcterms:W3CDTF">1996-12-16T01:32:42Z</dcterms:created>
  <dcterms:modified xsi:type="dcterms:W3CDTF">2021-10-23T05:22:43Z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