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60" tabRatio="846" firstSheet="2" activeTab="2"/>
  </bookViews>
  <sheets>
    <sheet name="数据源" sheetId="2" state="hidden" r:id="rId1"/>
    <sheet name="规则" sheetId="19" state="hidden" r:id="rId2"/>
    <sheet name="数据转换规则" sheetId="27" r:id="rId3"/>
    <sheet name="内部供方所属关系表" sheetId="9" r:id="rId4"/>
    <sheet name="业务类型关系表" sheetId="28" r:id="rId5"/>
    <sheet name="5组数据关系图示" sheetId="20" r:id="rId6"/>
    <sheet name="表1-出票公司收入" sheetId="22" state="hidden" r:id="rId7"/>
    <sheet name="表2-出票公司成本" sheetId="23" state="hidden" r:id="rId8"/>
    <sheet name="表3-作业公司收入" sheetId="24" state="hidden" r:id="rId9"/>
    <sheet name="表4-作业公司成本" sheetId="25" state="hidden" r:id="rId10"/>
    <sheet name="表5-内供公司收入" sheetId="26" state="hidden" r:id="rId11"/>
    <sheet name="表1-出票收入" sheetId="4" state="hidden" r:id="rId12"/>
    <sheet name="表2-出票成本" sheetId="5" state="hidden" r:id="rId13"/>
    <sheet name="表3-作业收入" sheetId="11" state="hidden" r:id="rId14"/>
    <sheet name="表4-作业成本" sheetId="12" state="hidden" r:id="rId15"/>
    <sheet name="表5-内供收入" sheetId="13" state="hidden" r:id="rId16"/>
  </sheets>
  <definedNames>
    <definedName name="_xlnm._FilterDatabase" localSheetId="0" hidden="1">数据源!$A$1:$XFC$97</definedName>
  </definedNames>
  <calcPr calcId="144525"/>
  <pivotCaches>
    <pivotCache cacheId="0" r:id="rId17"/>
    <pivotCache cacheId="1" r:id="rId18"/>
  </pivotCaches>
</workbook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报表展现需要的字段，订单费用页面可不显示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报表展现需要的字段，订单费用页面可不显示</t>
        </r>
      </text>
    </comment>
    <comment ref="R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报表展现需要的字段，订单费用页面可不显示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报表展现需要的字段，订单费用页面可不显示</t>
        </r>
      </text>
    </comment>
    <comment ref="T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报表展现需要的字段，订单费用页面可不显示</t>
        </r>
      </text>
    </comment>
  </commentList>
</comments>
</file>

<file path=xl/sharedStrings.xml><?xml version="1.0" encoding="utf-8"?>
<sst xmlns="http://schemas.openxmlformats.org/spreadsheetml/2006/main" count="693">
  <si>
    <t>出票公司</t>
  </si>
  <si>
    <t>销售部门</t>
  </si>
  <si>
    <t>作业公司</t>
  </si>
  <si>
    <t>作业单元</t>
  </si>
  <si>
    <t>作业部门</t>
  </si>
  <si>
    <t>业务类型</t>
  </si>
  <si>
    <t>类型</t>
  </si>
  <si>
    <t>放行日期</t>
  </si>
  <si>
    <t>流程单号</t>
  </si>
  <si>
    <t>客户名称</t>
  </si>
  <si>
    <t>重量</t>
  </si>
  <si>
    <t>计费重量</t>
  </si>
  <si>
    <t>箱型</t>
  </si>
  <si>
    <t>TEU数量</t>
  </si>
  <si>
    <t>客户识别号</t>
  </si>
  <si>
    <t>服务要求</t>
  </si>
  <si>
    <t>费用名称</t>
  </si>
  <si>
    <t>供方名称</t>
  </si>
  <si>
    <t>成本金额</t>
  </si>
  <si>
    <t>营业额</t>
  </si>
  <si>
    <t>合计</t>
  </si>
  <si>
    <t>不含税成本</t>
  </si>
  <si>
    <t>成本税率</t>
  </si>
  <si>
    <t>成本税额</t>
  </si>
  <si>
    <t xml:space="preserve">不含税收入
</t>
  </si>
  <si>
    <t>收入税率</t>
  </si>
  <si>
    <t>收入税额</t>
  </si>
  <si>
    <t xml:space="preserve">不含税毛利
</t>
  </si>
  <si>
    <t>发票类型</t>
  </si>
  <si>
    <t>发票抬头</t>
  </si>
  <si>
    <t>供方类型</t>
  </si>
  <si>
    <t>帐套名称</t>
  </si>
  <si>
    <t>币制</t>
  </si>
  <si>
    <t>原币成本金额</t>
  </si>
  <si>
    <t>原币营业额</t>
  </si>
  <si>
    <t>原币不含税成本</t>
  </si>
  <si>
    <t>原币成本税额</t>
  </si>
  <si>
    <t>原币不含税收入</t>
  </si>
  <si>
    <t>原币收入税额</t>
  </si>
  <si>
    <t>作业=出票</t>
  </si>
  <si>
    <t>内供公司名称</t>
  </si>
  <si>
    <t>内供=作业</t>
  </si>
  <si>
    <t>供方属性</t>
  </si>
  <si>
    <t>出票公司属性</t>
  </si>
  <si>
    <t>作业公司属性</t>
  </si>
  <si>
    <t>集团交易</t>
  </si>
  <si>
    <t>出票公司归属</t>
  </si>
  <si>
    <t>江苏佳利达国际物流股份有限公司</t>
  </si>
  <si>
    <t>区外货代</t>
  </si>
  <si>
    <t>无锡区外</t>
  </si>
  <si>
    <t>(HY)国内物流-运控</t>
  </si>
  <si>
    <t>空运出口</t>
  </si>
  <si>
    <t>收入</t>
  </si>
  <si>
    <t>WPAE2021002510</t>
  </si>
  <si>
    <t>爱普生精密光电（无锡）有限公司</t>
  </si>
  <si>
    <t>一体化操作,国内运输报关-新</t>
  </si>
  <si>
    <t>操作费</t>
  </si>
  <si>
    <t>无锡佳达</t>
  </si>
  <si>
    <t>人民币</t>
  </si>
  <si>
    <t>内部</t>
  </si>
  <si>
    <t>境内公司</t>
  </si>
  <si>
    <t>(HY)直通点报关行</t>
  </si>
  <si>
    <t>进口/进区报关费</t>
  </si>
  <si>
    <t>(HY)区外陆运部</t>
  </si>
  <si>
    <t>运输费</t>
  </si>
  <si>
    <t>苏州市裕中运输有限公司</t>
  </si>
  <si>
    <t>外部</t>
  </si>
  <si>
    <t>WPAE2021002511</t>
  </si>
  <si>
    <t>本地提送货费</t>
  </si>
  <si>
    <t>(HY)无锡区外叙丰仓库</t>
  </si>
  <si>
    <t>场站力资费</t>
  </si>
  <si>
    <t>佳利达国际物流南京有限公司</t>
  </si>
  <si>
    <t>南京佳利达</t>
  </si>
  <si>
    <t>(HY)佳利达南京公司（溧水）</t>
  </si>
  <si>
    <t>运输</t>
  </si>
  <si>
    <t>WPQT2021040395</t>
  </si>
  <si>
    <t>无锡无邪餐饮管理有限公司</t>
  </si>
  <si>
    <t>出库零担</t>
  </si>
  <si>
    <t>(HY)佳利达南京公司车队</t>
  </si>
  <si>
    <t>常州佳利达国际物流有限公司</t>
  </si>
  <si>
    <t>常州</t>
  </si>
  <si>
    <t>空运进口</t>
  </si>
  <si>
    <t>CPAI2021000093</t>
  </si>
  <si>
    <t>贝亲母婴用品（常州）有限公司</t>
  </si>
  <si>
    <t>出口只报关-新</t>
  </si>
  <si>
    <t>常州佳达</t>
  </si>
  <si>
    <t>江苏佳利达国际物流股份有限公司宿迁分公司</t>
  </si>
  <si>
    <t>宿迁</t>
  </si>
  <si>
    <t>(HY)江苏佳利达宿迁分公司</t>
  </si>
  <si>
    <t>陆运进口</t>
  </si>
  <si>
    <t>CPLI2021000093</t>
  </si>
  <si>
    <t>常州科瑞森科技有限公司</t>
  </si>
  <si>
    <t>一体化模式(区外),我司属地操作-新</t>
  </si>
  <si>
    <t>单证费</t>
  </si>
  <si>
    <t>国际货代</t>
  </si>
  <si>
    <t>(HY)佳利达南京公司（江宁）</t>
  </si>
  <si>
    <t>非报关</t>
  </si>
  <si>
    <t>WMZX2021000119</t>
  </si>
  <si>
    <t>卡塞尔（无锡）科技有限公司</t>
  </si>
  <si>
    <t>代办证</t>
  </si>
  <si>
    <t>办证费</t>
  </si>
  <si>
    <t>江苏中威质量认证咨询有限公司</t>
  </si>
  <si>
    <t>无锡国际货代</t>
  </si>
  <si>
    <t>苏州吴中</t>
  </si>
  <si>
    <t>江苏佳利达国际物流苏州有限公司</t>
  </si>
  <si>
    <t>(HY)江苏佳利达苏州公司</t>
  </si>
  <si>
    <t>国内进出区</t>
  </si>
  <si>
    <t>GPFI2021000275</t>
  </si>
  <si>
    <t>迈锐精密科技（苏州）有限公司</t>
  </si>
  <si>
    <t>分送集报,出区内账册（新）</t>
  </si>
  <si>
    <t>场站单费</t>
  </si>
  <si>
    <t>苏州铁洋国际物流有限公司</t>
  </si>
  <si>
    <t>南京</t>
  </si>
  <si>
    <t>海运进口</t>
  </si>
  <si>
    <t>LPOI2021000736</t>
  </si>
  <si>
    <t>安徽金宇阳电子科技有限公司</t>
  </si>
  <si>
    <t>进口只制单-新</t>
  </si>
  <si>
    <t>抽/换单手续费</t>
  </si>
  <si>
    <t>上海东岳国际货物运输代理有限公司</t>
  </si>
  <si>
    <t>佳利达供应链</t>
  </si>
  <si>
    <t>无锡佳利达供应链管理有限公司</t>
  </si>
  <si>
    <t>无锡佳达仓储</t>
  </si>
  <si>
    <t>(HY)供应链-仓库</t>
  </si>
  <si>
    <t>仓储</t>
  </si>
  <si>
    <t>WBQT2021000617</t>
  </si>
  <si>
    <t>柯尼卡美能达办公系统（中国）有限公司</t>
  </si>
  <si>
    <t>WBQT2021000823</t>
  </si>
  <si>
    <t>海运出口</t>
  </si>
  <si>
    <t>CPOE2021000068</t>
  </si>
  <si>
    <t>沃沛斯（上海）贸易有限公司</t>
  </si>
  <si>
    <t>口岸清关,出口直送口岸-新</t>
  </si>
  <si>
    <t>(HY)国际货代海铁部</t>
  </si>
  <si>
    <t>国外代理费</t>
  </si>
  <si>
    <t>Hecksher Linjeagenturer AS</t>
  </si>
  <si>
    <t>挪威克朗</t>
  </si>
  <si>
    <t>GPOI2021000039</t>
  </si>
  <si>
    <t>江苏日新外运国际运输有限公司苏州分公司</t>
  </si>
  <si>
    <t>一体化模式(区外),口岸属地操作-新</t>
  </si>
  <si>
    <t>审录单费</t>
  </si>
  <si>
    <t>(HY)无锡佳达区外货代</t>
  </si>
  <si>
    <t>上海恒煜国际物流有限公司</t>
  </si>
  <si>
    <t>深圳佳达供应链有限公司</t>
  </si>
  <si>
    <t>深圳</t>
  </si>
  <si>
    <t>(HY)深圳供应链（前海库）</t>
  </si>
  <si>
    <t>CSZX2021000162</t>
  </si>
  <si>
    <t>安费诺（常州）高端连接器有限公司</t>
  </si>
  <si>
    <t>仓库租金</t>
  </si>
  <si>
    <t>仓储费</t>
  </si>
  <si>
    <t>招商局保税物流有限公司</t>
  </si>
  <si>
    <t>江阴</t>
  </si>
  <si>
    <t>无锡综保区</t>
  </si>
  <si>
    <t>(HY)出口加工区报关行</t>
  </si>
  <si>
    <t>FPCE2021000333</t>
  </si>
  <si>
    <t>新美亚电路无锡有限公司</t>
  </si>
  <si>
    <t>二线进区,一日游出口（新）</t>
  </si>
  <si>
    <t>无锡高新物流中心</t>
  </si>
  <si>
    <t>FPCE2021000334</t>
  </si>
  <si>
    <t>二线进区，出口进区（新）</t>
  </si>
  <si>
    <t>核注清单费</t>
  </si>
  <si>
    <t>无锡综保</t>
  </si>
  <si>
    <t>(HY)无锡佳达出口加工区</t>
  </si>
  <si>
    <t>陆运出口</t>
  </si>
  <si>
    <t>WZLE2021000333</t>
  </si>
  <si>
    <t>敦南微电子（无锡）有限公司</t>
  </si>
  <si>
    <t>一体化操作,全程操作出口-新</t>
  </si>
  <si>
    <t>代理服务费</t>
  </si>
  <si>
    <t>深圳市鸿博达国际货运代理有限公司</t>
  </si>
  <si>
    <t>张家港保税区环球物流中心有限公司</t>
  </si>
  <si>
    <t>铁路进口</t>
  </si>
  <si>
    <t>WPTI2021000039</t>
  </si>
  <si>
    <t>麦格纳电子（张家港）有限公司</t>
  </si>
  <si>
    <t>口岸清关,进口直送客户-新</t>
  </si>
  <si>
    <t>成都集优加国际货运代理有限公司</t>
  </si>
  <si>
    <t>快运业务</t>
  </si>
  <si>
    <t>WPKY2021118983</t>
  </si>
  <si>
    <t>上海宝原体育用品商贸有限公司无锡分公司</t>
  </si>
  <si>
    <t>宝原快运</t>
  </si>
  <si>
    <t>CPTI2021000022</t>
  </si>
  <si>
    <t>派瑞格医疗器械（常州)有限公司</t>
  </si>
  <si>
    <t>郑州聚通国际货运代理有限公司</t>
  </si>
  <si>
    <t>铁路出口</t>
  </si>
  <si>
    <t>CPTE2021000020</t>
  </si>
  <si>
    <t>常州腾龙国际贸易有限公司</t>
  </si>
  <si>
    <t>出口全程门到门</t>
  </si>
  <si>
    <t>(HY)国际货代海外部</t>
  </si>
  <si>
    <t>OMEGAir Cargo Sp z o.o.</t>
  </si>
  <si>
    <t>欧元</t>
  </si>
  <si>
    <t>CUSTOMS FEE</t>
  </si>
  <si>
    <t>DELIVERY CHARGES</t>
  </si>
  <si>
    <t>铁路运费</t>
  </si>
  <si>
    <t>集装箱租赁费</t>
  </si>
  <si>
    <t>国脉集装箱国际有限公司</t>
  </si>
  <si>
    <t>徐州佳利达供应链管理有限公司</t>
  </si>
  <si>
    <t>徐州-供应链</t>
  </si>
  <si>
    <t>(HY)无锡机场部</t>
  </si>
  <si>
    <t>EBAE2021000002</t>
  </si>
  <si>
    <t>江苏赛米特电子科技有限公司</t>
  </si>
  <si>
    <t>一体化模式,仅做属地报关-新</t>
  </si>
  <si>
    <t>服务费</t>
  </si>
  <si>
    <t>地税发票1</t>
  </si>
  <si>
    <t>徐州</t>
  </si>
  <si>
    <t>航空运费（国内）</t>
  </si>
  <si>
    <t>江苏天行健国际物流有限公司</t>
  </si>
  <si>
    <t>磁检费</t>
  </si>
  <si>
    <t>上海扈航物流技术咨询有限公司</t>
  </si>
  <si>
    <t>(HY)徐州-供应链</t>
  </si>
  <si>
    <t>江苏满运软件科技有限公司天津分公司</t>
  </si>
  <si>
    <t>成本差异</t>
  </si>
  <si>
    <t>收入差异</t>
  </si>
  <si>
    <t>报检费</t>
  </si>
  <si>
    <t>发票类型变动</t>
  </si>
  <si>
    <t>WPQT2021040251</t>
  </si>
  <si>
    <t>迈锐精密科技（苏州）有限公司---苏春VMI库</t>
  </si>
  <si>
    <t>出库整车</t>
  </si>
  <si>
    <t>(HY)佳利达苏州车队</t>
  </si>
  <si>
    <t>江苏佳利达国际物流江阴有限公司</t>
  </si>
  <si>
    <t>(HY)江苏佳利达江阴公司</t>
  </si>
  <si>
    <t>WPAI2021005728</t>
  </si>
  <si>
    <t>盛合晶微半导体（江阴）有限公司</t>
  </si>
  <si>
    <t>进口只报关(一体化)-新</t>
  </si>
  <si>
    <t>补收入</t>
  </si>
  <si>
    <t>EPOE2021000003</t>
  </si>
  <si>
    <t>徐州徐工智联物流服务有限公司-徐州公司</t>
  </si>
  <si>
    <t>9-24XUG0240RLMHJ00842</t>
  </si>
  <si>
    <t>二线出区,国内进口（新）</t>
  </si>
  <si>
    <t>出口/出区报关费</t>
  </si>
  <si>
    <t>（HY）徐州-报关</t>
  </si>
  <si>
    <t>徐州嘉寓光能科技有限公司</t>
  </si>
  <si>
    <t>FCL</t>
  </si>
  <si>
    <t>7.13代拖报</t>
  </si>
  <si>
    <t>属地报关,加国内段运输-新</t>
  </si>
  <si>
    <t>港杂费</t>
  </si>
  <si>
    <t>香港佳利达物流有限公司</t>
  </si>
  <si>
    <t>香港非物流-供应链</t>
  </si>
  <si>
    <t>香港</t>
  </si>
  <si>
    <t>(HY)香港佳利达公司</t>
  </si>
  <si>
    <t>ABZX2021000015</t>
  </si>
  <si>
    <t>天合光能股份有限公司</t>
  </si>
  <si>
    <t>TED-A11064-2101-FWC-292-0</t>
  </si>
  <si>
    <t>香港贸易服务代理业务</t>
  </si>
  <si>
    <t>JOIN CAPITAL EATATES LIMITED</t>
  </si>
  <si>
    <t>形式发票</t>
  </si>
  <si>
    <t>香港非物流</t>
  </si>
  <si>
    <t>美元</t>
  </si>
  <si>
    <t>境外公司</t>
  </si>
  <si>
    <t>宁波康立特电子有限公司</t>
  </si>
  <si>
    <t>CPAE2021000201</t>
  </si>
  <si>
    <t>CAEA2106092</t>
  </si>
  <si>
    <t>Amphenol-Tuchel Electronics GmbH</t>
  </si>
  <si>
    <t>包装费</t>
  </si>
  <si>
    <t>(HY)叙丰库力资结算</t>
  </si>
  <si>
    <t>(HY)香港佳利达</t>
  </si>
  <si>
    <t>FTS Logistics Sdn Bhd</t>
  </si>
  <si>
    <t>上海弘致国际物流有限公司</t>
  </si>
  <si>
    <t>AIRFREIGHT CHARGE</t>
  </si>
  <si>
    <t>PICK UP FEE</t>
  </si>
  <si>
    <t>提单费</t>
  </si>
  <si>
    <t>WZQT2021007663</t>
  </si>
  <si>
    <t>希捷国际科技（无锡）有限公司</t>
  </si>
  <si>
    <t>无锡希捷</t>
  </si>
  <si>
    <t>纯运输（整车）</t>
  </si>
  <si>
    <t>希捷国际科技(无锡）有限公司</t>
  </si>
  <si>
    <t>联单费</t>
  </si>
  <si>
    <t>上海三垒国际物流有限公司</t>
  </si>
  <si>
    <t>天津泛艺国际货运代理服务有限公司无锡分公司</t>
  </si>
  <si>
    <t>进/出仓费</t>
  </si>
  <si>
    <t>XPAI2021000001</t>
  </si>
  <si>
    <t>Amphenol TCS (Malaysia) Sdn. Bhd</t>
  </si>
  <si>
    <t>FB00073225</t>
  </si>
  <si>
    <t>香港佳利达</t>
  </si>
  <si>
    <t>(HY)深圳供应链（沙井库）</t>
  </si>
  <si>
    <t>(HY)佳利达深圳车队</t>
  </si>
  <si>
    <t>机场费</t>
  </si>
  <si>
    <t xml:space="preserve">深圳市深航货运有限公司
</t>
  </si>
  <si>
    <t>深圳市双捷物流有限公司</t>
  </si>
  <si>
    <t>天津</t>
  </si>
  <si>
    <t>(HY)天津佳达</t>
  </si>
  <si>
    <t>天津亿家国际航空货运代理有限公司</t>
  </si>
  <si>
    <t>现结代垫成本-深圳</t>
  </si>
  <si>
    <t>(HY)国际货代部</t>
  </si>
  <si>
    <t>保险费(税率6%)</t>
  </si>
  <si>
    <t>中国平安财产保险股份有限公司无锡分公司</t>
  </si>
  <si>
    <t>应收应付主体</t>
  </si>
  <si>
    <t>对应表</t>
  </si>
  <si>
    <t>应收应付关系</t>
  </si>
  <si>
    <t>判断条件</t>
  </si>
  <si>
    <t>备注</t>
  </si>
  <si>
    <t>表1-出票公司收入</t>
  </si>
  <si>
    <t>出票公司（境内）应收对外客户</t>
  </si>
  <si>
    <t>出票公司（境外）应收对外客户</t>
  </si>
  <si>
    <t>表2-出票公司成本</t>
  </si>
  <si>
    <t>出票公司（境内）应付作业公司—集团内交易</t>
  </si>
  <si>
    <t>出票公司（境内）应付作业公司—集团外交易</t>
  </si>
  <si>
    <t>出票公司（境外）应付作业公司—集团内交易</t>
  </si>
  <si>
    <t>出票公司（境外）应付作业公司—集团外交易</t>
  </si>
  <si>
    <t>表3-作业公司收入</t>
  </si>
  <si>
    <t>作业公司应收出票公司—集团内交易</t>
  </si>
  <si>
    <t>作业公司应收出票公司—集团外交易</t>
  </si>
  <si>
    <t>表4-作业公司成本</t>
  </si>
  <si>
    <t>作业公司应付外部供应商</t>
  </si>
  <si>
    <t>作业公司应付内部供应商</t>
  </si>
  <si>
    <t>内部供应商</t>
  </si>
  <si>
    <t>表5-内供公司收入</t>
  </si>
  <si>
    <t>作业公司应收内部供应商</t>
  </si>
  <si>
    <t>FMS/TMS/BMS/C7等</t>
  </si>
  <si>
    <t>取业务系统的“账套名称”字段</t>
  </si>
  <si>
    <t>原业务系统的数据ID进行扩充
1出票公司应收：-1
2出票公司应付：-2
3作业公司应收：-3
4作业公司应付：-4
5内部供应商应收：-5</t>
  </si>
  <si>
    <t>业务完成时间：FMS系统的放行时间</t>
  </si>
  <si>
    <t>业务系统结算收入提交完成日期：此时同一个订单下的收入和成本将确认</t>
  </si>
  <si>
    <t>会计记账月份（月末记账）：该字段为非对接字段</t>
  </si>
  <si>
    <t>原始订单信息，取FMS系统的“销售部门”字段</t>
  </si>
  <si>
    <t>原始订单信息，取FMS系统的“管理组”字段</t>
  </si>
  <si>
    <t>原始订单的成本信息，取FMS系统的“作业单元”字段</t>
  </si>
  <si>
    <t>原始订单的成本信息，取FMS系统的“作业部门”字段</t>
  </si>
  <si>
    <t>原始订单的成本信息，取FMS系统的“作业公司”字段</t>
  </si>
  <si>
    <t>1和2类数据：管理组对应的考核部门
3和4类数据：作业公司对应的考核部门
5类数据：内部供应商对应的考核部门</t>
  </si>
  <si>
    <t xml:space="preserve">1类：委托客户
2类：作业部门对应的考核部门
3类：管理组对应的考核部门
4类：外部供应商名称或者内部供应商对应的考核部门
5类：作业公司对应的考核部门
</t>
  </si>
  <si>
    <t>考核部门对应的考核单元</t>
  </si>
  <si>
    <t>对方部门对应的考核单元</t>
  </si>
  <si>
    <t>原始订单信息，取FMS系统“客户名称”字段</t>
  </si>
  <si>
    <t>ACC产出字段：
出票公司的作业委托方名称：订单委托客户名称
作业公司的作业委托方名称：出票公司
内部供应商作业委托方名称：作业公司</t>
  </si>
  <si>
    <t>出票公司/作业公司/内部供应商
其中：内部供应商：应转换为对应的公司全称，请参考sheet：内部供方所属关系表</t>
  </si>
  <si>
    <t>发票抬头/作业公司/出票公司/供应商/作业公司
其中：作业公司应付内部供应商时:应体现内部供应商对应的公司全称，请参考sheet：内部供方所属关系表</t>
  </si>
  <si>
    <t>原始订单信息，取FMS系统“业务类型”字段</t>
  </si>
  <si>
    <t>原始订单信息，取FMS系统“流程单号”字段</t>
  </si>
  <si>
    <t>ACC生成的字段，
1出票公司应收：应收
2出票公司应付：应付
3作业公司应收：应收
4作业公司应付：应付
5内部供应商应收：应收</t>
  </si>
  <si>
    <t>原始订单信息，取FMS系统“费用编码”字段</t>
  </si>
  <si>
    <t>原始订单信息，取FMS系统“费用名称”字段</t>
  </si>
  <si>
    <t>ACC经过逻辑判断产出的值</t>
  </si>
  <si>
    <t>原始订单信息，取FMS系统“三级业务类型”字段</t>
  </si>
  <si>
    <t>原始订单信息，取FMS系统“币制”字段</t>
  </si>
  <si>
    <t>ACC维护的月初记账汇率</t>
  </si>
  <si>
    <t>1.当出票公司为海外公司，出票公司收入和出票公司成本税率默认为0
2.该税率用于计算“原币不含税额”，页面可以不显示此字段</t>
  </si>
  <si>
    <t>1.开票税率=税率
2.用于计算原币税额
3.用于应收开票应付核销
4.在页面上展现</t>
  </si>
  <si>
    <t>当出票公司为海外公司：
原币不含税额=原币总额，原币税额=0</t>
  </si>
  <si>
    <t>=原币总额/（1+业务税率%）</t>
  </si>
  <si>
    <t>=原币不含税额*开票税率%</t>
  </si>
  <si>
    <t>取值规则=原币不含税额+原币税额</t>
  </si>
  <si>
    <t>ACC系统字段，根据会计核算主体+ACC维护的汇率基础信息判断</t>
  </si>
  <si>
    <t>取值规则=ACC原币含税总额*费用记账汇率</t>
  </si>
  <si>
    <t>=原币不含税额*费用记账汇率</t>
  </si>
  <si>
    <t>=原币税额*费用记账汇率</t>
  </si>
  <si>
    <t>例如出票公司收入、作业收入</t>
  </si>
  <si>
    <t>ACC判断：
当会计主体公司和结算单位：
1当两方都是集团内部公司且不相等：内部交易；
2当两方都是集团内部公司且相等：公司内交易；
3否则：外部交易</t>
  </si>
  <si>
    <t>财务提交字段名</t>
  </si>
  <si>
    <t>来源系统</t>
  </si>
  <si>
    <t>来源账套</t>
  </si>
  <si>
    <t>原数据ID</t>
  </si>
  <si>
    <t>业务月度</t>
  </si>
  <si>
    <t>费用生效日期</t>
  </si>
  <si>
    <t>费用月度</t>
  </si>
  <si>
    <t>管理组</t>
  </si>
  <si>
    <t>考核部门</t>
  </si>
  <si>
    <t>对方部门</t>
  </si>
  <si>
    <t>考核单元/利润中心</t>
  </si>
  <si>
    <t>对方单元</t>
  </si>
  <si>
    <t>订单委托客户名称</t>
  </si>
  <si>
    <t>作业委托方名称</t>
  </si>
  <si>
    <t>会计主体公司</t>
  </si>
  <si>
    <t>结算单位</t>
  </si>
  <si>
    <t>业务编号</t>
  </si>
  <si>
    <t>收付</t>
  </si>
  <si>
    <t>费用编码</t>
  </si>
  <si>
    <t>二级业务类型</t>
  </si>
  <si>
    <t>三级业务类型</t>
  </si>
  <si>
    <t>原币币种</t>
  </si>
  <si>
    <t>费用记账汇率</t>
  </si>
  <si>
    <t>税率</t>
  </si>
  <si>
    <t>开票税率</t>
  </si>
  <si>
    <t>原币总额</t>
  </si>
  <si>
    <t>原币不含税额</t>
  </si>
  <si>
    <t>原币税额</t>
  </si>
  <si>
    <t>记账本位币</t>
  </si>
  <si>
    <t>本币总额</t>
  </si>
  <si>
    <t>本币不含税额</t>
  </si>
  <si>
    <t>本币税额</t>
  </si>
  <si>
    <t>会计主体交易类型</t>
  </si>
  <si>
    <t>会计交易类型</t>
  </si>
  <si>
    <t>ACC字段名</t>
  </si>
  <si>
    <t>来源系统账套</t>
  </si>
  <si>
    <t>来源系统费用ID</t>
  </si>
  <si>
    <t>ACC系统编号</t>
  </si>
  <si>
    <t>结算提交状态</t>
  </si>
  <si>
    <t>结算提交日期</t>
  </si>
  <si>
    <t>费用记账月度</t>
  </si>
  <si>
    <t>考核主体</t>
  </si>
  <si>
    <t>考核结算单位</t>
  </si>
  <si>
    <t>收/付</t>
  </si>
  <si>
    <t>业务税率</t>
  </si>
  <si>
    <t>原币含税总额</t>
  </si>
  <si>
    <t>记账本位币币种</t>
  </si>
  <si>
    <t>发票记账单号</t>
  </si>
  <si>
    <t>发票记账时间</t>
  </si>
  <si>
    <t>收入成本记账单号</t>
  </si>
  <si>
    <t>收入成本记账时间</t>
  </si>
  <si>
    <t>收付款记账单号</t>
  </si>
  <si>
    <t>收付款记账时间</t>
  </si>
  <si>
    <t>对账状态</t>
  </si>
  <si>
    <t>核销状态</t>
  </si>
  <si>
    <t>开票状态</t>
  </si>
  <si>
    <t>实收付状态</t>
  </si>
  <si>
    <t>对账单号</t>
  </si>
  <si>
    <t>对账申请人</t>
  </si>
  <si>
    <t>对账申请时间</t>
  </si>
  <si>
    <t>对账完成时间</t>
  </si>
  <si>
    <t>开票标记</t>
  </si>
  <si>
    <t>发票号</t>
  </si>
  <si>
    <t>开票申请人</t>
  </si>
  <si>
    <t>开票申请时间</t>
  </si>
  <si>
    <t>开票完成时间</t>
  </si>
  <si>
    <t>核销单号</t>
  </si>
  <si>
    <t>核销时间</t>
  </si>
  <si>
    <t>实收付时间</t>
  </si>
  <si>
    <t>调整后开票税率</t>
  </si>
  <si>
    <t>调整后结算主体</t>
  </si>
  <si>
    <t>差异调整标记</t>
  </si>
  <si>
    <t>差异调整提交时间</t>
  </si>
  <si>
    <t>来源系统订单接单时间</t>
  </si>
  <si>
    <t>来源系统订单完成时间</t>
  </si>
  <si>
    <t>来源系统订单客服</t>
  </si>
  <si>
    <t>ACC订单创建时间</t>
  </si>
  <si>
    <t>费用状态</t>
  </si>
  <si>
    <t>记账状态</t>
  </si>
  <si>
    <t>对应显示字段列表</t>
  </si>
  <si>
    <t>1、订单列表字段</t>
  </si>
  <si>
    <t>√</t>
  </si>
  <si>
    <t>2、费用列表字段</t>
  </si>
  <si>
    <t>3、来源系统原始数据列表</t>
  </si>
  <si>
    <t>4、结算数据列表字段</t>
  </si>
  <si>
    <t>5、5组数据列表字段</t>
  </si>
  <si>
    <t>是否来源FMS接口字段</t>
  </si>
  <si>
    <t>是</t>
  </si>
  <si>
    <t>是
“帐套名称”</t>
  </si>
  <si>
    <t>否
（ACC字段）</t>
  </si>
  <si>
    <t>否
（ACC字段）
ACC取订单信息内“放行日期”字段的年和月</t>
  </si>
  <si>
    <t>是
“销售部门”</t>
  </si>
  <si>
    <t>待FMS补充“考核部门”字段</t>
  </si>
  <si>
    <t>是
“作业单元”</t>
  </si>
  <si>
    <t>是
“作业部门”</t>
  </si>
  <si>
    <t>是
“作业公司”</t>
  </si>
  <si>
    <t>否</t>
  </si>
  <si>
    <t>是
“客户名称”</t>
  </si>
  <si>
    <t>是
“出票公司”--“出票公司”-
“作业公司”--“作业公司”-
“内部供应商”--“供方名称”</t>
  </si>
  <si>
    <t>是
“结算单位（发票抬头）”--“发票抬头”</t>
  </si>
  <si>
    <t>是
“业务类型”</t>
  </si>
  <si>
    <t>是
“流程单号”</t>
  </si>
  <si>
    <t xml:space="preserve">否
根据5组数据的取数规则由ACC自动生成
</t>
  </si>
  <si>
    <t>是
“费用编码”</t>
  </si>
  <si>
    <t>根据ACC内二级业务类型和三级业务类型的映射关系获取。</t>
  </si>
  <si>
    <t>等待FMS补充数据</t>
  </si>
  <si>
    <t>是
“币制”</t>
  </si>
  <si>
    <t>否
（ACC字段）主数据</t>
  </si>
  <si>
    <t>是
“成本税率”
“收入税率”</t>
  </si>
  <si>
    <t>同左边的规则
是
“成本税率”
“收入税率”</t>
  </si>
  <si>
    <t>是
“原币营业额”--“原币营业额”
“原币结算成本金额”--“原币成本金额”
“原币应付成本金额”--“原币应付金额”</t>
  </si>
  <si>
    <t>是
（接口类型：差异调整提交）</t>
  </si>
  <si>
    <t>是
"制单日期"</t>
  </si>
  <si>
    <t>是
"放行日期"</t>
  </si>
  <si>
    <t>是
“客服”</t>
  </si>
  <si>
    <t>是
“客户识别号”</t>
  </si>
  <si>
    <t>字段值示例</t>
  </si>
  <si>
    <t>FMS
/TMS</t>
  </si>
  <si>
    <t>ACC202111230001</t>
  </si>
  <si>
    <t>已结算提交/
待结算提交</t>
  </si>
  <si>
    <t>应收/应付</t>
  </si>
  <si>
    <t>0011</t>
  </si>
  <si>
    <t>出票公司订单收入</t>
  </si>
  <si>
    <t>内部交易</t>
  </si>
  <si>
    <t>已对账
未对账</t>
  </si>
  <si>
    <t>问题/说明</t>
  </si>
  <si>
    <t>接口内有该字段（发送方提交该字段内容）</t>
  </si>
  <si>
    <t>原数据ID指的是每条费用的ID（需确认接口字段）
要和转换后的5组费用保持对应关系
待研发确认：直接转换成5条费用，还是从5个角度去看一条费用。</t>
  </si>
  <si>
    <t>编码规则未定义</t>
  </si>
  <si>
    <t xml:space="preserve">
说明：结算提交状态是为了区分正常结算提交与成本日报导入/预开票的数据。
 1）正常结算提交过来的数据为“已结算提交”；
 2）成本日报导入/预开票数据为“待结算提交”。</t>
  </si>
  <si>
    <t>取FMS接口中的“放行日期”的年和月</t>
  </si>
  <si>
    <t>ACC根据接到接口数据为结算提交日期</t>
  </si>
  <si>
    <t>由用户定义取数规则及取数结果归属的月份，系统自己按规则取数（已归属锁定的费用不取）并锁定费用，标记费用月度等于归属的月份。
（等于月度关闭功能）</t>
  </si>
  <si>
    <t>通过接口字段根据规则进行转换显示</t>
  </si>
  <si>
    <t>通过接口字段根据规则进行转换显示；</t>
  </si>
  <si>
    <t>根据1-5组数据，取固定值；</t>
  </si>
  <si>
    <t>财务指定人员主动更新维护主数据内的记账汇率。</t>
  </si>
  <si>
    <r>
      <rPr>
        <sz val="11"/>
        <color rgb="FFC00000"/>
        <rFont val="宋体"/>
        <charset val="134"/>
      </rPr>
      <t>新增规则为：
①  1类数据取值规则修改为：出票公司属性为境内公司：取“收入税率”字段；出票公司属性为香港公司：强制改税率为“0税率”；
② 2类数据取值规则修改为：当"二类业务类型”=“国际物流”，强制改税率为“0税率”，否则取“成本税率”字段；
③3,4,5类数据取值规则不变。</t>
    </r>
    <r>
      <rPr>
        <sz val="11"/>
        <color rgb="FFFF0000"/>
        <rFont val="宋体"/>
        <charset val="134"/>
      </rPr>
      <t xml:space="preserve">
</t>
    </r>
    <r>
      <rPr>
        <sz val="11"/>
        <color theme="1"/>
        <rFont val="宋体"/>
        <charset val="134"/>
      </rPr>
      <t xml:space="preserve">
根据规则，取指定类型税率；
根据往来单位主数据维护时需维护境内/境外属性。</t>
    </r>
  </si>
  <si>
    <t>等行业税率生效后，会变更取数规则，本版本不涉及。</t>
  </si>
  <si>
    <t>根据规则，取不同字段值</t>
  </si>
  <si>
    <t>根据公式计算</t>
  </si>
  <si>
    <t xml:space="preserve">主数据：“往来单位”增加“内部集团”选项；增加“记账本位币”维护属性。
</t>
  </si>
  <si>
    <t>根据规则判断</t>
  </si>
  <si>
    <t>收到NC记账接口返回值</t>
  </si>
  <si>
    <t>应收应付收到NC记账接口返回值</t>
  </si>
  <si>
    <t>根据资金平台返回的实收付凭证进行记账</t>
  </si>
  <si>
    <t>费用列表下：
未对账
对账中
已对账
这些状态在订单列表下，鼠标移上去显示费用清单带状态</t>
  </si>
  <si>
    <t>费用列表下：
未核销
已核销</t>
  </si>
  <si>
    <t>费用列表下：
未开票
部分开票
已开票</t>
  </si>
  <si>
    <t>费用列表下：
已支付
未支付
已收款
未收款</t>
  </si>
  <si>
    <t xml:space="preserve">开票标记：
预开票
</t>
  </si>
  <si>
    <t>在ACC内调整后的数据</t>
  </si>
  <si>
    <t xml:space="preserve">
差异提交
</t>
  </si>
  <si>
    <t>ACC接口遗漏</t>
  </si>
  <si>
    <t>客户方该订单的识别号，用于和我方系统里的订单号关联。</t>
  </si>
  <si>
    <t>待审核
待对账
待开票
已核销</t>
  </si>
  <si>
    <t>收入成本已记账
收入成本未记账
发票已记账
发票未记账
收付款已记账
收付款未记账
收入成本已记账
收入成本未记账
发票已记账
发票未记账
收付款已记账
收付款未记账
收付款未记账</t>
  </si>
  <si>
    <t>同上</t>
  </si>
  <si>
    <t>1出票公司应收：-1</t>
  </si>
  <si>
    <t>空</t>
  </si>
  <si>
    <t>取“客户名称”字段</t>
  </si>
  <si>
    <t>取“出票公司”字段</t>
  </si>
  <si>
    <t>取“发票抬头”字段</t>
  </si>
  <si>
    <t>应收</t>
  </si>
  <si>
    <t>判断：业务类型关系表中二级业务类型和三级业务类型的绑定关系，产出二级业务类型</t>
  </si>
  <si>
    <t>判断：
1出票公司属性为境内公司：取“收入税率”字段；
2出票公司属性为境外公司：默认值为0税率</t>
  </si>
  <si>
    <t>同“税率”</t>
  </si>
  <si>
    <t>取数据源汇中“原币营业额”字段</t>
  </si>
  <si>
    <t>2出票公司应付：-2</t>
  </si>
  <si>
    <t>同J1</t>
  </si>
  <si>
    <t>同K1</t>
  </si>
  <si>
    <t>同L1</t>
  </si>
  <si>
    <t>取“作业公司”字段</t>
  </si>
  <si>
    <t>应付</t>
  </si>
  <si>
    <t>判断1：出票公司所属国家地区=作业公司所属国家地区，根据业务类型关系表中二级业务类型和三级业务类型的绑定关系，产出二级业务类型
判断2：出票公司所属国家地区≠作业公司所属国家地区，直接产出“国际物流”的值</t>
  </si>
  <si>
    <t>判断：
1出票公司属性为境内公司：取“成本税率”字段；
2出票公司属性为境外公司：默认值为0税率</t>
  </si>
  <si>
    <t>取数据源汇中“原币结算成本金额”字段</t>
  </si>
  <si>
    <t>出票公司交易成本</t>
  </si>
  <si>
    <t>3作业公司应收：-3</t>
  </si>
  <si>
    <t>取“成本税率”字段；</t>
  </si>
  <si>
    <t>作业公司交易收入</t>
  </si>
  <si>
    <t>4作业公司应付：-4</t>
  </si>
  <si>
    <t>判断：
1供方属性为外部供应商：取“供方名称”字段；
2供方属性为内部供应商：取内部供应商所属公司的全称</t>
  </si>
  <si>
    <t>判断：
1供方属性为外部供应商：取“原币应付成本金额”字段；
2供方属性为内部供应商：取“原币结算成本金额”字段</t>
  </si>
  <si>
    <t>作业公司成本</t>
  </si>
  <si>
    <t>5内部供应商应收：-5</t>
  </si>
  <si>
    <t>仅当供方属性为内部供应商：取内部供应商所属公司的全称</t>
  </si>
  <si>
    <t>供方属性为内部供应商：取“原币结算成本金额”字段</t>
  </si>
  <si>
    <t>内供公司收入</t>
  </si>
  <si>
    <t>内部供方</t>
  </si>
  <si>
    <t>对应公司</t>
  </si>
  <si>
    <t>(HY)常州佳达公司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</si>
  <si>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</si>
  <si>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</si>
  <si>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</si>
  <si>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</si>
  <si>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(HY)出口加工区客服部</t>
  </si>
  <si>
    <t>(HY)华联库仓储结算</t>
  </si>
  <si>
    <t>(HY)佳利达平湖车队</t>
  </si>
  <si>
    <t>(HY)佳利达太仓办事处</t>
  </si>
  <si>
    <t>(HY)佳利达太仓车队</t>
  </si>
  <si>
    <t>(HY)佳利达天津车队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</si>
  <si>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</si>
  <si>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</si>
  <si>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</si>
  <si>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</si>
  <si>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</si>
  <si>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</si>
  <si>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</si>
  <si>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</si>
  <si>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</si>
  <si>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</si>
  <si>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(HY)无锡佳达出口加工区(非平台)</t>
  </si>
  <si>
    <t>(HY)无锡佳达平湖办事处</t>
  </si>
  <si>
    <t>(HY)无锡佳利达供应链公司</t>
  </si>
  <si>
    <t>(HY)无锡区外中通仓库</t>
  </si>
  <si>
    <t>(HY)无锡实益达仓库</t>
  </si>
  <si>
    <t>(HY)无锡四库</t>
  </si>
  <si>
    <t>(HY)叙丰库仓储结算</t>
  </si>
  <si>
    <t>(HY)郑州佳达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</si>
  <si>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</si>
  <si>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</si>
  <si>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</si>
  <si>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</si>
  <si>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</si>
  <si>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</si>
  <si>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</si>
  <si>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</si>
  <si>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</si>
  <si>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(HY)佳利达宿迁车队</t>
  </si>
  <si>
    <t>(HY)深圳佳达</t>
  </si>
  <si>
    <t>(HY)无锡佳达天景贸易公司</t>
  </si>
  <si>
    <t>无锡佳达天景贸易有限公司</t>
  </si>
  <si>
    <t>(HY)张家港环球公司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</si>
  <si>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</si>
  <si>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</si>
  <si>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</si>
  <si>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</si>
  <si>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</si>
  <si>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</si>
  <si>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</si>
  <si>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</si>
  <si>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</si>
  <si>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</si>
  <si>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</si>
  <si>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</si>
  <si>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</si>
  <si>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</si>
  <si>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</si>
  <si>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无锡佳利达国际贸易有限公司</t>
  </si>
  <si>
    <t>(HY)国际货代车队</t>
  </si>
  <si>
    <t>(HY)徐州-物流</t>
  </si>
  <si>
    <t>徐州佳利达国际物流有限公司</t>
  </si>
  <si>
    <t>(HY)徐州-商务咨询</t>
  </si>
  <si>
    <t>徐州佳利达商务咨询服务有限公司</t>
  </si>
  <si>
    <t>佳利达国际物流（沛县）有限公司</t>
  </si>
  <si>
    <t>(HY)供应链-客服</t>
  </si>
  <si>
    <t>(HY)佳利达</t>
  </si>
  <si>
    <t>(HY)佳利达电子科技</t>
  </si>
  <si>
    <t>无锡佳利达电子科技有限公司</t>
  </si>
  <si>
    <t>(HY)徐州-赛米特</t>
  </si>
  <si>
    <t>(HY)徐州-盛润</t>
  </si>
  <si>
    <t>徐州盛润供应链管理有限公司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</si>
  <si>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</si>
  <si>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</si>
  <si>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</si>
  <si>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</si>
  <si>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</si>
  <si>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</si>
  <si>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</si>
  <si>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</si>
  <si>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</si>
  <si>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</si>
  <si>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</si>
  <si>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</si>
  <si>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</si>
  <si>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(HY)上海创达无锡分公司</t>
  </si>
  <si>
    <t>上海创达物流有限公司无锡分公司</t>
  </si>
  <si>
    <t>一级业务类型</t>
  </si>
  <si>
    <t>各业务系统需完成</t>
  </si>
  <si>
    <t>各业务系统中设定</t>
  </si>
  <si>
    <t>ACC系统中设定</t>
  </si>
  <si>
    <t>ACC系统中统一设定</t>
  </si>
  <si>
    <t>各业务系统费用名称，对照三级</t>
  </si>
  <si>
    <t>国际物流</t>
  </si>
  <si>
    <t>国际跨境空运费</t>
  </si>
  <si>
    <t>国际跨境海运费</t>
  </si>
  <si>
    <t>国际跨境公路运费</t>
  </si>
  <si>
    <t>国际跨境铁路运费</t>
  </si>
  <si>
    <t>国际快件费</t>
  </si>
  <si>
    <t>国际货代境外运输费</t>
  </si>
  <si>
    <t>国际货代境外仓储费</t>
  </si>
  <si>
    <t>国际货代其他代理费</t>
  </si>
  <si>
    <t>境内物流</t>
  </si>
  <si>
    <t>境内空运费</t>
  </si>
  <si>
    <t>境内水运费</t>
  </si>
  <si>
    <t>境内公路运费</t>
  </si>
  <si>
    <t>境内铁路运费</t>
  </si>
  <si>
    <t>境内快件费</t>
  </si>
  <si>
    <t>境内仓储费</t>
  </si>
  <si>
    <t>境内报关费</t>
  </si>
  <si>
    <t>境内代理费</t>
  </si>
  <si>
    <t>NC成本收入构成</t>
  </si>
  <si>
    <t>FMS系统业务操作流程</t>
  </si>
  <si>
    <t>数据展现</t>
  </si>
  <si>
    <t>判断条件：出票公司属性为境内公司</t>
  </si>
  <si>
    <t>数据源中的筛选条件</t>
  </si>
  <si>
    <t>数据源中的字段根据筛选条件的汇总的数值</t>
  </si>
  <si>
    <t>ACC平台的进行计算</t>
  </si>
  <si>
    <t>原币收入金额</t>
  </si>
  <si>
    <t>取自于数据源汇中“原币营业额”字段</t>
  </si>
  <si>
    <t>=原币收入金额/（1+收入税率%）</t>
  </si>
  <si>
    <t>=原币收入金额-原币不含税收入</t>
  </si>
  <si>
    <t>判断条件：出票公司属性为境外公司</t>
  </si>
  <si>
    <t>ACC平台默认值</t>
  </si>
  <si>
    <t>默认值为0</t>
  </si>
  <si>
    <t>判断条件1：出票公司属性为境内公司</t>
  </si>
  <si>
    <t>判断条件2：集团交易类型为“内部交易”（出票公司&amp;作业公司的集团属性为集团内公司）</t>
  </si>
  <si>
    <t>取自于数据源汇中“原币结算成本金额”字段</t>
  </si>
  <si>
    <t>=原币成本金额/（1+成本税率%）</t>
  </si>
  <si>
    <t>=原币成本金额-原币不含税成本</t>
  </si>
  <si>
    <t>判断条件1：出票公司属性为境外公司</t>
  </si>
  <si>
    <t>判断条件2：集团交易类型为“外部交易”（出票公司或作业公司的集团属性为集团外公司）</t>
  </si>
  <si>
    <t>判断条件：集团交易类型为“内部交易”（出票公司&amp;作业公司的集团属性为集团内公司）</t>
  </si>
  <si>
    <t>取自于数据源汇中“成本税率”字段</t>
  </si>
  <si>
    <t>判断条件：集团交易类型为“外部交易”（出票公司或作业公司的集团属性为集团外公司）</t>
  </si>
  <si>
    <t>判断条件：供方属性为“外部”</t>
  </si>
  <si>
    <t>内部供应商所属公司</t>
  </si>
  <si>
    <t>取自于数据源汇中“原币应付成本金额”字段</t>
  </si>
  <si>
    <t>判断条件：供方属性为“内部”</t>
  </si>
  <si>
    <t>是否加一列供方名称所属公司</t>
  </si>
  <si>
    <t>值</t>
  </si>
  <si>
    <t>计数项:原币营业额</t>
  </si>
  <si>
    <t>求和项:原币不含税收入</t>
  </si>
  <si>
    <t>求和项:原币收入税额</t>
  </si>
  <si>
    <t>总计</t>
  </si>
  <si>
    <t>求和项:营业额</t>
  </si>
  <si>
    <t>求和项:原币营业额</t>
  </si>
  <si>
    <t>FALSE</t>
  </si>
  <si>
    <t>求和项:不含税成本</t>
  </si>
  <si>
    <t>求和项:成本税额</t>
  </si>
  <si>
    <t>求和项:原币不含税成本</t>
  </si>
  <si>
    <t>求和项:原币成本税额</t>
  </si>
  <si>
    <t>(空白)</t>
  </si>
  <si>
    <t>集团内公司</t>
  </si>
  <si>
    <t>(多项)</t>
  </si>
  <si>
    <t>(全部)</t>
  </si>
  <si>
    <t>TRUE</t>
  </si>
  <si>
    <t>内供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</si>
</sst>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2"/>
      <name val="等线"/>
      <charset val="134"/>
    </font>
    <font>
      <b/>
      <sz val="12"/>
      <color rgb="FFFF0000"/>
      <name val="等线"/>
      <charset val="134"/>
    </font>
    <font>
      <sz val="12"/>
      <color rgb="FFFF0000"/>
      <name val="等线"/>
      <charset val="134"/>
    </font>
    <font>
      <b/>
      <sz val="12"/>
      <color theme="1"/>
      <name val="等线"/>
      <charset val="134"/>
    </font>
    <font>
      <b/>
      <sz val="20"/>
      <color theme="1"/>
      <name val="等线"/>
      <charset val="134"/>
    </font>
    <font>
      <b/>
      <sz val="20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2"/>
      <name val="宋体"/>
      <charset val="134"/>
      <scheme val="minor"/>
    </font>
    <font>
      <sz val="10.5"/>
      <color rgb="FFFF0000"/>
      <name val="Microsoft YaHei UI"/>
      <charset val="134"/>
    </font>
    <font>
      <sz val="12"/>
      <color rgb="FFFFC000"/>
      <name val="宋体"/>
      <charset val="134"/>
      <scheme val="minor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C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4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0" fillId="39" borderId="15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31" borderId="16" applyNumberFormat="0" applyAlignment="0" applyProtection="0">
      <alignment vertical="center"/>
    </xf>
    <xf numFmtId="0" fontId="30" fillId="21" borderId="13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37" borderId="17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180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4" borderId="2" xfId="0" applyFill="1" applyBorder="1" applyAlignment="1" applyProtection="1">
      <alignment horizontal="center" vertical="top"/>
      <protection locked="0"/>
    </xf>
    <xf numFmtId="0" fontId="8" fillId="4" borderId="2" xfId="0" applyFont="1" applyFill="1" applyBorder="1" applyAlignment="1" applyProtection="1">
      <alignment horizontal="center" vertical="top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9" fillId="0" borderId="0" xfId="0" applyFont="1">
      <alignment vertical="center"/>
    </xf>
    <xf numFmtId="0" fontId="10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>
      <alignment vertical="center"/>
    </xf>
    <xf numFmtId="0" fontId="10" fillId="0" borderId="2" xfId="0" applyFont="1" applyBorder="1" applyAlignment="1" applyProtection="1">
      <alignment horizontal="left" vertical="center"/>
      <protection locked="0"/>
    </xf>
    <xf numFmtId="0" fontId="9" fillId="0" borderId="2" xfId="0" applyFont="1" applyBorder="1">
      <alignment vertical="center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/>
    <xf numFmtId="0" fontId="9" fillId="0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vertical="center" wrapText="1"/>
    </xf>
    <xf numFmtId="0" fontId="12" fillId="6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2" applyFont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0" fontId="13" fillId="9" borderId="2" xfId="2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vertical="center" wrapText="1"/>
    </xf>
    <xf numFmtId="0" fontId="14" fillId="8" borderId="7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 wrapText="1"/>
    </xf>
    <xf numFmtId="0" fontId="14" fillId="8" borderId="9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13" fillId="9" borderId="2" xfId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57" fontId="9" fillId="6" borderId="2" xfId="0" applyNumberFormat="1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vertical="center" wrapText="1"/>
    </xf>
    <xf numFmtId="0" fontId="16" fillId="5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14" fontId="0" fillId="6" borderId="2" xfId="0" applyNumberFormat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13" fillId="9" borderId="2" xfId="1" applyFont="1" applyFill="1" applyBorder="1" applyAlignment="1">
      <alignment horizontal="left" vertical="center" wrapText="1"/>
    </xf>
    <xf numFmtId="0" fontId="14" fillId="5" borderId="2" xfId="1" applyFont="1" applyFill="1" applyBorder="1" applyAlignment="1">
      <alignment vertical="center" wrapText="1"/>
    </xf>
    <xf numFmtId="0" fontId="0" fillId="6" borderId="2" xfId="1" applyFont="1" applyFill="1" applyBorder="1" applyAlignment="1">
      <alignment vertical="center" wrapText="1"/>
    </xf>
    <xf numFmtId="49" fontId="0" fillId="6" borderId="2" xfId="0" applyNumberFormat="1" applyFont="1" applyFill="1" applyBorder="1" applyAlignment="1">
      <alignment vertical="center" wrapText="1"/>
    </xf>
    <xf numFmtId="0" fontId="0" fillId="0" borderId="2" xfId="1" applyFont="1" applyFill="1" applyBorder="1" applyAlignment="1">
      <alignment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17" fillId="5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vertical="center" wrapText="1"/>
    </xf>
    <xf numFmtId="49" fontId="15" fillId="0" borderId="2" xfId="1" applyNumberFormat="1" applyFont="1" applyFill="1" applyBorder="1" applyAlignment="1">
      <alignment horizontal="left" vertical="center" wrapText="1"/>
    </xf>
    <xf numFmtId="49" fontId="14" fillId="5" borderId="2" xfId="0" applyNumberFormat="1" applyFont="1" applyFill="1" applyBorder="1" applyAlignment="1">
      <alignment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49" fontId="18" fillId="6" borderId="2" xfId="0" applyNumberFormat="1" applyFont="1" applyFill="1" applyBorder="1" applyAlignment="1">
      <alignment vertical="center" wrapText="1"/>
    </xf>
    <xf numFmtId="0" fontId="18" fillId="6" borderId="2" xfId="0" applyFont="1" applyFill="1" applyBorder="1" applyAlignment="1">
      <alignment vertical="center" wrapText="1"/>
    </xf>
    <xf numFmtId="0" fontId="18" fillId="6" borderId="2" xfId="0" applyNumberFormat="1" applyFont="1" applyFill="1" applyBorder="1" applyAlignment="1">
      <alignment vertical="center" wrapText="1"/>
    </xf>
    <xf numFmtId="43" fontId="0" fillId="6" borderId="2" xfId="33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49" fontId="16" fillId="2" borderId="2" xfId="0" applyNumberFormat="1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49" fontId="18" fillId="0" borderId="2" xfId="0" applyNumberFormat="1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49" fontId="8" fillId="2" borderId="2" xfId="1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49" fontId="8" fillId="0" borderId="2" xfId="1" applyNumberFormat="1" applyFont="1" applyFill="1" applyBorder="1" applyAlignment="1">
      <alignment horizontal="left" vertical="center" wrapText="1"/>
    </xf>
    <xf numFmtId="43" fontId="16" fillId="5" borderId="2" xfId="33" applyFont="1" applyFill="1" applyBorder="1" applyAlignment="1">
      <alignment vertical="center" wrapText="1"/>
    </xf>
    <xf numFmtId="43" fontId="0" fillId="6" borderId="2" xfId="33" applyFont="1" applyFill="1" applyBorder="1" applyAlignment="1">
      <alignment vertical="center" wrapText="1"/>
    </xf>
    <xf numFmtId="43" fontId="9" fillId="6" borderId="2" xfId="33" applyFont="1" applyFill="1" applyBorder="1" applyAlignment="1">
      <alignment vertical="center" wrapText="1"/>
    </xf>
    <xf numFmtId="43" fontId="0" fillId="0" borderId="2" xfId="33" applyFont="1" applyFill="1" applyBorder="1" applyAlignment="1">
      <alignment vertical="center" wrapText="1"/>
    </xf>
    <xf numFmtId="49" fontId="9" fillId="0" borderId="2" xfId="1" applyNumberFormat="1" applyFont="1" applyFill="1" applyBorder="1" applyAlignment="1">
      <alignment horizontal="left" vertical="center" wrapText="1"/>
    </xf>
    <xf numFmtId="0" fontId="9" fillId="0" borderId="2" xfId="2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vertical="center" wrapText="1"/>
    </xf>
    <xf numFmtId="43" fontId="14" fillId="5" borderId="2" xfId="33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vertical="center" wrapText="1"/>
    </xf>
    <xf numFmtId="176" fontId="0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ont="1" applyFill="1" applyBorder="1">
      <alignment vertical="center"/>
    </xf>
    <xf numFmtId="0" fontId="9" fillId="7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vertical="center" wrapText="1"/>
    </xf>
    <xf numFmtId="0" fontId="0" fillId="7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 applyAlignment="1">
      <alignment vertical="center" wrapText="1"/>
    </xf>
    <xf numFmtId="0" fontId="13" fillId="7" borderId="2" xfId="0" applyFont="1" applyFill="1" applyBorder="1" applyAlignment="1">
      <alignment vertical="center" wrapText="1"/>
    </xf>
    <xf numFmtId="0" fontId="20" fillId="5" borderId="2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11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4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4" fontId="0" fillId="0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horizontal="left" vertical="center"/>
    </xf>
    <xf numFmtId="43" fontId="0" fillId="0" borderId="0" xfId="33" applyFont="1" applyFill="1">
      <alignment vertical="center"/>
    </xf>
    <xf numFmtId="43" fontId="0" fillId="0" borderId="0" xfId="33" applyFont="1">
      <alignment vertical="center"/>
    </xf>
    <xf numFmtId="43" fontId="0" fillId="0" borderId="0" xfId="33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51">
    <cellStyle name="常规" xfId="0" builtinId="0"/>
    <cellStyle name="常规 4" xfId="1"/>
    <cellStyle name="常规 3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79">
    <dxf>
      <numFmt numFmtId="43" formatCode="_ * #,##0.00_ ;_ * \-#,##0.00_ ;_ * &quot;-&quot;??_ ;_ @_ 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3" formatCode="_ * #,##0.00_ ;_ * \-#,##0.00_ ;_ * &quot;-&quot;??_ ;_ @_ 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137160</xdr:colOff>
      <xdr:row>1</xdr:row>
      <xdr:rowOff>106680</xdr:rowOff>
    </xdr:from>
    <xdr:to>
      <xdr:col>2</xdr:col>
      <xdr:colOff>0</xdr:colOff>
      <xdr:row>1</xdr:row>
      <xdr:rowOff>1614805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4140" y="381000"/>
          <a:ext cx="8675370" cy="150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257991</xdr:colOff>
      <xdr:row>2</xdr:row>
      <xdr:rowOff>72935</xdr:rowOff>
    </xdr:from>
    <xdr:to>
      <xdr:col>2</xdr:col>
      <xdr:colOff>0</xdr:colOff>
      <xdr:row>2</xdr:row>
      <xdr:rowOff>3208746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44790" y="1977390"/>
          <a:ext cx="8554720" cy="313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32658</xdr:colOff>
      <xdr:row>1</xdr:row>
      <xdr:rowOff>71718</xdr:rowOff>
    </xdr:from>
    <xdr:to>
      <xdr:col>1</xdr:col>
      <xdr:colOff>0</xdr:colOff>
      <xdr:row>2</xdr:row>
      <xdr:rowOff>3297891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85" y="345440"/>
          <a:ext cx="7554595" cy="4857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62346</xdr:colOff>
      <xdr:row>4</xdr:row>
      <xdr:rowOff>144234</xdr:rowOff>
    </xdr:from>
    <xdr:to>
      <xdr:col>2</xdr:col>
      <xdr:colOff>0</xdr:colOff>
      <xdr:row>5</xdr:row>
      <xdr:rowOff>4014627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230" y="5668645"/>
          <a:ext cx="16337280" cy="9059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509.533875" refreshedBy="作者" recordCount="61">
  <cacheSource type="worksheet">
    <worksheetSource ref="A1:AT1048576" sheet="数据源"/>
  </cacheSource>
  <cacheFields count="46">
    <cacheField name="出票公司" numFmtId="0">
      <sharedItems containsBlank="1" count="7">
        <s v="江苏佳利达国际物流股份有限公司"/>
        <s v="常州佳利达国际物流有限公司"/>
        <s v="佳利达国际物流南京有限公司"/>
        <s v="江苏佳利达国际物流苏州有限公司"/>
        <s v="张家港保税区环球物流中心有限公司"/>
        <s v="徐州佳利达供应链管理有限公司"/>
        <m/>
      </sharedItems>
    </cacheField>
    <cacheField name="销售部门" numFmtId="0">
      <sharedItems containsBlank="1" count="10">
        <s v="区外货代"/>
        <s v="常州"/>
        <s v="国际货代"/>
        <s v="苏州吴中"/>
        <s v="南京"/>
        <s v="佳利达供应链"/>
        <s v="江阴"/>
        <s v="无锡综保"/>
        <s v="徐州-供应链"/>
        <m/>
      </sharedItems>
    </cacheField>
    <cacheField name="作业公司" numFmtId="0">
      <sharedItems containsBlank="1" count="9">
        <s v="江苏佳利达国际物流股份有限公司"/>
        <s v="佳利达国际物流南京有限公司"/>
        <s v="江苏佳利达国际物流股份有限公司宿迁分公司"/>
        <s v="江苏佳利达国际物流苏州有限公司"/>
        <s v="无锡佳利达供应链管理有限公司"/>
        <s v="深圳佳达供应链有限公司"/>
        <m/>
        <s v="徐州佳利达供应链管理有限公司"/>
        <s v="江苏佳利达国际物流江阴有限公司"/>
      </sharedItems>
    </cacheField>
    <cacheField name="作业单元" numFmtId="0">
      <sharedItems containsBlank="1" count="11">
        <s v="无锡区外"/>
        <s v="南京佳利达"/>
        <s v="宿迁"/>
        <s v="苏州吴中"/>
        <s v="无锡佳达仓储"/>
        <s v="无锡国际货代"/>
        <s v="深圳"/>
        <s v="无锡综保区"/>
        <m/>
        <s v="徐州-供应链"/>
        <s v="江阴"/>
      </sharedItems>
    </cacheField>
    <cacheField name="作业部门" numFmtId="0"/>
    <cacheField name="业务类型" numFmtId="0">
      <sharedItems containsBlank="1" count="14">
        <s v="空运出口"/>
        <s v="运输"/>
        <s v="空运进口"/>
        <s v="陆运进口"/>
        <s v="非报关"/>
        <s v="国内进出区"/>
        <s v="海运进口"/>
        <s v="仓储"/>
        <s v="海运出口"/>
        <s v="陆运出口"/>
        <s v="铁路进口"/>
        <s v="快运业务"/>
        <s v="铁路出口"/>
        <m/>
      </sharedItems>
    </cacheField>
    <cacheField name="类型" numFmtId="0">
      <sharedItems containsBlank="1" count="6">
        <s v="收入"/>
        <s v="成本差异"/>
        <s v="收入差异"/>
        <s v="发票类型变动"/>
        <s v="补收入"/>
        <m/>
      </sharedItems>
    </cacheField>
    <cacheField name="放行日期" numFmtId="0"/>
    <cacheField name="流程单号" numFmtId="0">
      <sharedItems containsBlank="1" count="25">
        <s v="WPAE2021002510"/>
        <s v="WPAE2021002511"/>
        <s v="WPQT2021040395"/>
        <s v="CPAI2021000093"/>
        <s v="CPLI2021000093"/>
        <s v="WMZX2021000119"/>
        <s v="GPFI2021000275"/>
        <s v="LPOI2021000736"/>
        <s v="WBQT2021000617"/>
        <s v="WBQT2021000823"/>
        <s v="CPOE2021000068"/>
        <s v="GPOI2021000039"/>
        <s v="CSZX2021000162"/>
        <s v="FPCE2021000333"/>
        <s v="FPCE2021000334"/>
        <s v="WZLE2021000333"/>
        <s v="WPTI2021000039"/>
        <s v="WPKY2021118983"/>
        <s v="CPTI2021000022"/>
        <s v="CPTE2021000020"/>
        <s v="EBAE2021000002"/>
        <s v="WPQT2021040251"/>
        <s v="WPAI2021005728"/>
        <s v="EPOE2021000003"/>
        <m/>
      </sharedItems>
    </cacheField>
    <cacheField name="客户名称" numFmtId="0">
      <sharedItems containsBlank="1" count="23">
        <s v="爱普生精密光电（无锡）有限公司"/>
        <s v="无锡无邪餐饮管理有限公司"/>
        <s v="贝亲母婴用品（常州）有限公司"/>
        <s v="常州科瑞森科技有限公司"/>
        <s v="卡塞尔（无锡）科技有限公司"/>
        <s v="迈锐精密科技（苏州）有限公司"/>
        <s v="安徽金宇阳电子科技有限公司"/>
        <s v="柯尼卡美能达办公系统（中国）有限公司"/>
        <s v="沃沛斯（上海）贸易有限公司"/>
        <s v="江苏日新外运国际运输有限公司苏州分公司"/>
        <s v="安费诺（常州）高端连接器有限公司"/>
        <s v="新美亚电路无锡有限公司"/>
        <s v="敦南微电子（无锡）有限公司"/>
        <s v="麦格纳电子（张家港）有限公司"/>
        <s v="上海宝原体育用品商贸有限公司无锡分公司"/>
        <s v="派瑞格医疗器械（常州)有限公司"/>
        <s v="常州腾龙国际贸易有限公司"/>
        <s v="江苏赛米特电子科技有限公司"/>
        <s v="迈锐精密科技（苏州）有限公司---苏春VMI库"/>
        <s v="盛合晶微半导体（江阴）有限公司"/>
        <s v="徐州徐工智联物流服务有限公司-徐州公司"/>
        <s v="徐州嘉寓光能科技有限公司"/>
        <m/>
      </sharedItems>
    </cacheField>
    <cacheField name="重量" numFmtId="0"/>
    <cacheField name="计费重量" numFmtId="0"/>
    <cacheField name="箱型" numFmtId="0"/>
    <cacheField name="TEU数量" numFmtId="0"/>
    <cacheField name="客户识别号" numFmtId="0"/>
    <cacheField name="服务要求" numFmtId="0"/>
    <cacheField name="费用名称" numFmtId="0">
      <sharedItems containsBlank="1" count="25">
        <s v="操作费"/>
        <s v="进口/进区报关费"/>
        <s v="运输费"/>
        <s v="本地提送货费"/>
        <s v="场站力资费"/>
        <s v="单证费"/>
        <s v="办证费"/>
        <s v="场站单费"/>
        <s v="抽/换单手续费"/>
        <s v="国外代理费"/>
        <s v="审录单费"/>
        <s v="仓储费"/>
        <s v="核注清单费"/>
        <s v="代理服务费"/>
        <s v="CUSTOMS FEE"/>
        <s v="DELIVERY CHARGES"/>
        <s v="铁路运费"/>
        <s v="集装箱租赁费"/>
        <s v="服务费"/>
        <s v="航空运费（国内）"/>
        <s v="磁检费"/>
        <s v="报检费"/>
        <s v="出口/出区报关费"/>
        <s v="港杂费"/>
        <m/>
      </sharedItems>
    </cacheField>
    <cacheField name="供方名称" numFmtId="0">
      <sharedItems containsBlank="1" count="33">
        <s v="(HY)国内物流-运控"/>
        <s v="(HY)直通点报关行"/>
        <s v="苏州市裕中运输有限公司"/>
        <s v="(HY)区外陆运部"/>
        <s v="(HY)无锡区外叙丰仓库"/>
        <s v="(HY)佳利达南京公司（溧水）"/>
        <s v="(HY)佳利达南京公司车队"/>
        <s v="(HY)江苏佳利达宿迁分公司"/>
        <s v="江苏中威质量认证咨询有限公司"/>
        <s v="苏州铁洋国际物流有限公司"/>
        <s v="上海东岳国际货物运输代理有限公司"/>
        <s v="(HY)供应链-仓库"/>
        <s v="Hecksher Linjeagenturer AS"/>
        <s v="上海恒煜国际物流有限公司"/>
        <s v="招商局保税物流有限公司"/>
        <s v="无锡高新物流中心"/>
        <s v="(HY)出口加工区报关行"/>
        <s v="深圳市鸿博达国际货运代理有限公司"/>
        <s v="成都集优加国际货运代理有限公司"/>
        <s v="(HY)国际货代海铁部"/>
        <s v="郑州聚通国际货运代理有限公司"/>
        <s v="OMEGAir Cargo Sp z o.o."/>
        <s v="(HY)国际货代海外部"/>
        <m/>
        <s v="国脉集装箱国际有限公司"/>
        <s v="(HY)无锡机场部"/>
        <s v="江苏天行健国际物流有限公司"/>
        <s v="上海扈航物流技术咨询有限公司"/>
        <s v="江苏满运软件科技有限公司天津分公司"/>
        <s v="(HY)无锡佳达出口加工区"/>
        <s v="(HY)佳利达苏州车队"/>
        <s v="(HY)江苏佳利达江阴公司"/>
        <s v="（HY）徐州-报关"/>
      </sharedItems>
    </cacheField>
    <cacheField name="成本金额" numFmtId="0"/>
    <cacheField name="营业额" numFmtId="0"/>
    <cacheField name="合计" numFmtId="0"/>
    <cacheField name="不含税成本" numFmtId="0"/>
    <cacheField name="成本税率" numFmtId="0"/>
    <cacheField name="成本税额" numFmtId="0"/>
    <cacheField name="不含税收入_x000d__x000a_" numFmtId="0"/>
    <cacheField name="收入税率" numFmtId="0"/>
    <cacheField name="收入税额" numFmtId="0"/>
    <cacheField name="不含税毛利_x000d__x000a_" numFmtId="0"/>
    <cacheField name="发票类型" numFmtId="0"/>
    <cacheField name="发票抬头" numFmtId="0"/>
    <cacheField name="供方类型" numFmtId="0"/>
    <cacheField name="帐套名称" numFmtId="0">
      <sharedItems containsBlank="1" count="10">
        <s v="无锡佳达"/>
        <s v="常州佳达"/>
        <s v="无锡国际货代"/>
        <s v="苏州吴中"/>
        <s v="南京佳利达"/>
        <s v="无锡佳达仓储"/>
        <s v="江阴"/>
        <s v="无锡综保区"/>
        <s v="徐州"/>
        <m/>
      </sharedItems>
    </cacheField>
    <cacheField name="币制" numFmtId="0">
      <sharedItems containsBlank="1" count="4">
        <s v="人民币"/>
        <s v="挪威克朗"/>
        <s v="欧元"/>
        <m/>
      </sharedItems>
    </cacheField>
    <cacheField name="原币成本金额" numFmtId="0"/>
    <cacheField name="原币营业额" numFmtId="0"/>
    <cacheField name="原币不含税成本" numFmtId="0"/>
    <cacheField name="原币成本税额" numFmtId="0"/>
    <cacheField name="原币不含税收入" numFmtId="0"/>
    <cacheField name="原币收入税额" numFmtId="0"/>
    <cacheField name="作业=出票" numFmtId="0">
      <sharedItems containsBlank="1" count="3">
        <b v="1"/>
        <b v="0"/>
        <m/>
      </sharedItems>
    </cacheField>
    <cacheField name="内供" numFmtId="0">
      <sharedItems containsBlank="1" count="9">
        <s v="江苏佳利达国际物流股份有限公司"/>
        <e v="#N/A"/>
        <s v="佳利达国际物流南京有限公司"/>
        <s v="江苏佳利达国际物流股份有限公司宿迁分公司"/>
        <s v="无锡佳利达供应链管理有限公司"/>
        <s v="江苏佳利达国际物流苏州有限公司"/>
        <s v="江苏佳利达国际物流江阴有限公司"/>
        <s v="徐州佳利达供应链管理有限公司"/>
        <m/>
      </sharedItems>
    </cacheField>
    <cacheField name="内供=作业" numFmtId="0">
      <sharedItems containsBlank="1" count="4">
        <b v="1"/>
        <e v="#N/A"/>
        <b v="0"/>
        <m/>
      </sharedItems>
    </cacheField>
    <cacheField name="供方属性" numFmtId="0">
      <sharedItems containsBlank="1" count="3">
        <s v="内部"/>
        <s v="外部"/>
        <m/>
      </sharedItems>
    </cacheField>
    <cacheField name="出票属性" numFmtId="0">
      <sharedItems containsBlank="1" count="3">
        <s v="内部"/>
        <s v="外部"/>
        <m/>
      </sharedItems>
    </cacheField>
    <cacheField name="作业属性" numFmtId="0"/>
    <cacheField name="集团内公司" numFmtId="0">
      <sharedItems containsBlank="1" count="3">
        <s v="内部"/>
        <s v="外部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3" minRefreshableVersion="3" refreshedDate="44524.4484" refreshedBy="作者" recordCount="97">
  <cacheSource type="worksheet">
    <worksheetSource ref="A1:AU1048576" sheet="数据源"/>
  </cacheSource>
  <cacheFields count="47">
    <cacheField name="出票公司" numFmtId="0">
      <sharedItems containsBlank="1" count="8">
        <s v="江苏佳利达国际物流股份有限公司"/>
        <s v="常州佳利达国际物流有限公司"/>
        <s v="佳利达国际物流南京有限公司"/>
        <s v="江苏佳利达国际物流苏州有限公司"/>
        <s v="张家港保税区环球物流中心有限公司"/>
        <s v="徐州佳利达供应链管理有限公司"/>
        <s v="香港佳利达物流有限公司"/>
        <m/>
      </sharedItems>
    </cacheField>
    <cacheField name="销售部门" numFmtId="0">
      <sharedItems containsBlank="1" count="12">
        <s v="区外货代"/>
        <s v="常州"/>
        <s v="国际货代"/>
        <s v="苏州吴中"/>
        <s v="南京"/>
        <s v="佳利达供应链"/>
        <s v="江阴"/>
        <s v="无锡综保"/>
        <s v="徐州-供应链"/>
        <s v="香港非物流-供应链"/>
        <s v="无锡区外"/>
        <m/>
      </sharedItems>
    </cacheField>
    <cacheField name="作业公司" numFmtId="0">
      <sharedItems containsBlank="1" count="10">
        <s v="江苏佳利达国际物流股份有限公司"/>
        <s v="佳利达国际物流南京有限公司"/>
        <s v="江苏佳利达国际物流股份有限公司宿迁分公司"/>
        <s v="江苏佳利达国际物流苏州有限公司"/>
        <s v="无锡佳利达供应链管理有限公司"/>
        <s v="深圳佳达供应链有限公司"/>
        <m/>
        <s v="徐州佳利达供应链管理有限公司"/>
        <s v="江苏佳利达国际物流江阴有限公司"/>
        <s v="香港佳利达物流有限公司"/>
      </sharedItems>
    </cacheField>
    <cacheField name="作业单元" numFmtId="0"/>
    <cacheField name="作业部门" numFmtId="0"/>
    <cacheField name="业务类型" numFmtId="0">
      <sharedItems containsBlank="1" count="14">
        <s v="空运出口"/>
        <s v="运输"/>
        <s v="空运进口"/>
        <s v="陆运进口"/>
        <s v="非报关"/>
        <s v="国内进出区"/>
        <s v="海运进口"/>
        <s v="仓储"/>
        <s v="海运出口"/>
        <s v="陆运出口"/>
        <s v="铁路进口"/>
        <s v="快运业务"/>
        <s v="铁路出口"/>
        <m/>
      </sharedItems>
    </cacheField>
    <cacheField name="类型" numFmtId="0">
      <sharedItems containsBlank="1" count="6">
        <s v="收入"/>
        <s v="成本差异"/>
        <s v="收入差异"/>
        <s v="发票类型变动"/>
        <s v="补收入"/>
        <m/>
      </sharedItems>
    </cacheField>
    <cacheField name="放行日期" numFmtId="0"/>
    <cacheField name="流程单号" numFmtId="0">
      <sharedItems containsBlank="1" count="29">
        <s v="WPAE2021002510"/>
        <s v="WPAE2021002511"/>
        <s v="WPQT2021040395"/>
        <s v="CPAI2021000093"/>
        <s v="CPLI2021000093"/>
        <s v="WMZX2021000119"/>
        <s v="GPFI2021000275"/>
        <s v="LPOI2021000736"/>
        <s v="WBQT2021000617"/>
        <s v="WBQT2021000823"/>
        <s v="CPOE2021000068"/>
        <s v="GPOI2021000039"/>
        <s v="CSZX2021000162"/>
        <s v="FPCE2021000333"/>
        <s v="FPCE2021000334"/>
        <s v="WZLE2021000333"/>
        <s v="WPTI2021000039"/>
        <s v="WPKY2021118983"/>
        <s v="CPTI2021000022"/>
        <s v="CPTE2021000020"/>
        <s v="EBAE2021000002"/>
        <s v="WPQT2021040251"/>
        <s v="WPAI2021005728"/>
        <s v="EPOE2021000003"/>
        <s v="ABZX2021000015"/>
        <s v="CPAE2021000201"/>
        <s v="WZQT2021007663"/>
        <s v="XPAI2021000001"/>
        <m/>
      </sharedItems>
    </cacheField>
    <cacheField name="客户名称" numFmtId="0">
      <sharedItems containsBlank="1" count="26">
        <s v="爱普生精密光电（无锡）有限公司"/>
        <s v="无锡无邪餐饮管理有限公司"/>
        <s v="贝亲母婴用品（常州）有限公司"/>
        <s v="常州科瑞森科技有限公司"/>
        <s v="卡塞尔（无锡）科技有限公司"/>
        <s v="迈锐精密科技（苏州）有限公司"/>
        <s v="安徽金宇阳电子科技有限公司"/>
        <s v="柯尼卡美能达办公系统（中国）有限公司"/>
        <s v="沃沛斯（上海）贸易有限公司"/>
        <s v="江苏日新外运国际运输有限公司苏州分公司"/>
        <s v="安费诺（常州）高端连接器有限公司"/>
        <s v="新美亚电路无锡有限公司"/>
        <s v="敦南微电子（无锡）有限公司"/>
        <s v="麦格纳电子（张家港）有限公司"/>
        <s v="上海宝原体育用品商贸有限公司无锡分公司"/>
        <s v="派瑞格医疗器械（常州)有限公司"/>
        <s v="常州腾龙国际贸易有限公司"/>
        <s v="江苏赛米特电子科技有限公司"/>
        <s v="迈锐精密科技（苏州）有限公司---苏春VMI库"/>
        <s v="盛合晶微半导体（江阴）有限公司"/>
        <s v="徐州徐工智联物流服务有限公司-徐州公司"/>
        <s v="徐州嘉寓光能科技有限公司"/>
        <s v="天合光能股份有限公司"/>
        <s v="希捷国际科技（无锡）有限公司"/>
        <s v="Amphenol TCS (Malaysia) Sdn. Bhd"/>
        <m/>
      </sharedItems>
    </cacheField>
    <cacheField name="重量" numFmtId="0"/>
    <cacheField name="计费重量" numFmtId="0"/>
    <cacheField name="箱型" numFmtId="0"/>
    <cacheField name="TEU数量" numFmtId="0"/>
    <cacheField name="客户识别号" numFmtId="0"/>
    <cacheField name="服务要求" numFmtId="0"/>
    <cacheField name="费用名称" numFmtId="0">
      <sharedItems containsBlank="1" count="33">
        <s v="操作费"/>
        <s v="进口/进区报关费"/>
        <s v="运输费"/>
        <s v="本地提送货费"/>
        <s v="场站力资费"/>
        <s v="单证费"/>
        <s v="办证费"/>
        <s v="场站单费"/>
        <s v="抽/换单手续费"/>
        <s v="国外代理费"/>
        <s v="审录单费"/>
        <s v="仓储费"/>
        <s v="核注清单费"/>
        <s v="代理服务费"/>
        <s v="CUSTOMS FEE"/>
        <s v="DELIVERY CHARGES"/>
        <s v="铁路运费"/>
        <s v="集装箱租赁费"/>
        <s v="服务费"/>
        <s v="航空运费（国内）"/>
        <s v="磁检费"/>
        <s v="报检费"/>
        <s v="出口/出区报关费"/>
        <s v="港杂费"/>
        <s v="包装费"/>
        <s v="AIRFREIGHT CHARGE"/>
        <s v="PICK UP FEE"/>
        <s v="提单费"/>
        <s v="联单费"/>
        <s v="进/出仓费"/>
        <s v="机场费"/>
        <s v="保险费(税率6%)"/>
        <m/>
      </sharedItems>
    </cacheField>
    <cacheField name="供方名称" numFmtId="0"/>
    <cacheField name="成本金额" numFmtId="0"/>
    <cacheField name="营业额" numFmtId="0"/>
    <cacheField name="合计" numFmtId="0"/>
    <cacheField name="不含税成本" numFmtId="0"/>
    <cacheField name="成本税率" numFmtId="0"/>
    <cacheField name="成本税额" numFmtId="0"/>
    <cacheField name="不含税收入_x000d__x000a_" numFmtId="0"/>
    <cacheField name="收入税率" numFmtId="0">
      <sharedItems containsString="0" containsBlank="1" containsNumber="1" containsInteger="1" minValue="0" maxValue="9" count="4">
        <n v="6"/>
        <n v="9"/>
        <n v="0"/>
        <m/>
      </sharedItems>
    </cacheField>
    <cacheField name="收入税额" numFmtId="0"/>
    <cacheField name="不含税毛利_x000d__x000a_" numFmtId="0"/>
    <cacheField name="发票类型" numFmtId="0"/>
    <cacheField name="发票抬头" numFmtId="0"/>
    <cacheField name="供方类型" numFmtId="0"/>
    <cacheField name="帐套名称" numFmtId="0">
      <sharedItems containsBlank="1" count="12">
        <s v="无锡佳达"/>
        <s v="常州佳达"/>
        <s v="无锡国际货代"/>
        <s v="苏州吴中"/>
        <s v="南京佳利达"/>
        <s v="无锡佳达仓储"/>
        <s v="江阴"/>
        <s v="无锡综保区"/>
        <s v="徐州"/>
        <m/>
        <s v="香港非物流"/>
        <s v="香港佳利达"/>
      </sharedItems>
    </cacheField>
    <cacheField name="币制" numFmtId="0">
      <sharedItems containsBlank="1" count="5">
        <s v="人民币"/>
        <s v="挪威克朗"/>
        <s v="欧元"/>
        <s v="美元"/>
        <m/>
      </sharedItems>
    </cacheField>
    <cacheField name="原币成本金额" numFmtId="0"/>
    <cacheField name="原币营业额" numFmtId="0"/>
    <cacheField name="原币不含税成本" numFmtId="0"/>
    <cacheField name="原币成本税额" numFmtId="0"/>
    <cacheField name="原币不含税收入" numFmtId="0"/>
    <cacheField name="原币收入税额" numFmtId="0"/>
    <cacheField name="作业=出票" numFmtId="0">
      <sharedItems containsBlank="1" count="3">
        <b v="1"/>
        <b v="0"/>
        <m/>
      </sharedItems>
    </cacheField>
    <cacheField name="内供公司名称" numFmtId="0"/>
    <cacheField name="内供=作业" numFmtId="0"/>
    <cacheField name="供方属性" numFmtId="0"/>
    <cacheField name="出票公司属性" numFmtId="0">
      <sharedItems containsBlank="1" count="3">
        <s v="内部"/>
        <s v="外部"/>
        <m/>
      </sharedItems>
    </cacheField>
    <cacheField name="作业公司属性" numFmtId="0"/>
    <cacheField name="集团交易" numFmtId="0">
      <sharedItems containsBlank="1" count="3">
        <s v="内部"/>
        <s v="外部"/>
        <m/>
      </sharedItems>
    </cacheField>
    <cacheField name="出票公司归属" numFmtId="0">
      <sharedItems containsBlank="1" count="3">
        <s v="境内公司"/>
        <s v="境外公司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s v="(HY)国内物流-运控"/>
    <x v="0"/>
    <x v="0"/>
    <d v="2021-06-15T00:00:00"/>
    <x v="0"/>
    <x v="0"/>
    <m/>
    <m/>
    <m/>
    <m/>
    <m/>
    <s v="一体化操作,国内运输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x v="0"/>
    <x v="0"/>
    <x v="0"/>
    <x v="0"/>
    <s v="内部"/>
    <x v="0"/>
  </r>
  <r>
    <x v="0"/>
    <x v="0"/>
    <x v="0"/>
    <x v="0"/>
    <s v="(HY)直通点报关行"/>
    <x v="0"/>
    <x v="0"/>
    <d v="2021-06-15T00:00:00"/>
    <x v="0"/>
    <x v="0"/>
    <m/>
    <m/>
    <m/>
    <m/>
    <m/>
    <s v="一体化操作,国内运输报关-新"/>
    <x v="1"/>
    <x v="1"/>
    <n v="75"/>
    <n v="150"/>
    <n v="75"/>
    <n v="70.754716981132077"/>
    <n v="6"/>
    <n v="4.2452830188679247"/>
    <n v="141.50943396226415"/>
    <n v="6"/>
    <n v="8.4905660377358494"/>
    <n v="70.754716981132077"/>
    <m/>
    <m/>
    <m/>
    <x v="0"/>
    <x v="0"/>
    <n v="75"/>
    <n v="150"/>
    <n v="70.754716981132077"/>
    <n v="4.2452830188679247"/>
    <n v="141.50943396226415"/>
    <n v="8.4905660377358494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0"/>
    <x v="0"/>
    <m/>
    <m/>
    <m/>
    <m/>
    <m/>
    <s v="一体化操作,国内运输报关-新"/>
    <x v="2"/>
    <x v="2"/>
    <n v="31.75"/>
    <n v="185.3"/>
    <n v="153.55000000000001"/>
    <n v="29.128440366972473"/>
    <n v="9"/>
    <n v="2.6215596330275224"/>
    <n v="170"/>
    <n v="9"/>
    <n v="15.299999999999999"/>
    <n v="140.87155963302752"/>
    <m/>
    <m/>
    <m/>
    <x v="0"/>
    <x v="0"/>
    <n v="31.75"/>
    <n v="185.3"/>
    <n v="29.128440366972473"/>
    <n v="2.6215596330275224"/>
    <n v="170"/>
    <n v="15.299999999999999"/>
    <x v="0"/>
    <x v="1"/>
    <x v="1"/>
    <x v="1"/>
    <x v="0"/>
    <s v="内部"/>
    <x v="0"/>
  </r>
  <r>
    <x v="0"/>
    <x v="0"/>
    <x v="0"/>
    <x v="0"/>
    <s v="(HY)国内物流-运控"/>
    <x v="0"/>
    <x v="0"/>
    <d v="2021-06-15T00:00:00"/>
    <x v="1"/>
    <x v="0"/>
    <m/>
    <m/>
    <m/>
    <m/>
    <m/>
    <s v="一体化操作,国内运输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1"/>
    <x v="0"/>
    <m/>
    <m/>
    <m/>
    <m/>
    <m/>
    <s v="一体化操作,国内运输报关-新"/>
    <x v="3"/>
    <x v="3"/>
    <n v="59.15"/>
    <n v="0"/>
    <n v="-59.15"/>
    <n v="54.266055045871553"/>
    <n v="9"/>
    <n v="4.8839449541284399"/>
    <n v="0"/>
    <n v="6"/>
    <n v="0"/>
    <n v="-54.266055045871553"/>
    <m/>
    <m/>
    <m/>
    <x v="0"/>
    <x v="0"/>
    <n v="59.15"/>
    <n v="0"/>
    <n v="54.266055045871553"/>
    <n v="4.8839449541284399"/>
    <n v="0"/>
    <n v="0"/>
    <x v="0"/>
    <x v="0"/>
    <x v="0"/>
    <x v="0"/>
    <x v="0"/>
    <s v="内部"/>
    <x v="0"/>
  </r>
  <r>
    <x v="0"/>
    <x v="0"/>
    <x v="0"/>
    <x v="0"/>
    <s v="(HY)无锡区外叙丰仓库"/>
    <x v="0"/>
    <x v="0"/>
    <d v="2021-06-15T00:00:00"/>
    <x v="1"/>
    <x v="0"/>
    <m/>
    <m/>
    <m/>
    <m/>
    <m/>
    <s v="一体化操作,国内运输报关-新"/>
    <x v="4"/>
    <x v="4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1"/>
    <x v="0"/>
    <m/>
    <m/>
    <m/>
    <m/>
    <m/>
    <s v="一体化操作,国内运输报关-新"/>
    <x v="2"/>
    <x v="2"/>
    <n v="86.35"/>
    <n v="285.8"/>
    <n v="199.45000000000002"/>
    <n v="79.220183486238525"/>
    <n v="9"/>
    <n v="7.1298165137614671"/>
    <n v="262.20183486238534"/>
    <n v="9"/>
    <n v="23.598165137614679"/>
    <n v="182.98165137614683"/>
    <m/>
    <m/>
    <m/>
    <x v="0"/>
    <x v="0"/>
    <n v="86.35"/>
    <n v="285.8"/>
    <n v="79.220183486238525"/>
    <n v="7.1298165137614671"/>
    <n v="262.20183486238534"/>
    <n v="23.598165137614679"/>
    <x v="0"/>
    <x v="1"/>
    <x v="1"/>
    <x v="1"/>
    <x v="0"/>
    <s v="内部"/>
    <x v="0"/>
  </r>
  <r>
    <x v="0"/>
    <x v="0"/>
    <x v="1"/>
    <x v="1"/>
    <s v="(HY)佳利达南京公司（溧水）"/>
    <x v="1"/>
    <x v="0"/>
    <d v="2021-06-17T00:00:00"/>
    <x v="2"/>
    <x v="1"/>
    <m/>
    <m/>
    <m/>
    <m/>
    <m/>
    <s v="出库零担"/>
    <x v="4"/>
    <x v="5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1"/>
    <x v="2"/>
    <x v="0"/>
    <x v="0"/>
    <x v="0"/>
    <s v="内部"/>
    <x v="0"/>
  </r>
  <r>
    <x v="0"/>
    <x v="0"/>
    <x v="1"/>
    <x v="1"/>
    <s v="(HY)佳利达南京公司车队"/>
    <x v="1"/>
    <x v="0"/>
    <d v="2021-06-17T00:00:00"/>
    <x v="2"/>
    <x v="1"/>
    <m/>
    <m/>
    <m/>
    <m/>
    <m/>
    <s v="出库零担"/>
    <x v="2"/>
    <x v="6"/>
    <n v="133.6"/>
    <n v="0"/>
    <n v="-133.6"/>
    <n v="122.56880733944952"/>
    <n v="9"/>
    <n v="11.031192660550456"/>
    <n v="0"/>
    <n v="6"/>
    <n v="0"/>
    <n v="-122.56880733944952"/>
    <m/>
    <m/>
    <m/>
    <x v="0"/>
    <x v="0"/>
    <n v="133.6"/>
    <n v="0"/>
    <n v="122.56880733944952"/>
    <n v="11.031192660550456"/>
    <n v="0"/>
    <n v="0"/>
    <x v="1"/>
    <x v="2"/>
    <x v="0"/>
    <x v="0"/>
    <x v="0"/>
    <s v="内部"/>
    <x v="0"/>
  </r>
  <r>
    <x v="1"/>
    <x v="1"/>
    <x v="0"/>
    <x v="0"/>
    <s v="(HY)国内物流-运控"/>
    <x v="2"/>
    <x v="0"/>
    <d v="2021-06-15T00:00:00"/>
    <x v="3"/>
    <x v="2"/>
    <m/>
    <m/>
    <m/>
    <m/>
    <m/>
    <s v="出口只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1"/>
    <x v="0"/>
    <n v="0.8"/>
    <n v="80"/>
    <n v="0.75471698113207553"/>
    <n v="4.5283018867924532E-2"/>
    <n v="75.471698113207538"/>
    <n v="4.5283018867924518"/>
    <x v="1"/>
    <x v="0"/>
    <x v="0"/>
    <x v="0"/>
    <x v="0"/>
    <s v="内部"/>
    <x v="0"/>
  </r>
  <r>
    <x v="1"/>
    <x v="1"/>
    <x v="0"/>
    <x v="0"/>
    <s v="(HY)直通点报关行"/>
    <x v="2"/>
    <x v="0"/>
    <d v="2021-06-15T00:00:00"/>
    <x v="3"/>
    <x v="2"/>
    <m/>
    <m/>
    <m/>
    <m/>
    <m/>
    <s v="出口只报关-新"/>
    <x v="1"/>
    <x v="1"/>
    <n v="75"/>
    <n v="150"/>
    <n v="75"/>
    <n v="70.754716981132077"/>
    <n v="6"/>
    <n v="4.2452830188679247"/>
    <n v="141.50943396226415"/>
    <n v="6"/>
    <n v="8.4905660377358494"/>
    <n v="70.754716981132077"/>
    <m/>
    <m/>
    <m/>
    <x v="1"/>
    <x v="0"/>
    <n v="75"/>
    <n v="150"/>
    <n v="70.754716981132077"/>
    <n v="4.2452830188679247"/>
    <n v="141.50943396226415"/>
    <n v="8.4905660377358494"/>
    <x v="1"/>
    <x v="0"/>
    <x v="0"/>
    <x v="0"/>
    <x v="0"/>
    <s v="内部"/>
    <x v="0"/>
  </r>
  <r>
    <x v="1"/>
    <x v="1"/>
    <x v="2"/>
    <x v="2"/>
    <s v="(HY)江苏佳利达宿迁分公司"/>
    <x v="3"/>
    <x v="0"/>
    <d v="2021-06-15T00:00:00"/>
    <x v="4"/>
    <x v="3"/>
    <m/>
    <m/>
    <m/>
    <m/>
    <m/>
    <s v="一体化模式(区外),我司属地操作-新"/>
    <x v="2"/>
    <x v="6"/>
    <n v="20"/>
    <n v="100"/>
    <n v="80"/>
    <n v="18.867924528301884"/>
    <n v="6"/>
    <n v="1.132075471698113"/>
    <n v="94.339622641509436"/>
    <n v="6"/>
    <n v="5.6603773584905657"/>
    <n v="75.471698113207552"/>
    <m/>
    <m/>
    <m/>
    <x v="1"/>
    <x v="0"/>
    <n v="20"/>
    <n v="100"/>
    <n v="18.867924528301884"/>
    <n v="1.132075471698113"/>
    <n v="94.339622641509436"/>
    <n v="5.6603773584905657"/>
    <x v="1"/>
    <x v="2"/>
    <x v="2"/>
    <x v="0"/>
    <x v="0"/>
    <s v="内部"/>
    <x v="0"/>
  </r>
  <r>
    <x v="1"/>
    <x v="1"/>
    <x v="2"/>
    <x v="2"/>
    <s v="(HY)江苏佳利达宿迁分公司"/>
    <x v="3"/>
    <x v="0"/>
    <d v="2021-06-15T00:00:00"/>
    <x v="4"/>
    <x v="3"/>
    <m/>
    <m/>
    <m/>
    <m/>
    <m/>
    <s v="一体化模式(区外),我司属地操作-新"/>
    <x v="5"/>
    <x v="7"/>
    <n v="20"/>
    <n v="0"/>
    <n v="-20"/>
    <n v="18.867924528301884"/>
    <n v="6"/>
    <n v="1.132075471698113"/>
    <n v="0"/>
    <n v="6"/>
    <n v="0"/>
    <n v="-18.867924528301884"/>
    <m/>
    <m/>
    <m/>
    <x v="1"/>
    <x v="0"/>
    <n v="20"/>
    <n v="0"/>
    <n v="18.867924528301884"/>
    <n v="1.132075471698113"/>
    <n v="0"/>
    <n v="0"/>
    <x v="1"/>
    <x v="3"/>
    <x v="0"/>
    <x v="0"/>
    <x v="0"/>
    <s v="内部"/>
    <x v="0"/>
  </r>
  <r>
    <x v="0"/>
    <x v="2"/>
    <x v="1"/>
    <x v="1"/>
    <s v="(HY)佳利达南京公司（江宁）"/>
    <x v="4"/>
    <x v="0"/>
    <d v="2021-06-15T00:00:00"/>
    <x v="5"/>
    <x v="4"/>
    <m/>
    <m/>
    <m/>
    <m/>
    <m/>
    <s v="代办证"/>
    <x v="6"/>
    <x v="8"/>
    <n v="106"/>
    <n v="0"/>
    <n v="-106"/>
    <n v="100"/>
    <n v="6"/>
    <n v="6"/>
    <n v="0"/>
    <n v="6"/>
    <n v="0"/>
    <n v="-100"/>
    <m/>
    <m/>
    <m/>
    <x v="2"/>
    <x v="0"/>
    <n v="106"/>
    <n v="0"/>
    <n v="100"/>
    <n v="6"/>
    <n v="0"/>
    <n v="0"/>
    <x v="1"/>
    <x v="1"/>
    <x v="1"/>
    <x v="1"/>
    <x v="0"/>
    <s v="内部"/>
    <x v="0"/>
  </r>
  <r>
    <x v="0"/>
    <x v="3"/>
    <x v="3"/>
    <x v="3"/>
    <s v="(HY)江苏佳利达苏州公司"/>
    <x v="5"/>
    <x v="0"/>
    <d v="2021-06-18T00:00:00"/>
    <x v="6"/>
    <x v="5"/>
    <m/>
    <m/>
    <m/>
    <m/>
    <m/>
    <s v="分送集报,出区内账册（新）"/>
    <x v="7"/>
    <x v="9"/>
    <n v="8"/>
    <n v="100"/>
    <n v="92"/>
    <n v="7.5471698113207539"/>
    <n v="6"/>
    <n v="0.45283018867924524"/>
    <n v="94.339622641509436"/>
    <n v="6"/>
    <n v="5.6603773584905657"/>
    <n v="86.79245283018868"/>
    <m/>
    <m/>
    <m/>
    <x v="3"/>
    <x v="0"/>
    <n v="8"/>
    <n v="100"/>
    <n v="7.5471698113207539"/>
    <n v="0.45283018867924524"/>
    <n v="94.339622641509436"/>
    <n v="5.6603773584905657"/>
    <x v="1"/>
    <x v="1"/>
    <x v="1"/>
    <x v="1"/>
    <x v="0"/>
    <s v="内部"/>
    <x v="0"/>
  </r>
  <r>
    <x v="2"/>
    <x v="4"/>
    <x v="1"/>
    <x v="1"/>
    <s v="(HY)佳利达南京公司（江宁）"/>
    <x v="6"/>
    <x v="0"/>
    <d v="2021-06-15T00:00:00"/>
    <x v="7"/>
    <x v="6"/>
    <m/>
    <m/>
    <m/>
    <m/>
    <m/>
    <s v="进口只制单-新"/>
    <x v="8"/>
    <x v="10"/>
    <n v="140"/>
    <n v="0"/>
    <n v="-140"/>
    <n v="140"/>
    <n v="0"/>
    <n v="0"/>
    <n v="0"/>
    <n v="6"/>
    <n v="0"/>
    <n v="-140"/>
    <m/>
    <m/>
    <m/>
    <x v="4"/>
    <x v="0"/>
    <n v="140"/>
    <n v="0"/>
    <n v="140"/>
    <n v="0"/>
    <n v="0"/>
    <n v="0"/>
    <x v="0"/>
    <x v="1"/>
    <x v="1"/>
    <x v="1"/>
    <x v="0"/>
    <s v="内部"/>
    <x v="0"/>
  </r>
  <r>
    <x v="0"/>
    <x v="5"/>
    <x v="4"/>
    <x v="4"/>
    <s v="(HY)供应链-仓库"/>
    <x v="7"/>
    <x v="0"/>
    <d v="2021-06-15T00:00:00"/>
    <x v="8"/>
    <x v="7"/>
    <m/>
    <m/>
    <m/>
    <m/>
    <m/>
    <s v="仓储"/>
    <x v="0"/>
    <x v="11"/>
    <n v="19557"/>
    <n v="0"/>
    <n v="-19557"/>
    <n v="18450"/>
    <n v="6"/>
    <n v="1107"/>
    <n v="0"/>
    <n v="6"/>
    <n v="0"/>
    <n v="-18450"/>
    <m/>
    <m/>
    <m/>
    <x v="5"/>
    <x v="0"/>
    <n v="19557"/>
    <n v="0"/>
    <n v="18450"/>
    <n v="1107"/>
    <n v="0"/>
    <n v="0"/>
    <x v="1"/>
    <x v="4"/>
    <x v="0"/>
    <x v="0"/>
    <x v="0"/>
    <s v="内部"/>
    <x v="0"/>
  </r>
  <r>
    <x v="0"/>
    <x v="5"/>
    <x v="4"/>
    <x v="4"/>
    <s v="(HY)供应链-仓库"/>
    <x v="7"/>
    <x v="0"/>
    <d v="2021-06-15T00:00:00"/>
    <x v="9"/>
    <x v="7"/>
    <m/>
    <m/>
    <m/>
    <m/>
    <m/>
    <s v="仓储"/>
    <x v="0"/>
    <x v="11"/>
    <n v="18762"/>
    <n v="0"/>
    <n v="-18762"/>
    <n v="17700"/>
    <n v="6"/>
    <n v="1062"/>
    <n v="0"/>
    <n v="6"/>
    <n v="0"/>
    <n v="-17700"/>
    <m/>
    <m/>
    <m/>
    <x v="5"/>
    <x v="0"/>
    <n v="18762"/>
    <n v="0"/>
    <n v="17700"/>
    <n v="1062"/>
    <n v="0"/>
    <n v="0"/>
    <x v="1"/>
    <x v="4"/>
    <x v="0"/>
    <x v="0"/>
    <x v="0"/>
    <s v="内部"/>
    <x v="0"/>
  </r>
  <r>
    <x v="1"/>
    <x v="1"/>
    <x v="0"/>
    <x v="0"/>
    <s v="(HY)国内物流-运控"/>
    <x v="8"/>
    <x v="0"/>
    <d v="2021-06-18T00:00:00"/>
    <x v="10"/>
    <x v="8"/>
    <m/>
    <m/>
    <m/>
    <m/>
    <m/>
    <s v="口岸清关,出口直送口岸-新"/>
    <x v="0"/>
    <x v="0"/>
    <n v="0.8"/>
    <n v="600"/>
    <n v="599.20000000000005"/>
    <n v="0.75471698113207553"/>
    <n v="6"/>
    <n v="4.5283018867924532E-2"/>
    <n v="600"/>
    <n v="0"/>
    <n v="0"/>
    <n v="599.24528301886789"/>
    <m/>
    <m/>
    <m/>
    <x v="1"/>
    <x v="0"/>
    <n v="0.8"/>
    <n v="600"/>
    <n v="0.75471698113207553"/>
    <n v="4.5283018867924532E-2"/>
    <n v="600"/>
    <n v="0"/>
    <x v="1"/>
    <x v="0"/>
    <x v="0"/>
    <x v="0"/>
    <x v="0"/>
    <s v="内部"/>
    <x v="0"/>
  </r>
  <r>
    <x v="1"/>
    <x v="1"/>
    <x v="0"/>
    <x v="5"/>
    <s v="(HY)国际货代海铁部"/>
    <x v="8"/>
    <x v="0"/>
    <d v="2021-06-18T00:00:00"/>
    <x v="10"/>
    <x v="8"/>
    <m/>
    <m/>
    <m/>
    <m/>
    <m/>
    <s v="口岸清关,出口直送口岸-新"/>
    <x v="9"/>
    <x v="12"/>
    <n v="2391.14"/>
    <n v="0"/>
    <n v="-2391.14"/>
    <n v="2391.14"/>
    <n v="0"/>
    <n v="0"/>
    <n v="0"/>
    <n v="6"/>
    <n v="0"/>
    <n v="-2391.14"/>
    <m/>
    <m/>
    <m/>
    <x v="1"/>
    <x v="1"/>
    <n v="3126.89"/>
    <n v="0"/>
    <n v="3126.89"/>
    <n v="0"/>
    <n v="0"/>
    <n v="0"/>
    <x v="1"/>
    <x v="1"/>
    <x v="1"/>
    <x v="1"/>
    <x v="0"/>
    <s v="内部"/>
    <x v="0"/>
  </r>
  <r>
    <x v="3"/>
    <x v="3"/>
    <x v="0"/>
    <x v="0"/>
    <s v="(HY)直通点报关行"/>
    <x v="6"/>
    <x v="0"/>
    <d v="2021-06-16T00:00:00"/>
    <x v="11"/>
    <x v="9"/>
    <m/>
    <m/>
    <m/>
    <m/>
    <m/>
    <s v="一体化模式(区外),口岸属地操作-新"/>
    <x v="10"/>
    <x v="1"/>
    <n v="20"/>
    <n v="0"/>
    <n v="-20"/>
    <n v="18.867924528301884"/>
    <n v="6"/>
    <n v="1.132075471698113"/>
    <n v="0"/>
    <n v="6"/>
    <n v="0"/>
    <n v="-18.867924528301884"/>
    <m/>
    <m/>
    <m/>
    <x v="3"/>
    <x v="0"/>
    <n v="20"/>
    <n v="0"/>
    <n v="18.867924528301884"/>
    <n v="1.132075471698113"/>
    <n v="0"/>
    <n v="0"/>
    <x v="1"/>
    <x v="0"/>
    <x v="0"/>
    <x v="0"/>
    <x v="0"/>
    <s v="内部"/>
    <x v="0"/>
  </r>
  <r>
    <x v="3"/>
    <x v="3"/>
    <x v="0"/>
    <x v="0"/>
    <s v="(HY)无锡佳达区外货代"/>
    <x v="6"/>
    <x v="0"/>
    <d v="2021-06-16T00:00:00"/>
    <x v="11"/>
    <x v="9"/>
    <m/>
    <m/>
    <m/>
    <m/>
    <m/>
    <s v="一体化模式(区外),口岸属地操作-新"/>
    <x v="0"/>
    <x v="13"/>
    <n v="10"/>
    <n v="0"/>
    <n v="-10"/>
    <n v="10"/>
    <n v="0"/>
    <n v="0"/>
    <n v="0"/>
    <n v="6"/>
    <n v="0"/>
    <n v="-10"/>
    <m/>
    <m/>
    <m/>
    <x v="3"/>
    <x v="0"/>
    <n v="10"/>
    <n v="0"/>
    <n v="10"/>
    <n v="0"/>
    <n v="0"/>
    <n v="0"/>
    <x v="1"/>
    <x v="1"/>
    <x v="1"/>
    <x v="1"/>
    <x v="0"/>
    <s v="内部"/>
    <x v="0"/>
  </r>
  <r>
    <x v="1"/>
    <x v="1"/>
    <x v="5"/>
    <x v="6"/>
    <s v="(HY)深圳供应链（前海库）"/>
    <x v="4"/>
    <x v="0"/>
    <d v="2021-06-17T00:00:00"/>
    <x v="12"/>
    <x v="10"/>
    <m/>
    <m/>
    <m/>
    <m/>
    <m/>
    <s v="仓库租金"/>
    <x v="11"/>
    <x v="14"/>
    <n v="141614.41"/>
    <n v="68344"/>
    <n v="-73270.41"/>
    <n v="133598.5"/>
    <n v="6"/>
    <n v="8015.91"/>
    <n v="64475.471698113208"/>
    <n v="6"/>
    <n v="3868.5283018867922"/>
    <n v="-69123.028301886792"/>
    <m/>
    <m/>
    <m/>
    <x v="1"/>
    <x v="0"/>
    <n v="141614.41"/>
    <n v="68344"/>
    <n v="133598.5"/>
    <n v="8015.91"/>
    <n v="64475.471698113208"/>
    <n v="3868.5283018867922"/>
    <x v="1"/>
    <x v="1"/>
    <x v="1"/>
    <x v="1"/>
    <x v="0"/>
    <s v="内部"/>
    <x v="0"/>
  </r>
  <r>
    <x v="1"/>
    <x v="1"/>
    <x v="0"/>
    <x v="0"/>
    <s v="(HY)国内物流-运控"/>
    <x v="4"/>
    <x v="0"/>
    <d v="2021-06-17T00:00:00"/>
    <x v="12"/>
    <x v="10"/>
    <m/>
    <m/>
    <m/>
    <m/>
    <m/>
    <s v="仓库租金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0"/>
    <x v="6"/>
    <x v="0"/>
    <x v="7"/>
    <s v="(HY)出口加工区报关行"/>
    <x v="5"/>
    <x v="0"/>
    <d v="2021-06-15T00:00:00"/>
    <x v="13"/>
    <x v="11"/>
    <m/>
    <m/>
    <m/>
    <m/>
    <m/>
    <s v="二线进区,一日游出口（新）"/>
    <x v="7"/>
    <x v="15"/>
    <n v="18"/>
    <n v="18"/>
    <n v="0"/>
    <n v="16.981132075471699"/>
    <n v="6"/>
    <n v="1.0188679245283019"/>
    <n v="16.981132075471699"/>
    <n v="6"/>
    <n v="1.0188679245283019"/>
    <n v="0"/>
    <m/>
    <m/>
    <m/>
    <x v="6"/>
    <x v="0"/>
    <n v="18"/>
    <n v="18"/>
    <n v="16.981132075471699"/>
    <n v="1.0188679245283019"/>
    <n v="16.981132075471699"/>
    <n v="1.0188679245283019"/>
    <x v="0"/>
    <x v="1"/>
    <x v="1"/>
    <x v="1"/>
    <x v="0"/>
    <s v="内部"/>
    <x v="0"/>
  </r>
  <r>
    <x v="0"/>
    <x v="6"/>
    <x v="0"/>
    <x v="7"/>
    <s v="(HY)出口加工区报关行"/>
    <x v="5"/>
    <x v="0"/>
    <d v="2021-06-15T00:00:00"/>
    <x v="14"/>
    <x v="11"/>
    <m/>
    <m/>
    <m/>
    <m/>
    <m/>
    <s v="二线进区，出口进区（新）"/>
    <x v="12"/>
    <x v="16"/>
    <n v="50"/>
    <n v="80"/>
    <n v="30"/>
    <n v="47.169811320754718"/>
    <n v="6"/>
    <n v="2.8301886792452828"/>
    <n v="75.471698113207538"/>
    <n v="6"/>
    <n v="4.5283018867924518"/>
    <n v="28.301886792452819"/>
    <m/>
    <m/>
    <m/>
    <x v="6"/>
    <x v="0"/>
    <n v="50"/>
    <n v="80"/>
    <n v="47.169811320754718"/>
    <n v="2.8301886792452828"/>
    <n v="75.471698113207538"/>
    <n v="4.5283018867924518"/>
    <x v="0"/>
    <x v="0"/>
    <x v="0"/>
    <x v="0"/>
    <x v="0"/>
    <s v="内部"/>
    <x v="0"/>
  </r>
  <r>
    <x v="0"/>
    <x v="7"/>
    <x v="0"/>
    <x v="7"/>
    <s v="(HY)无锡佳达出口加工区"/>
    <x v="9"/>
    <x v="0"/>
    <d v="2021-06-16T00:00:00"/>
    <x v="15"/>
    <x v="12"/>
    <m/>
    <m/>
    <m/>
    <m/>
    <m/>
    <s v="一体化操作,全程操作出口-新"/>
    <x v="13"/>
    <x v="17"/>
    <n v="40"/>
    <n v="0"/>
    <n v="-40"/>
    <n v="40"/>
    <n v="0"/>
    <n v="0"/>
    <n v="0"/>
    <n v="0"/>
    <n v="0"/>
    <n v="-40"/>
    <m/>
    <m/>
    <m/>
    <x v="7"/>
    <x v="0"/>
    <n v="40"/>
    <n v="0"/>
    <n v="40"/>
    <n v="0"/>
    <n v="0"/>
    <n v="0"/>
    <x v="0"/>
    <x v="1"/>
    <x v="1"/>
    <x v="1"/>
    <x v="0"/>
    <s v="内部"/>
    <x v="0"/>
  </r>
  <r>
    <x v="4"/>
    <x v="0"/>
    <x v="0"/>
    <x v="0"/>
    <s v="(HY)国内物流-运控"/>
    <x v="10"/>
    <x v="0"/>
    <d v="2021-06-18T00:00:00"/>
    <x v="16"/>
    <x v="13"/>
    <m/>
    <m/>
    <m/>
    <m/>
    <m/>
    <s v="口岸清关,进口直送客户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1"/>
    <x v="0"/>
    <x v="0"/>
    <x v="0"/>
    <x v="0"/>
    <s v="内部"/>
    <x v="0"/>
  </r>
  <r>
    <x v="4"/>
    <x v="0"/>
    <x v="0"/>
    <x v="0"/>
    <s v="(HY)直通点报关行"/>
    <x v="10"/>
    <x v="0"/>
    <d v="2021-06-18T00:00:00"/>
    <x v="16"/>
    <x v="13"/>
    <m/>
    <m/>
    <m/>
    <m/>
    <m/>
    <s v="口岸清关,进口直送客户-新"/>
    <x v="1"/>
    <x v="1"/>
    <n v="75"/>
    <n v="250"/>
    <n v="175"/>
    <n v="70.754716981132077"/>
    <n v="6"/>
    <n v="4.2452830188679247"/>
    <n v="235.84905660377356"/>
    <n v="6"/>
    <n v="14.150943396226413"/>
    <n v="165.09433962264148"/>
    <m/>
    <m/>
    <m/>
    <x v="0"/>
    <x v="0"/>
    <n v="75"/>
    <n v="250"/>
    <n v="70.754716981132077"/>
    <n v="4.2452830188679247"/>
    <n v="235.84905660377356"/>
    <n v="14.150943396226413"/>
    <x v="1"/>
    <x v="0"/>
    <x v="0"/>
    <x v="0"/>
    <x v="0"/>
    <s v="内部"/>
    <x v="0"/>
  </r>
  <r>
    <x v="4"/>
    <x v="0"/>
    <x v="0"/>
    <x v="0"/>
    <s v="(HY)直通点报关行"/>
    <x v="10"/>
    <x v="0"/>
    <d v="2021-06-18T00:00:00"/>
    <x v="16"/>
    <x v="13"/>
    <m/>
    <m/>
    <m/>
    <m/>
    <m/>
    <s v="口岸清关,进口直送客户-新"/>
    <x v="5"/>
    <x v="1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1"/>
    <x v="0"/>
    <x v="0"/>
    <x v="0"/>
    <x v="0"/>
    <s v="内部"/>
    <x v="0"/>
  </r>
  <r>
    <x v="4"/>
    <x v="0"/>
    <x v="0"/>
    <x v="0"/>
    <s v="(HY)无锡佳达区外货代"/>
    <x v="10"/>
    <x v="0"/>
    <d v="2021-06-18T00:00:00"/>
    <x v="16"/>
    <x v="13"/>
    <m/>
    <m/>
    <m/>
    <m/>
    <m/>
    <s v="口岸清关,进口直送客户-新"/>
    <x v="1"/>
    <x v="18"/>
    <n v="25"/>
    <n v="0"/>
    <n v="-25"/>
    <n v="24.271844660194173"/>
    <n v="3"/>
    <n v="0.72815533980582514"/>
    <n v="0"/>
    <n v="6"/>
    <n v="0"/>
    <n v="-24.271844660194173"/>
    <m/>
    <m/>
    <m/>
    <x v="0"/>
    <x v="0"/>
    <n v="25"/>
    <n v="0"/>
    <n v="24.271844660194173"/>
    <n v="0.72815533980582514"/>
    <n v="0"/>
    <n v="0"/>
    <x v="1"/>
    <x v="1"/>
    <x v="1"/>
    <x v="1"/>
    <x v="0"/>
    <s v="内部"/>
    <x v="0"/>
  </r>
  <r>
    <x v="0"/>
    <x v="0"/>
    <x v="0"/>
    <x v="0"/>
    <s v="(HY)区外陆运部"/>
    <x v="11"/>
    <x v="0"/>
    <d v="2021-09-25T00:00:00"/>
    <x v="17"/>
    <x v="14"/>
    <m/>
    <m/>
    <m/>
    <m/>
    <m/>
    <s v="宝原快运"/>
    <x v="2"/>
    <x v="3"/>
    <n v="115"/>
    <n v="172.5"/>
    <n v="57.5"/>
    <n v="105.50458715596329"/>
    <n v="9"/>
    <n v="9.4954128440366965"/>
    <n v="158.25688073394494"/>
    <n v="9"/>
    <n v="14.243119266055045"/>
    <n v="52.752293577981646"/>
    <m/>
    <m/>
    <m/>
    <x v="0"/>
    <x v="0"/>
    <n v="115"/>
    <n v="172.5"/>
    <n v="105.50458715596329"/>
    <n v="9.4954128440366965"/>
    <n v="158.25688073394494"/>
    <n v="14.243119266055045"/>
    <x v="0"/>
    <x v="0"/>
    <x v="0"/>
    <x v="0"/>
    <x v="0"/>
    <s v="内部"/>
    <x v="0"/>
  </r>
  <r>
    <x v="0"/>
    <x v="0"/>
    <x v="0"/>
    <x v="0"/>
    <s v="(HY)国内物流-运控"/>
    <x v="11"/>
    <x v="0"/>
    <d v="2021-09-25T00:00:00"/>
    <x v="17"/>
    <x v="14"/>
    <m/>
    <m/>
    <m/>
    <m/>
    <m/>
    <s v="宝原快运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x v="0"/>
    <x v="0"/>
    <x v="0"/>
    <x v="0"/>
    <s v="内部"/>
    <x v="0"/>
  </r>
  <r>
    <x v="1"/>
    <x v="1"/>
    <x v="0"/>
    <x v="5"/>
    <s v="(HY)国际货代海铁部"/>
    <x v="10"/>
    <x v="0"/>
    <d v="2021-10-11T00:00:00"/>
    <x v="18"/>
    <x v="15"/>
    <m/>
    <m/>
    <m/>
    <m/>
    <m/>
    <s v="口岸清关,进口直送客户-新"/>
    <x v="0"/>
    <x v="19"/>
    <n v="150"/>
    <n v="0"/>
    <n v="-150"/>
    <n v="141.50943396226415"/>
    <n v="6"/>
    <n v="8.4905660377358494"/>
    <n v="0"/>
    <n v="6"/>
    <n v="0"/>
    <n v="-141.50943396226415"/>
    <m/>
    <m/>
    <m/>
    <x v="1"/>
    <x v="0"/>
    <n v="150"/>
    <n v="0"/>
    <n v="141.50943396226415"/>
    <n v="8.4905660377358494"/>
    <n v="0"/>
    <n v="0"/>
    <x v="1"/>
    <x v="0"/>
    <x v="0"/>
    <x v="0"/>
    <x v="0"/>
    <s v="内部"/>
    <x v="0"/>
  </r>
  <r>
    <x v="1"/>
    <x v="1"/>
    <x v="0"/>
    <x v="5"/>
    <s v="(HY)国际货代海铁部"/>
    <x v="10"/>
    <x v="0"/>
    <d v="2021-10-11T00:00:00"/>
    <x v="18"/>
    <x v="15"/>
    <m/>
    <m/>
    <m/>
    <m/>
    <m/>
    <s v="口岸清关,进口直送客户-新"/>
    <x v="1"/>
    <x v="20"/>
    <n v="300"/>
    <n v="500"/>
    <n v="200"/>
    <n v="300"/>
    <n v="0"/>
    <n v="0"/>
    <n v="500"/>
    <n v="0"/>
    <n v="0"/>
    <n v="200"/>
    <m/>
    <m/>
    <m/>
    <x v="1"/>
    <x v="0"/>
    <n v="300"/>
    <n v="500"/>
    <n v="300"/>
    <n v="0"/>
    <n v="500"/>
    <n v="0"/>
    <x v="1"/>
    <x v="1"/>
    <x v="1"/>
    <x v="1"/>
    <x v="0"/>
    <s v="内部"/>
    <x v="0"/>
  </r>
  <r>
    <x v="1"/>
    <x v="1"/>
    <x v="0"/>
    <x v="0"/>
    <s v="(HY)国内物流-运控"/>
    <x v="10"/>
    <x v="0"/>
    <d v="2021-10-11T00:00:00"/>
    <x v="18"/>
    <x v="15"/>
    <m/>
    <m/>
    <m/>
    <m/>
    <m/>
    <s v="口岸清关,进口直送客户-新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1"/>
    <x v="1"/>
    <x v="0"/>
    <x v="5"/>
    <s v="(HY)国际货代海铁部"/>
    <x v="12"/>
    <x v="0"/>
    <d v="2021-09-15T00:00:00"/>
    <x v="19"/>
    <x v="16"/>
    <m/>
    <m/>
    <m/>
    <m/>
    <m/>
    <s v="出口全程门到门"/>
    <x v="0"/>
    <x v="19"/>
    <n v="150"/>
    <n v="0"/>
    <n v="-150"/>
    <n v="141.50943396226415"/>
    <n v="6"/>
    <n v="8.4905660377358494"/>
    <n v="0"/>
    <n v="6"/>
    <n v="0"/>
    <n v="-141.50943396226415"/>
    <m/>
    <m/>
    <m/>
    <x v="1"/>
    <x v="0"/>
    <n v="150"/>
    <n v="0"/>
    <n v="141.50943396226415"/>
    <n v="8.4905660377358494"/>
    <n v="0"/>
    <n v="0"/>
    <x v="1"/>
    <x v="0"/>
    <x v="0"/>
    <x v="0"/>
    <x v="0"/>
    <s v="内部"/>
    <x v="0"/>
  </r>
  <r>
    <x v="1"/>
    <x v="1"/>
    <x v="0"/>
    <x v="5"/>
    <s v="(HY)国际货代海外部"/>
    <x v="12"/>
    <x v="0"/>
    <d v="2021-09-15T00:00:00"/>
    <x v="19"/>
    <x v="16"/>
    <m/>
    <m/>
    <m/>
    <m/>
    <m/>
    <s v="出口全程门到门"/>
    <x v="9"/>
    <x v="21"/>
    <n v="18796.38"/>
    <n v="0"/>
    <n v="-18796.38"/>
    <n v="18796.38"/>
    <n v="0"/>
    <n v="0"/>
    <n v="0"/>
    <n v="6"/>
    <n v="0"/>
    <n v="-18796.38"/>
    <m/>
    <m/>
    <m/>
    <x v="1"/>
    <x v="2"/>
    <n v="2461"/>
    <n v="0"/>
    <n v="2461"/>
    <n v="0"/>
    <n v="0"/>
    <n v="0"/>
    <x v="1"/>
    <x v="1"/>
    <x v="1"/>
    <x v="1"/>
    <x v="0"/>
    <s v="内部"/>
    <x v="0"/>
  </r>
  <r>
    <x v="1"/>
    <x v="1"/>
    <x v="0"/>
    <x v="5"/>
    <s v="(HY)国际货代海外部"/>
    <x v="12"/>
    <x v="0"/>
    <d v="2021-09-15T00:00:00"/>
    <x v="19"/>
    <x v="16"/>
    <m/>
    <m/>
    <m/>
    <m/>
    <m/>
    <s v="出口全程门到门"/>
    <x v="0"/>
    <x v="22"/>
    <n v="100"/>
    <n v="0"/>
    <n v="-100"/>
    <n v="94.339622641509436"/>
    <n v="6"/>
    <n v="5.6603773584905657"/>
    <n v="0"/>
    <n v="6"/>
    <n v="0"/>
    <n v="-94.339622641509436"/>
    <m/>
    <m/>
    <m/>
    <x v="1"/>
    <x v="0"/>
    <n v="100"/>
    <n v="0"/>
    <n v="94.339622641509436"/>
    <n v="5.6603773584905657"/>
    <n v="0"/>
    <n v="0"/>
    <x v="1"/>
    <x v="0"/>
    <x v="0"/>
    <x v="0"/>
    <x v="0"/>
    <s v="内部"/>
    <x v="0"/>
  </r>
  <r>
    <x v="1"/>
    <x v="1"/>
    <x v="0"/>
    <x v="0"/>
    <s v="(HY)国内物流-运控"/>
    <x v="12"/>
    <x v="0"/>
    <d v="2021-09-15T00:00:00"/>
    <x v="19"/>
    <x v="16"/>
    <m/>
    <m/>
    <m/>
    <m/>
    <m/>
    <s v="出口全程门到门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4"/>
    <x v="23"/>
    <n v="0"/>
    <n v="2502.73"/>
    <n v="2502.73"/>
    <n v="0"/>
    <n v="0"/>
    <n v="0"/>
    <n v="2502.73"/>
    <n v="0"/>
    <n v="0"/>
    <n v="2502.73"/>
    <m/>
    <m/>
    <m/>
    <x v="1"/>
    <x v="0"/>
    <n v="0"/>
    <n v="2502.73"/>
    <n v="0"/>
    <n v="0"/>
    <n v="2502.73"/>
    <n v="0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5"/>
    <x v="23"/>
    <n v="0"/>
    <n v="15600"/>
    <n v="15600"/>
    <n v="0"/>
    <n v="0"/>
    <n v="0"/>
    <n v="15600"/>
    <n v="0"/>
    <n v="0"/>
    <n v="15600"/>
    <m/>
    <m/>
    <m/>
    <x v="1"/>
    <x v="0"/>
    <n v="0"/>
    <n v="15600"/>
    <n v="0"/>
    <n v="0"/>
    <n v="15600"/>
    <n v="0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2"/>
    <x v="23"/>
    <n v="0"/>
    <n v="27904.5"/>
    <n v="27904.5"/>
    <n v="0"/>
    <n v="0"/>
    <n v="0"/>
    <n v="26325"/>
    <n v="6"/>
    <n v="1579.5"/>
    <n v="26325"/>
    <m/>
    <m/>
    <m/>
    <x v="1"/>
    <x v="0"/>
    <n v="0"/>
    <n v="27904.5"/>
    <n v="0"/>
    <n v="0"/>
    <n v="26325"/>
    <n v="1579.5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6"/>
    <x v="23"/>
    <n v="0"/>
    <n v="149175"/>
    <n v="149175"/>
    <n v="0"/>
    <n v="0"/>
    <n v="0"/>
    <n v="149175"/>
    <n v="0"/>
    <n v="0"/>
    <n v="149175"/>
    <m/>
    <m/>
    <m/>
    <x v="1"/>
    <x v="0"/>
    <n v="0"/>
    <n v="149175"/>
    <n v="0"/>
    <n v="0"/>
    <n v="149175"/>
    <n v="0"/>
    <x v="1"/>
    <x v="1"/>
    <x v="1"/>
    <x v="1"/>
    <x v="0"/>
    <s v="内部"/>
    <x v="0"/>
  </r>
  <r>
    <x v="1"/>
    <x v="1"/>
    <x v="0"/>
    <x v="5"/>
    <s v="(HY)国际货代海铁部"/>
    <x v="12"/>
    <x v="0"/>
    <d v="2021-09-15T00:00:00"/>
    <x v="19"/>
    <x v="16"/>
    <m/>
    <m/>
    <m/>
    <m/>
    <m/>
    <s v="出口全程门到门"/>
    <x v="17"/>
    <x v="24"/>
    <n v="50700"/>
    <n v="0"/>
    <n v="-50700"/>
    <n v="50700"/>
    <n v="0"/>
    <n v="0"/>
    <n v="0"/>
    <n v="6"/>
    <n v="0"/>
    <n v="-50700"/>
    <m/>
    <m/>
    <m/>
    <x v="1"/>
    <x v="0"/>
    <n v="50700"/>
    <n v="0"/>
    <n v="50700"/>
    <n v="0"/>
    <n v="0"/>
    <n v="0"/>
    <x v="1"/>
    <x v="1"/>
    <x v="1"/>
    <x v="1"/>
    <x v="0"/>
    <s v="内部"/>
    <x v="0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18"/>
    <x v="25"/>
    <n v="100"/>
    <n v="100"/>
    <n v="0"/>
    <n v="94.34"/>
    <n v="6"/>
    <n v="5.66"/>
    <n v="94.34"/>
    <n v="6"/>
    <n v="5.66"/>
    <n v="0"/>
    <s v="地税发票1"/>
    <s v="江苏赛米特电子科技有限公司"/>
    <m/>
    <x v="8"/>
    <x v="0"/>
    <n v="100"/>
    <n v="100"/>
    <n v="94.34"/>
    <n v="5.66"/>
    <n v="94.34"/>
    <n v="5.66"/>
    <x v="1"/>
    <x v="0"/>
    <x v="0"/>
    <x v="0"/>
    <x v="1"/>
    <s v="内部"/>
    <x v="1"/>
  </r>
  <r>
    <x v="5"/>
    <x v="8"/>
    <x v="0"/>
    <x v="0"/>
    <s v="(HY)国内物流-运控"/>
    <x v="0"/>
    <x v="0"/>
    <d v="2021-10-11T00:00:00"/>
    <x v="20"/>
    <x v="17"/>
    <m/>
    <m/>
    <m/>
    <m/>
    <m/>
    <s v="一体化模式,仅做属地报关-新"/>
    <x v="0"/>
    <x v="0"/>
    <n v="0.8"/>
    <n v="0.8"/>
    <n v="0"/>
    <n v="0.75"/>
    <n v="6"/>
    <n v="0.05"/>
    <n v="0.75"/>
    <n v="6"/>
    <n v="0.05"/>
    <n v="0"/>
    <s v="地税发票1"/>
    <s v="江苏赛米特电子科技有限公司"/>
    <m/>
    <x v="8"/>
    <x v="0"/>
    <n v="0.8"/>
    <n v="0.8"/>
    <n v="0.75"/>
    <n v="0.05"/>
    <n v="0.75"/>
    <n v="0.05"/>
    <x v="1"/>
    <x v="0"/>
    <x v="0"/>
    <x v="0"/>
    <x v="1"/>
    <s v="内部"/>
    <x v="1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19"/>
    <x v="26"/>
    <n v="1962"/>
    <n v="1962"/>
    <n v="0"/>
    <n v="1962"/>
    <n v="0"/>
    <n v="0"/>
    <n v="1850.94"/>
    <n v="6"/>
    <n v="111.06"/>
    <n v="-111.06"/>
    <s v="地税发票1"/>
    <s v="江苏赛米特电子科技有限公司"/>
    <m/>
    <x v="8"/>
    <x v="0"/>
    <n v="1962"/>
    <n v="1962"/>
    <n v="1962"/>
    <n v="0"/>
    <n v="1850.94"/>
    <n v="111.06"/>
    <x v="1"/>
    <x v="1"/>
    <x v="1"/>
    <x v="1"/>
    <x v="1"/>
    <s v="内部"/>
    <x v="1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20"/>
    <x v="27"/>
    <n v="124.6"/>
    <n v="124.6"/>
    <n v="0"/>
    <n v="124.6"/>
    <n v="0"/>
    <n v="0"/>
    <n v="117.55"/>
    <n v="6"/>
    <n v="7.05"/>
    <n v="-7.05"/>
    <s v="地税发票1"/>
    <s v="江苏赛米特电子科技有限公司"/>
    <m/>
    <x v="8"/>
    <x v="0"/>
    <n v="124.6"/>
    <n v="124.6"/>
    <n v="124.6"/>
    <n v="0"/>
    <n v="117.55"/>
    <n v="7.05"/>
    <x v="1"/>
    <x v="1"/>
    <x v="1"/>
    <x v="1"/>
    <x v="1"/>
    <s v="内部"/>
    <x v="1"/>
  </r>
  <r>
    <x v="5"/>
    <x v="8"/>
    <x v="7"/>
    <x v="9"/>
    <s v="(HY)徐州-供应链"/>
    <x v="0"/>
    <x v="0"/>
    <d v="2021-10-11T00:00:00"/>
    <x v="20"/>
    <x v="17"/>
    <m/>
    <m/>
    <m/>
    <m/>
    <m/>
    <s v="一体化模式,仅做属地报关-新"/>
    <x v="2"/>
    <x v="28"/>
    <n v="1824.03"/>
    <n v="1824.03"/>
    <n v="0"/>
    <n v="1673.42"/>
    <n v="9"/>
    <n v="150.61000000000001"/>
    <n v="1720.78"/>
    <n v="6"/>
    <n v="103.25"/>
    <n v="47.36"/>
    <s v="地税发票1"/>
    <s v="江苏赛米特电子科技有限公司"/>
    <m/>
    <x v="8"/>
    <x v="0"/>
    <n v="1824.03"/>
    <n v="1824.03"/>
    <n v="1673.42"/>
    <n v="150.61000000000001"/>
    <n v="1720.78"/>
    <n v="103.25"/>
    <x v="0"/>
    <x v="1"/>
    <x v="1"/>
    <x v="1"/>
    <x v="1"/>
    <s v="外部"/>
    <x v="1"/>
  </r>
  <r>
    <x v="0"/>
    <x v="0"/>
    <x v="0"/>
    <x v="0"/>
    <s v="(HY)区外陆运部"/>
    <x v="0"/>
    <x v="1"/>
    <d v="2021-06-15T00:00:00"/>
    <x v="0"/>
    <x v="0"/>
    <m/>
    <m/>
    <m/>
    <m/>
    <m/>
    <s v="一体化操作,国内运输报关-新"/>
    <x v="3"/>
    <x v="3"/>
    <n v="35.75"/>
    <n v="0"/>
    <n v="-35.75"/>
    <n v="32.798165137614674"/>
    <n v="9"/>
    <n v="2.9518348623853208"/>
    <n v="0"/>
    <n v="6"/>
    <n v="0"/>
    <n v="-32.798165137614674"/>
    <m/>
    <m/>
    <m/>
    <x v="0"/>
    <x v="0"/>
    <n v="35.75"/>
    <n v="0"/>
    <n v="32.798165137614674"/>
    <n v="2.9518348623853208"/>
    <n v="0"/>
    <n v="0"/>
    <x v="0"/>
    <x v="0"/>
    <x v="0"/>
    <x v="0"/>
    <x v="0"/>
    <s v="内部"/>
    <x v="0"/>
  </r>
  <r>
    <x v="0"/>
    <x v="0"/>
    <x v="0"/>
    <x v="0"/>
    <s v="(HY)无锡区外叙丰仓库"/>
    <x v="0"/>
    <x v="1"/>
    <d v="2021-06-15T00:00:00"/>
    <x v="0"/>
    <x v="0"/>
    <m/>
    <m/>
    <m/>
    <m/>
    <m/>
    <s v="一体化操作,国内运输报关-新"/>
    <x v="4"/>
    <x v="4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0"/>
    <x v="0"/>
    <x v="0"/>
    <x v="0"/>
    <x v="0"/>
    <s v="内部"/>
    <x v="0"/>
  </r>
  <r>
    <x v="4"/>
    <x v="0"/>
    <x v="6"/>
    <x v="8"/>
    <m/>
    <x v="10"/>
    <x v="2"/>
    <d v="2021-06-18T00:00:00"/>
    <x v="16"/>
    <x v="13"/>
    <m/>
    <m/>
    <m/>
    <m/>
    <m/>
    <s v="口岸清关,进口直送客户-新"/>
    <x v="21"/>
    <x v="23"/>
    <n v="0"/>
    <n v="100"/>
    <n v="100"/>
    <n v="0"/>
    <n v="0"/>
    <n v="0"/>
    <n v="94.339622641509436"/>
    <n v="6"/>
    <n v="5.6603773584905657"/>
    <n v="94.339622641509436"/>
    <m/>
    <m/>
    <m/>
    <x v="0"/>
    <x v="0"/>
    <n v="0"/>
    <n v="100"/>
    <n v="0"/>
    <n v="0"/>
    <n v="94.339622641509436"/>
    <n v="5.6603773584905657"/>
    <x v="1"/>
    <x v="1"/>
    <x v="1"/>
    <x v="1"/>
    <x v="0"/>
    <s v="内部"/>
    <x v="0"/>
  </r>
  <r>
    <x v="0"/>
    <x v="7"/>
    <x v="0"/>
    <x v="7"/>
    <s v="(HY)无锡佳达出口加工区"/>
    <x v="9"/>
    <x v="3"/>
    <d v="2021-06-16T00:00:00"/>
    <x v="15"/>
    <x v="12"/>
    <m/>
    <m/>
    <m/>
    <m/>
    <m/>
    <s v="一体化操作,全程操作出口-新"/>
    <x v="2"/>
    <x v="29"/>
    <n v="-7800"/>
    <n v="-11100"/>
    <n v="-3300"/>
    <n v="-7155.9633027522932"/>
    <n v="9"/>
    <n v="-644.03669724770634"/>
    <n v="-10471.698113207547"/>
    <n v="6"/>
    <n v="-628.30188679245282"/>
    <n v="-3315.7348104552539"/>
    <m/>
    <m/>
    <m/>
    <x v="7"/>
    <x v="0"/>
    <n v="-7800"/>
    <n v="-11100"/>
    <n v="-7155.9633027522932"/>
    <n v="-644.03669724770634"/>
    <n v="-10471.698113207547"/>
    <n v="-628.30188679245282"/>
    <x v="0"/>
    <x v="0"/>
    <x v="0"/>
    <x v="0"/>
    <x v="0"/>
    <s v="内部"/>
    <x v="0"/>
  </r>
  <r>
    <x v="0"/>
    <x v="7"/>
    <x v="0"/>
    <x v="7"/>
    <s v="(HY)无锡佳达出口加工区"/>
    <x v="9"/>
    <x v="3"/>
    <d v="2021-06-16T00:00:00"/>
    <x v="15"/>
    <x v="12"/>
    <m/>
    <m/>
    <m/>
    <m/>
    <m/>
    <s v="一体化操作,全程操作出口-新"/>
    <x v="2"/>
    <x v="29"/>
    <n v="7800"/>
    <n v="11100"/>
    <n v="3300"/>
    <n v="7155.9633027522932"/>
    <n v="9"/>
    <n v="644.03669724770634"/>
    <n v="11100"/>
    <n v="0"/>
    <n v="0"/>
    <n v="3944.0366972477068"/>
    <m/>
    <m/>
    <m/>
    <x v="7"/>
    <x v="0"/>
    <n v="7800"/>
    <n v="11100"/>
    <n v="7155.9633027522932"/>
    <n v="644.03669724770634"/>
    <n v="11100"/>
    <n v="0"/>
    <x v="0"/>
    <x v="0"/>
    <x v="0"/>
    <x v="0"/>
    <x v="0"/>
    <s v="内部"/>
    <x v="0"/>
  </r>
  <r>
    <x v="0"/>
    <x v="0"/>
    <x v="3"/>
    <x v="3"/>
    <s v="(HY)江苏佳利达苏州公司"/>
    <x v="1"/>
    <x v="1"/>
    <d v="2021-06-12T00:00:00"/>
    <x v="21"/>
    <x v="18"/>
    <m/>
    <m/>
    <m/>
    <m/>
    <m/>
    <s v="出库整车"/>
    <x v="3"/>
    <x v="30"/>
    <n v="3.2"/>
    <n v="0"/>
    <n v="-3.2"/>
    <n v="2.9357798165137616"/>
    <n v="9"/>
    <n v="0.26422018348623855"/>
    <n v="0"/>
    <n v="6"/>
    <n v="0"/>
    <n v="-2.9357798165137616"/>
    <m/>
    <m/>
    <m/>
    <x v="0"/>
    <x v="0"/>
    <n v="3.2"/>
    <n v="0"/>
    <n v="2.9357798165137616"/>
    <n v="0.26422018348623855"/>
    <n v="0"/>
    <n v="0"/>
    <x v="1"/>
    <x v="5"/>
    <x v="0"/>
    <x v="0"/>
    <x v="0"/>
    <s v="内部"/>
    <x v="0"/>
  </r>
  <r>
    <x v="0"/>
    <x v="0"/>
    <x v="8"/>
    <x v="10"/>
    <s v="(HY)江苏佳利达江阴公司"/>
    <x v="2"/>
    <x v="1"/>
    <d v="2021-06-18T00:00:00"/>
    <x v="22"/>
    <x v="19"/>
    <m/>
    <m/>
    <m/>
    <m/>
    <m/>
    <s v="进口只报关(一体化)-新"/>
    <x v="0"/>
    <x v="31"/>
    <n v="100"/>
    <n v="0"/>
    <n v="-100"/>
    <n v="94.339622641509436"/>
    <n v="6"/>
    <n v="5.6603773584905657"/>
    <n v="0"/>
    <n v="6"/>
    <n v="0"/>
    <n v="-94.339622641509436"/>
    <m/>
    <m/>
    <m/>
    <x v="0"/>
    <x v="0"/>
    <n v="100"/>
    <n v="0"/>
    <n v="94.339622641509436"/>
    <n v="5.6603773584905657"/>
    <n v="0"/>
    <n v="0"/>
    <x v="1"/>
    <x v="6"/>
    <x v="0"/>
    <x v="0"/>
    <x v="0"/>
    <s v="内部"/>
    <x v="0"/>
  </r>
  <r>
    <x v="0"/>
    <x v="0"/>
    <x v="0"/>
    <x v="0"/>
    <s v="(HY)直通点报关行"/>
    <x v="0"/>
    <x v="4"/>
    <d v="2021-06-15T00:00:00"/>
    <x v="1"/>
    <x v="0"/>
    <m/>
    <m/>
    <m/>
    <m/>
    <m/>
    <s v="一体化操作,国内运输报关-新"/>
    <x v="1"/>
    <x v="1"/>
    <m/>
    <n v="150"/>
    <n v="150"/>
    <n v="0"/>
    <n v="6"/>
    <n v="0"/>
    <n v="141.50943396226415"/>
    <n v="6"/>
    <n v="8.4905660377358494"/>
    <n v="141.50943396226415"/>
    <m/>
    <m/>
    <m/>
    <x v="0"/>
    <x v="0"/>
    <n v="75"/>
    <n v="150"/>
    <n v="70.754716981132077"/>
    <n v="4.2452830188679247"/>
    <n v="141.50943396226415"/>
    <n v="8.4905660377358494"/>
    <x v="0"/>
    <x v="0"/>
    <x v="0"/>
    <x v="0"/>
    <x v="0"/>
    <s v="内部"/>
    <x v="0"/>
  </r>
  <r>
    <x v="0"/>
    <x v="8"/>
    <x v="7"/>
    <x v="9"/>
    <s v="(HY)徐州-供应链"/>
    <x v="8"/>
    <x v="0"/>
    <d v="2021-10-11T00:00:00"/>
    <x v="23"/>
    <x v="20"/>
    <n v="74850"/>
    <n v="74850"/>
    <m/>
    <n v="0"/>
    <s v="9-24XUG0240RLMHJ00842"/>
    <s v="二线出区,国内进口（新）"/>
    <x v="22"/>
    <x v="32"/>
    <n v="20"/>
    <n v="0"/>
    <n v="-20"/>
    <n v="18.867924528301884"/>
    <n v="6"/>
    <n v="1.132075471698113"/>
    <n v="0"/>
    <n v="6"/>
    <n v="0"/>
    <n v="-18.867924528301884"/>
    <m/>
    <m/>
    <m/>
    <x v="9"/>
    <x v="0"/>
    <n v="20"/>
    <n v="0"/>
    <n v="18.867924528301884"/>
    <n v="1.132075471698113"/>
    <n v="0"/>
    <n v="0"/>
    <x v="1"/>
    <x v="7"/>
    <x v="0"/>
    <x v="0"/>
    <x v="0"/>
    <s v="外部"/>
    <x v="1"/>
  </r>
  <r>
    <x v="0"/>
    <x v="8"/>
    <x v="7"/>
    <x v="9"/>
    <s v="(HY)徐州-供应链"/>
    <x v="8"/>
    <x v="0"/>
    <d v="2021-10-11T00:00:00"/>
    <x v="23"/>
    <x v="21"/>
    <n v="92500"/>
    <n v="92500"/>
    <s v="FCL"/>
    <n v="0"/>
    <s v="7.13代拖报"/>
    <s v="属地报关,加国内段运输-新"/>
    <x v="23"/>
    <x v="10"/>
    <n v="80"/>
    <n v="6000"/>
    <n v="5920"/>
    <n v="80"/>
    <n v="0"/>
    <n v="0"/>
    <n v="5660.3773584905657"/>
    <n v="6"/>
    <n v="339.62264150943395"/>
    <n v="5580.3773584905657"/>
    <m/>
    <m/>
    <m/>
    <x v="9"/>
    <x v="0"/>
    <n v="80"/>
    <n v="6000"/>
    <n v="80"/>
    <n v="0"/>
    <n v="5660.3773584905657"/>
    <n v="339.62264150943395"/>
    <x v="1"/>
    <x v="1"/>
    <x v="1"/>
    <x v="1"/>
    <x v="0"/>
    <s v="外部"/>
    <x v="1"/>
  </r>
  <r>
    <x v="6"/>
    <x v="9"/>
    <x v="6"/>
    <x v="8"/>
    <m/>
    <x v="13"/>
    <x v="5"/>
    <m/>
    <x v="24"/>
    <x v="22"/>
    <m/>
    <m/>
    <m/>
    <m/>
    <m/>
    <m/>
    <x v="24"/>
    <x v="23"/>
    <m/>
    <m/>
    <m/>
    <m/>
    <m/>
    <m/>
    <m/>
    <m/>
    <m/>
    <m/>
    <m/>
    <m/>
    <m/>
    <x v="9"/>
    <x v="3"/>
    <m/>
    <m/>
    <m/>
    <m/>
    <m/>
    <m/>
    <x v="2"/>
    <x v="8"/>
    <x v="3"/>
    <x v="2"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x v="0"/>
    <x v="0"/>
    <s v="无锡区外"/>
    <s v="(HY)国内物流-运控"/>
    <x v="0"/>
    <x v="0"/>
    <d v="2021-06-15T00:00:00"/>
    <x v="0"/>
    <x v="0"/>
    <m/>
    <m/>
    <m/>
    <m/>
    <m/>
    <s v="一体化操作,国内运输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0"/>
    <x v="0"/>
    <s v="无锡区外"/>
    <s v="(HY)直通点报关行"/>
    <x v="0"/>
    <x v="0"/>
    <d v="2021-06-15T00:00:00"/>
    <x v="0"/>
    <x v="0"/>
    <m/>
    <m/>
    <m/>
    <m/>
    <m/>
    <s v="一体化操作,国内运输报关-新"/>
    <x v="1"/>
    <s v="(HY)直通点报关行"/>
    <n v="75"/>
    <n v="150"/>
    <n v="75"/>
    <n v="70.754716981132077"/>
    <n v="6"/>
    <n v="4.2452830188679247"/>
    <n v="141.50943396226415"/>
    <x v="0"/>
    <n v="8.4905660377358494"/>
    <n v="70.754716981132077"/>
    <m/>
    <m/>
    <m/>
    <x v="0"/>
    <x v="0"/>
    <n v="75"/>
    <n v="150"/>
    <n v="70.754716981132077"/>
    <n v="4.2452830188679247"/>
    <n v="141.50943396226415"/>
    <n v="8.4905660377358494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0"/>
    <x v="0"/>
    <m/>
    <m/>
    <m/>
    <m/>
    <m/>
    <s v="一体化操作,国内运输报关-新"/>
    <x v="2"/>
    <s v="苏州市裕中运输有限公司"/>
    <n v="31.75"/>
    <n v="185.3"/>
    <n v="153.55000000000001"/>
    <n v="29.128440366972473"/>
    <n v="9"/>
    <n v="2.6215596330275224"/>
    <n v="170"/>
    <x v="1"/>
    <n v="15.299999999999999"/>
    <n v="140.87155963302752"/>
    <m/>
    <m/>
    <m/>
    <x v="0"/>
    <x v="0"/>
    <n v="31.75"/>
    <n v="185.3"/>
    <n v="29.128440366972473"/>
    <n v="2.6215596330275224"/>
    <n v="170"/>
    <n v="15.299999999999999"/>
    <x v="0"/>
    <e v="#N/A"/>
    <e v="#N/A"/>
    <s v="外部"/>
    <x v="0"/>
    <s v="内部"/>
    <x v="0"/>
    <x v="0"/>
  </r>
  <r>
    <x v="0"/>
    <x v="0"/>
    <x v="0"/>
    <s v="无锡区外"/>
    <s v="(HY)国内物流-运控"/>
    <x v="0"/>
    <x v="0"/>
    <d v="2021-06-15T00:00:00"/>
    <x v="1"/>
    <x v="0"/>
    <m/>
    <m/>
    <m/>
    <m/>
    <m/>
    <s v="一体化操作,国内运输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1"/>
    <x v="0"/>
    <m/>
    <m/>
    <m/>
    <m/>
    <m/>
    <s v="一体化操作,国内运输报关-新"/>
    <x v="3"/>
    <s v="(HY)区外陆运部"/>
    <n v="59.15"/>
    <n v="0"/>
    <n v="-59.15"/>
    <n v="54.266055045871553"/>
    <n v="9"/>
    <n v="4.8839449541284399"/>
    <n v="0"/>
    <x v="0"/>
    <n v="0"/>
    <n v="-54.266055045871553"/>
    <m/>
    <m/>
    <m/>
    <x v="0"/>
    <x v="0"/>
    <n v="59.15"/>
    <n v="0"/>
    <n v="54.266055045871553"/>
    <n v="4.8839449541284399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无锡区外叙丰仓库"/>
    <x v="0"/>
    <x v="0"/>
    <d v="2021-06-15T00:00:00"/>
    <x v="1"/>
    <x v="0"/>
    <m/>
    <m/>
    <m/>
    <m/>
    <m/>
    <s v="一体化操作,国内运输报关-新"/>
    <x v="4"/>
    <s v="(HY)无锡区外叙丰仓库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1"/>
    <x v="0"/>
    <m/>
    <m/>
    <m/>
    <m/>
    <m/>
    <s v="一体化操作,国内运输报关-新"/>
    <x v="2"/>
    <s v="苏州市裕中运输有限公司"/>
    <n v="86.35"/>
    <n v="285.8"/>
    <n v="199.45000000000002"/>
    <n v="79.220183486238525"/>
    <n v="9"/>
    <n v="7.1298165137614671"/>
    <n v="262.20183486238534"/>
    <x v="1"/>
    <n v="23.598165137614679"/>
    <n v="182.98165137614683"/>
    <m/>
    <m/>
    <m/>
    <x v="0"/>
    <x v="0"/>
    <n v="86.35"/>
    <n v="285.8"/>
    <n v="79.220183486238525"/>
    <n v="7.1298165137614671"/>
    <n v="262.20183486238534"/>
    <n v="23.598165137614679"/>
    <x v="0"/>
    <e v="#N/A"/>
    <e v="#N/A"/>
    <s v="外部"/>
    <x v="0"/>
    <s v="内部"/>
    <x v="0"/>
    <x v="0"/>
  </r>
  <r>
    <x v="0"/>
    <x v="0"/>
    <x v="1"/>
    <s v="南京佳利达"/>
    <s v="(HY)佳利达南京公司（溧水）"/>
    <x v="1"/>
    <x v="0"/>
    <d v="2021-06-17T00:00:00"/>
    <x v="2"/>
    <x v="1"/>
    <m/>
    <m/>
    <m/>
    <m/>
    <m/>
    <s v="出库零担"/>
    <x v="4"/>
    <s v="(HY)佳利达南京公司（溧水）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1"/>
    <s v="佳利达国际物流南京有限公司"/>
    <b v="1"/>
    <s v="内部"/>
    <x v="0"/>
    <s v="内部"/>
    <x v="0"/>
    <x v="0"/>
  </r>
  <r>
    <x v="0"/>
    <x v="0"/>
    <x v="1"/>
    <s v="南京佳利达"/>
    <s v="(HY)佳利达南京公司车队"/>
    <x v="1"/>
    <x v="0"/>
    <d v="2021-06-17T00:00:00"/>
    <x v="2"/>
    <x v="1"/>
    <m/>
    <m/>
    <m/>
    <m/>
    <m/>
    <s v="出库零担"/>
    <x v="2"/>
    <s v="(HY)佳利达南京公司车队"/>
    <n v="133.6"/>
    <n v="0"/>
    <n v="-133.6"/>
    <n v="122.56880733944952"/>
    <n v="9"/>
    <n v="11.031192660550456"/>
    <n v="0"/>
    <x v="0"/>
    <n v="0"/>
    <n v="-122.56880733944952"/>
    <m/>
    <m/>
    <m/>
    <x v="0"/>
    <x v="0"/>
    <n v="133.6"/>
    <n v="0"/>
    <n v="122.56880733944952"/>
    <n v="11.031192660550456"/>
    <n v="0"/>
    <n v="0"/>
    <x v="1"/>
    <s v="佳利达国际物流南京有限公司"/>
    <b v="1"/>
    <s v="内部"/>
    <x v="0"/>
    <s v="内部"/>
    <x v="0"/>
    <x v="0"/>
  </r>
  <r>
    <x v="1"/>
    <x v="1"/>
    <x v="0"/>
    <s v="无锡区外"/>
    <s v="(HY)国内物流-运控"/>
    <x v="2"/>
    <x v="0"/>
    <d v="2021-06-15T00:00:00"/>
    <x v="3"/>
    <x v="2"/>
    <m/>
    <m/>
    <m/>
    <m/>
    <m/>
    <s v="出口只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1"/>
    <x v="0"/>
    <n v="0.8"/>
    <n v="80"/>
    <n v="0.75471698113207553"/>
    <n v="4.5283018867924532E-2"/>
    <n v="75.471698113207538"/>
    <n v="4.5283018867924518"/>
    <x v="1"/>
    <s v="江苏佳利达国际物流股份有限公司"/>
    <b v="1"/>
    <s v="内部"/>
    <x v="0"/>
    <s v="内部"/>
    <x v="0"/>
    <x v="0"/>
  </r>
  <r>
    <x v="1"/>
    <x v="1"/>
    <x v="0"/>
    <s v="无锡区外"/>
    <s v="(HY)直通点报关行"/>
    <x v="2"/>
    <x v="0"/>
    <d v="2021-06-15T00:00:00"/>
    <x v="3"/>
    <x v="2"/>
    <m/>
    <m/>
    <m/>
    <m/>
    <m/>
    <s v="出口只报关-新"/>
    <x v="1"/>
    <s v="(HY)直通点报关行"/>
    <n v="75"/>
    <n v="150"/>
    <n v="75"/>
    <n v="70.754716981132077"/>
    <n v="6"/>
    <n v="4.2452830188679247"/>
    <n v="141.50943396226415"/>
    <x v="0"/>
    <n v="8.4905660377358494"/>
    <n v="70.754716981132077"/>
    <m/>
    <m/>
    <m/>
    <x v="1"/>
    <x v="0"/>
    <n v="75"/>
    <n v="150"/>
    <n v="70.754716981132077"/>
    <n v="4.2452830188679247"/>
    <n v="141.50943396226415"/>
    <n v="8.4905660377358494"/>
    <x v="1"/>
    <s v="江苏佳利达国际物流股份有限公司"/>
    <b v="1"/>
    <s v="内部"/>
    <x v="0"/>
    <s v="内部"/>
    <x v="0"/>
    <x v="0"/>
  </r>
  <r>
    <x v="1"/>
    <x v="1"/>
    <x v="2"/>
    <s v="宿迁"/>
    <s v="(HY)江苏佳利达宿迁分公司"/>
    <x v="3"/>
    <x v="0"/>
    <d v="2021-06-15T00:00:00"/>
    <x v="4"/>
    <x v="3"/>
    <m/>
    <m/>
    <m/>
    <m/>
    <m/>
    <s v="一体化模式(区外),我司属地操作-新"/>
    <x v="2"/>
    <s v="(HY)佳利达南京公司车队"/>
    <n v="20"/>
    <n v="100"/>
    <n v="80"/>
    <n v="18.867924528301884"/>
    <n v="6"/>
    <n v="1.132075471698113"/>
    <n v="94.339622641509436"/>
    <x v="0"/>
    <n v="5.6603773584905657"/>
    <n v="75.471698113207552"/>
    <m/>
    <m/>
    <m/>
    <x v="1"/>
    <x v="0"/>
    <n v="20"/>
    <n v="100"/>
    <n v="18.867924528301884"/>
    <n v="1.132075471698113"/>
    <n v="94.339622641509436"/>
    <n v="5.6603773584905657"/>
    <x v="1"/>
    <s v="佳利达国际物流南京有限公司"/>
    <b v="0"/>
    <s v="内部"/>
    <x v="0"/>
    <s v="内部"/>
    <x v="0"/>
    <x v="0"/>
  </r>
  <r>
    <x v="1"/>
    <x v="1"/>
    <x v="2"/>
    <s v="宿迁"/>
    <s v="(HY)江苏佳利达宿迁分公司"/>
    <x v="3"/>
    <x v="0"/>
    <d v="2021-06-15T00:00:00"/>
    <x v="4"/>
    <x v="3"/>
    <m/>
    <m/>
    <m/>
    <m/>
    <m/>
    <s v="一体化模式(区外),我司属地操作-新"/>
    <x v="5"/>
    <s v="(HY)江苏佳利达宿迁分公司"/>
    <n v="20"/>
    <n v="0"/>
    <n v="-20"/>
    <n v="18.867924528301884"/>
    <n v="6"/>
    <n v="1.132075471698113"/>
    <n v="0"/>
    <x v="0"/>
    <n v="0"/>
    <n v="-18.867924528301884"/>
    <m/>
    <m/>
    <m/>
    <x v="1"/>
    <x v="0"/>
    <n v="20"/>
    <n v="0"/>
    <n v="18.867924528301884"/>
    <n v="1.132075471698113"/>
    <n v="0"/>
    <n v="0"/>
    <x v="1"/>
    <s v="江苏佳利达国际物流股份有限公司宿迁分公司"/>
    <b v="1"/>
    <s v="内部"/>
    <x v="0"/>
    <s v="内部"/>
    <x v="0"/>
    <x v="0"/>
  </r>
  <r>
    <x v="0"/>
    <x v="2"/>
    <x v="1"/>
    <s v="南京佳利达"/>
    <s v="(HY)佳利达南京公司（江宁）"/>
    <x v="4"/>
    <x v="0"/>
    <d v="2021-06-15T00:00:00"/>
    <x v="5"/>
    <x v="4"/>
    <m/>
    <m/>
    <m/>
    <m/>
    <m/>
    <s v="代办证"/>
    <x v="6"/>
    <s v="江苏中威质量认证咨询有限公司"/>
    <n v="106"/>
    <n v="0"/>
    <n v="-106"/>
    <n v="100"/>
    <n v="6"/>
    <n v="6"/>
    <n v="0"/>
    <x v="0"/>
    <n v="0"/>
    <n v="-100"/>
    <m/>
    <m/>
    <m/>
    <x v="2"/>
    <x v="0"/>
    <n v="106"/>
    <n v="0"/>
    <n v="100"/>
    <n v="6"/>
    <n v="0"/>
    <n v="0"/>
    <x v="1"/>
    <e v="#N/A"/>
    <e v="#N/A"/>
    <s v="外部"/>
    <x v="0"/>
    <s v="内部"/>
    <x v="0"/>
    <x v="0"/>
  </r>
  <r>
    <x v="0"/>
    <x v="3"/>
    <x v="3"/>
    <s v="苏州吴中"/>
    <s v="(HY)江苏佳利达苏州公司"/>
    <x v="5"/>
    <x v="0"/>
    <d v="2021-06-18T00:00:00"/>
    <x v="6"/>
    <x v="5"/>
    <m/>
    <m/>
    <m/>
    <m/>
    <m/>
    <s v="分送集报,出区内账册（新）"/>
    <x v="7"/>
    <s v="苏州铁洋国际物流有限公司"/>
    <n v="8"/>
    <n v="100"/>
    <n v="92"/>
    <n v="7.5471698113207539"/>
    <n v="6"/>
    <n v="0.45283018867924524"/>
    <n v="94.339622641509436"/>
    <x v="0"/>
    <n v="5.6603773584905657"/>
    <n v="86.79245283018868"/>
    <m/>
    <m/>
    <m/>
    <x v="3"/>
    <x v="0"/>
    <n v="8"/>
    <n v="100"/>
    <n v="7.5471698113207539"/>
    <n v="0.45283018867924524"/>
    <n v="94.339622641509436"/>
    <n v="5.6603773584905657"/>
    <x v="1"/>
    <e v="#N/A"/>
    <e v="#N/A"/>
    <s v="外部"/>
    <x v="0"/>
    <s v="内部"/>
    <x v="0"/>
    <x v="0"/>
  </r>
  <r>
    <x v="2"/>
    <x v="4"/>
    <x v="1"/>
    <s v="南京佳利达"/>
    <s v="(HY)佳利达南京公司（江宁）"/>
    <x v="6"/>
    <x v="0"/>
    <d v="2021-06-15T00:00:00"/>
    <x v="7"/>
    <x v="6"/>
    <m/>
    <m/>
    <m/>
    <m/>
    <m/>
    <s v="进口只制单-新"/>
    <x v="8"/>
    <s v="上海东岳国际货物运输代理有限公司"/>
    <n v="140"/>
    <n v="0"/>
    <n v="-140"/>
    <n v="140"/>
    <n v="0"/>
    <n v="0"/>
    <n v="0"/>
    <x v="0"/>
    <n v="0"/>
    <n v="-140"/>
    <m/>
    <m/>
    <m/>
    <x v="4"/>
    <x v="0"/>
    <n v="140"/>
    <n v="0"/>
    <n v="140"/>
    <n v="0"/>
    <n v="0"/>
    <n v="0"/>
    <x v="0"/>
    <e v="#N/A"/>
    <e v="#N/A"/>
    <s v="外部"/>
    <x v="0"/>
    <s v="内部"/>
    <x v="0"/>
    <x v="0"/>
  </r>
  <r>
    <x v="0"/>
    <x v="5"/>
    <x v="4"/>
    <s v="无锡佳达仓储"/>
    <s v="(HY)供应链-仓库"/>
    <x v="7"/>
    <x v="0"/>
    <d v="2021-06-15T00:00:00"/>
    <x v="8"/>
    <x v="7"/>
    <m/>
    <m/>
    <m/>
    <m/>
    <m/>
    <s v="仓储"/>
    <x v="0"/>
    <s v="(HY)供应链-仓库"/>
    <n v="19557"/>
    <n v="0"/>
    <n v="-19557"/>
    <n v="18450"/>
    <n v="6"/>
    <n v="1107"/>
    <n v="0"/>
    <x v="0"/>
    <n v="0"/>
    <n v="-18450"/>
    <m/>
    <m/>
    <m/>
    <x v="5"/>
    <x v="0"/>
    <n v="19557"/>
    <n v="0"/>
    <n v="18450"/>
    <n v="1107"/>
    <n v="0"/>
    <n v="0"/>
    <x v="1"/>
    <s v="无锡佳利达供应链管理有限公司"/>
    <b v="1"/>
    <s v="内部"/>
    <x v="0"/>
    <s v="内部"/>
    <x v="0"/>
    <x v="0"/>
  </r>
  <r>
    <x v="0"/>
    <x v="5"/>
    <x v="4"/>
    <s v="无锡佳达仓储"/>
    <s v="(HY)供应链-仓库"/>
    <x v="7"/>
    <x v="0"/>
    <d v="2021-06-15T00:00:00"/>
    <x v="9"/>
    <x v="7"/>
    <m/>
    <m/>
    <m/>
    <m/>
    <m/>
    <s v="仓储"/>
    <x v="0"/>
    <s v="(HY)供应链-仓库"/>
    <n v="18762"/>
    <n v="0"/>
    <n v="-18762"/>
    <n v="17700"/>
    <n v="6"/>
    <n v="1062"/>
    <n v="0"/>
    <x v="0"/>
    <n v="0"/>
    <n v="-17700"/>
    <m/>
    <m/>
    <m/>
    <x v="5"/>
    <x v="0"/>
    <n v="18762"/>
    <n v="0"/>
    <n v="17700"/>
    <n v="1062"/>
    <n v="0"/>
    <n v="0"/>
    <x v="1"/>
    <s v="无锡佳利达供应链管理有限公司"/>
    <b v="1"/>
    <s v="内部"/>
    <x v="0"/>
    <s v="内部"/>
    <x v="0"/>
    <x v="0"/>
  </r>
  <r>
    <x v="1"/>
    <x v="1"/>
    <x v="0"/>
    <s v="无锡区外"/>
    <s v="(HY)国内物流-运控"/>
    <x v="8"/>
    <x v="0"/>
    <d v="2021-06-18T00:00:00"/>
    <x v="10"/>
    <x v="8"/>
    <m/>
    <m/>
    <m/>
    <m/>
    <m/>
    <s v="口岸清关,出口直送口岸-新"/>
    <x v="0"/>
    <s v="(HY)国内物流-运控"/>
    <n v="0.8"/>
    <n v="600"/>
    <n v="599.20000000000005"/>
    <n v="0.75471698113207553"/>
    <n v="6"/>
    <n v="4.5283018867924532E-2"/>
    <n v="600"/>
    <x v="2"/>
    <n v="0"/>
    <n v="599.24528301886789"/>
    <m/>
    <m/>
    <m/>
    <x v="1"/>
    <x v="0"/>
    <n v="0.8"/>
    <n v="600"/>
    <n v="0.75471698113207553"/>
    <n v="4.5283018867924532E-2"/>
    <n v="60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8"/>
    <x v="0"/>
    <d v="2021-06-18T00:00:00"/>
    <x v="10"/>
    <x v="8"/>
    <m/>
    <m/>
    <m/>
    <m/>
    <m/>
    <s v="口岸清关,出口直送口岸-新"/>
    <x v="9"/>
    <s v="Hecksher Linjeagenturer AS"/>
    <n v="2391.14"/>
    <n v="0"/>
    <n v="-2391.14"/>
    <n v="2391.14"/>
    <n v="0"/>
    <n v="0"/>
    <n v="0"/>
    <x v="0"/>
    <n v="0"/>
    <n v="-2391.14"/>
    <m/>
    <m/>
    <m/>
    <x v="1"/>
    <x v="1"/>
    <n v="3126.89"/>
    <n v="0"/>
    <n v="3126.89"/>
    <n v="0"/>
    <n v="0"/>
    <n v="0"/>
    <x v="1"/>
    <e v="#N/A"/>
    <e v="#N/A"/>
    <s v="外部"/>
    <x v="0"/>
    <s v="内部"/>
    <x v="0"/>
    <x v="0"/>
  </r>
  <r>
    <x v="3"/>
    <x v="3"/>
    <x v="0"/>
    <s v="无锡区外"/>
    <s v="(HY)直通点报关行"/>
    <x v="6"/>
    <x v="0"/>
    <d v="2021-06-16T00:00:00"/>
    <x v="11"/>
    <x v="9"/>
    <m/>
    <m/>
    <m/>
    <m/>
    <m/>
    <s v="一体化模式(区外),口岸属地操作-新"/>
    <x v="10"/>
    <s v="(HY)直通点报关行"/>
    <n v="20"/>
    <n v="0"/>
    <n v="-20"/>
    <n v="18.867924528301884"/>
    <n v="6"/>
    <n v="1.132075471698113"/>
    <n v="0"/>
    <x v="0"/>
    <n v="0"/>
    <n v="-18.867924528301884"/>
    <m/>
    <m/>
    <m/>
    <x v="3"/>
    <x v="0"/>
    <n v="20"/>
    <n v="0"/>
    <n v="18.867924528301884"/>
    <n v="1.132075471698113"/>
    <n v="0"/>
    <n v="0"/>
    <x v="1"/>
    <s v="江苏佳利达国际物流股份有限公司"/>
    <b v="1"/>
    <s v="内部"/>
    <x v="0"/>
    <s v="内部"/>
    <x v="0"/>
    <x v="0"/>
  </r>
  <r>
    <x v="3"/>
    <x v="3"/>
    <x v="0"/>
    <s v="无锡区外"/>
    <s v="(HY)无锡佳达区外货代"/>
    <x v="6"/>
    <x v="0"/>
    <d v="2021-06-16T00:00:00"/>
    <x v="11"/>
    <x v="9"/>
    <m/>
    <m/>
    <m/>
    <m/>
    <m/>
    <s v="一体化模式(区外),口岸属地操作-新"/>
    <x v="0"/>
    <s v="上海恒煜国际物流有限公司"/>
    <n v="10"/>
    <n v="0"/>
    <n v="-10"/>
    <n v="10"/>
    <n v="0"/>
    <n v="0"/>
    <n v="0"/>
    <x v="0"/>
    <n v="0"/>
    <n v="-10"/>
    <m/>
    <m/>
    <m/>
    <x v="3"/>
    <x v="0"/>
    <n v="10"/>
    <n v="0"/>
    <n v="10"/>
    <n v="0"/>
    <n v="0"/>
    <n v="0"/>
    <x v="1"/>
    <e v="#N/A"/>
    <e v="#N/A"/>
    <s v="外部"/>
    <x v="0"/>
    <s v="内部"/>
    <x v="0"/>
    <x v="0"/>
  </r>
  <r>
    <x v="1"/>
    <x v="1"/>
    <x v="5"/>
    <s v="深圳"/>
    <s v="(HY)深圳供应链（前海库）"/>
    <x v="4"/>
    <x v="0"/>
    <d v="2021-06-17T00:00:00"/>
    <x v="12"/>
    <x v="10"/>
    <m/>
    <m/>
    <m/>
    <m/>
    <m/>
    <s v="仓库租金"/>
    <x v="11"/>
    <s v="招商局保税物流有限公司"/>
    <n v="141614.41"/>
    <n v="68344"/>
    <n v="-73270.41"/>
    <n v="133598.5"/>
    <n v="6"/>
    <n v="8015.91"/>
    <n v="64475.471698113208"/>
    <x v="0"/>
    <n v="3868.5283018867922"/>
    <n v="-69123.028301886792"/>
    <m/>
    <m/>
    <m/>
    <x v="1"/>
    <x v="0"/>
    <n v="141614.41"/>
    <n v="68344"/>
    <n v="133598.5"/>
    <n v="8015.91"/>
    <n v="64475.471698113208"/>
    <n v="3868.5283018867922"/>
    <x v="1"/>
    <e v="#N/A"/>
    <e v="#N/A"/>
    <s v="外部"/>
    <x v="0"/>
    <s v="内部"/>
    <x v="0"/>
    <x v="0"/>
  </r>
  <r>
    <x v="1"/>
    <x v="1"/>
    <x v="0"/>
    <s v="无锡区外"/>
    <s v="(HY)国内物流-运控"/>
    <x v="4"/>
    <x v="0"/>
    <d v="2021-06-17T00:00:00"/>
    <x v="12"/>
    <x v="10"/>
    <m/>
    <m/>
    <m/>
    <m/>
    <m/>
    <s v="仓库租金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0"/>
    <x v="6"/>
    <x v="0"/>
    <s v="无锡综保区"/>
    <s v="(HY)出口加工区报关行"/>
    <x v="5"/>
    <x v="0"/>
    <d v="2021-06-15T00:00:00"/>
    <x v="13"/>
    <x v="11"/>
    <m/>
    <m/>
    <m/>
    <m/>
    <m/>
    <s v="二线进区,一日游出口（新）"/>
    <x v="7"/>
    <s v="无锡高新物流中心"/>
    <n v="18"/>
    <n v="18"/>
    <n v="0"/>
    <n v="16.981132075471699"/>
    <n v="6"/>
    <n v="1.0188679245283019"/>
    <n v="16.981132075471699"/>
    <x v="0"/>
    <n v="1.0188679245283019"/>
    <n v="0"/>
    <m/>
    <m/>
    <m/>
    <x v="6"/>
    <x v="0"/>
    <n v="18"/>
    <n v="18"/>
    <n v="16.981132075471699"/>
    <n v="1.0188679245283019"/>
    <n v="16.981132075471699"/>
    <n v="1.0188679245283019"/>
    <x v="0"/>
    <e v="#N/A"/>
    <e v="#N/A"/>
    <s v="外部"/>
    <x v="0"/>
    <s v="内部"/>
    <x v="0"/>
    <x v="0"/>
  </r>
  <r>
    <x v="0"/>
    <x v="6"/>
    <x v="0"/>
    <s v="无锡综保区"/>
    <s v="(HY)出口加工区报关行"/>
    <x v="5"/>
    <x v="0"/>
    <d v="2021-06-15T00:00:00"/>
    <x v="14"/>
    <x v="11"/>
    <m/>
    <m/>
    <m/>
    <m/>
    <m/>
    <s v="二线进区，出口进区（新）"/>
    <x v="12"/>
    <s v="(HY)出口加工区报关行"/>
    <n v="50"/>
    <n v="80"/>
    <n v="30"/>
    <n v="47.169811320754718"/>
    <n v="6"/>
    <n v="2.8301886792452828"/>
    <n v="75.471698113207538"/>
    <x v="0"/>
    <n v="4.5283018867924518"/>
    <n v="28.301886792452819"/>
    <m/>
    <m/>
    <m/>
    <x v="6"/>
    <x v="0"/>
    <n v="50"/>
    <n v="80"/>
    <n v="47.169811320754718"/>
    <n v="2.8301886792452828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7"/>
    <x v="0"/>
    <s v="无锡综保区"/>
    <s v="(HY)无锡佳达出口加工区"/>
    <x v="9"/>
    <x v="0"/>
    <d v="2021-06-16T00:00:00"/>
    <x v="15"/>
    <x v="12"/>
    <m/>
    <m/>
    <m/>
    <m/>
    <m/>
    <s v="一体化操作,全程操作出口-新"/>
    <x v="13"/>
    <s v="深圳市鸿博达国际货运代理有限公司"/>
    <n v="40"/>
    <n v="0"/>
    <n v="-40"/>
    <n v="40"/>
    <n v="0"/>
    <n v="0"/>
    <n v="0"/>
    <x v="2"/>
    <n v="0"/>
    <n v="-40"/>
    <m/>
    <m/>
    <m/>
    <x v="7"/>
    <x v="0"/>
    <n v="40"/>
    <n v="0"/>
    <n v="40"/>
    <n v="0"/>
    <n v="0"/>
    <n v="0"/>
    <x v="0"/>
    <e v="#N/A"/>
    <e v="#N/A"/>
    <s v="外部"/>
    <x v="0"/>
    <s v="内部"/>
    <x v="0"/>
    <x v="0"/>
  </r>
  <r>
    <x v="4"/>
    <x v="0"/>
    <x v="0"/>
    <s v="无锡区外"/>
    <s v="(HY)国内物流-运控"/>
    <x v="10"/>
    <x v="0"/>
    <d v="2021-06-18T00:00:00"/>
    <x v="16"/>
    <x v="13"/>
    <m/>
    <m/>
    <m/>
    <m/>
    <m/>
    <s v="口岸清关,进口直送客户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1"/>
    <s v="江苏佳利达国际物流股份有限公司"/>
    <b v="1"/>
    <s v="内部"/>
    <x v="0"/>
    <s v="内部"/>
    <x v="0"/>
    <x v="0"/>
  </r>
  <r>
    <x v="4"/>
    <x v="0"/>
    <x v="0"/>
    <s v="无锡区外"/>
    <s v="(HY)直通点报关行"/>
    <x v="10"/>
    <x v="0"/>
    <d v="2021-06-18T00:00:00"/>
    <x v="16"/>
    <x v="13"/>
    <m/>
    <m/>
    <m/>
    <m/>
    <m/>
    <s v="口岸清关,进口直送客户-新"/>
    <x v="1"/>
    <s v="(HY)直通点报关行"/>
    <n v="75"/>
    <n v="250"/>
    <n v="175"/>
    <n v="70.754716981132077"/>
    <n v="6"/>
    <n v="4.2452830188679247"/>
    <n v="235.84905660377356"/>
    <x v="0"/>
    <n v="14.150943396226413"/>
    <n v="165.09433962264148"/>
    <m/>
    <m/>
    <m/>
    <x v="0"/>
    <x v="0"/>
    <n v="75"/>
    <n v="250"/>
    <n v="70.754716981132077"/>
    <n v="4.2452830188679247"/>
    <n v="235.84905660377356"/>
    <n v="14.150943396226413"/>
    <x v="1"/>
    <s v="江苏佳利达国际物流股份有限公司"/>
    <b v="1"/>
    <s v="内部"/>
    <x v="0"/>
    <s v="内部"/>
    <x v="0"/>
    <x v="0"/>
  </r>
  <r>
    <x v="4"/>
    <x v="0"/>
    <x v="0"/>
    <s v="无锡区外"/>
    <s v="(HY)直通点报关行"/>
    <x v="10"/>
    <x v="0"/>
    <d v="2021-06-18T00:00:00"/>
    <x v="16"/>
    <x v="13"/>
    <m/>
    <m/>
    <m/>
    <m/>
    <m/>
    <s v="口岸清关,进口直送客户-新"/>
    <x v="5"/>
    <s v="(HY)直通点报关行"/>
    <n v="20"/>
    <n v="0"/>
    <n v="-20"/>
    <n v="18.867924528301884"/>
    <n v="6"/>
    <n v="1.132075471698113"/>
    <n v="0"/>
    <x v="0"/>
    <n v="0"/>
    <n v="-18.867924528301884"/>
    <m/>
    <m/>
    <m/>
    <x v="0"/>
    <x v="0"/>
    <n v="20"/>
    <n v="0"/>
    <n v="18.867924528301884"/>
    <n v="1.132075471698113"/>
    <n v="0"/>
    <n v="0"/>
    <x v="1"/>
    <s v="江苏佳利达国际物流股份有限公司"/>
    <b v="1"/>
    <s v="内部"/>
    <x v="0"/>
    <s v="内部"/>
    <x v="0"/>
    <x v="0"/>
  </r>
  <r>
    <x v="4"/>
    <x v="0"/>
    <x v="0"/>
    <s v="无锡区外"/>
    <s v="(HY)无锡佳达区外货代"/>
    <x v="10"/>
    <x v="0"/>
    <d v="2021-06-18T00:00:00"/>
    <x v="16"/>
    <x v="13"/>
    <m/>
    <m/>
    <m/>
    <m/>
    <m/>
    <s v="口岸清关,进口直送客户-新"/>
    <x v="1"/>
    <s v="成都集优加国际货运代理有限公司"/>
    <n v="25"/>
    <n v="0"/>
    <n v="-25"/>
    <n v="24.271844660194173"/>
    <n v="3"/>
    <n v="0.72815533980582514"/>
    <n v="0"/>
    <x v="0"/>
    <n v="0"/>
    <n v="-24.271844660194173"/>
    <m/>
    <m/>
    <m/>
    <x v="0"/>
    <x v="0"/>
    <n v="25"/>
    <n v="0"/>
    <n v="24.271844660194173"/>
    <n v="0.72815533980582514"/>
    <n v="0"/>
    <n v="0"/>
    <x v="1"/>
    <e v="#N/A"/>
    <e v="#N/A"/>
    <s v="外部"/>
    <x v="0"/>
    <s v="内部"/>
    <x v="0"/>
    <x v="0"/>
  </r>
  <r>
    <x v="0"/>
    <x v="0"/>
    <x v="0"/>
    <s v="无锡区外"/>
    <s v="(HY)区外陆运部"/>
    <x v="11"/>
    <x v="0"/>
    <d v="2021-09-25T00:00:00"/>
    <x v="17"/>
    <x v="14"/>
    <m/>
    <m/>
    <m/>
    <m/>
    <m/>
    <s v="宝原快运"/>
    <x v="2"/>
    <s v="(HY)区外陆运部"/>
    <n v="115"/>
    <n v="172.5"/>
    <n v="57.5"/>
    <n v="105.50458715596329"/>
    <n v="9"/>
    <n v="9.4954128440366965"/>
    <n v="158.25688073394494"/>
    <x v="1"/>
    <n v="14.243119266055045"/>
    <n v="52.752293577981646"/>
    <m/>
    <m/>
    <m/>
    <x v="0"/>
    <x v="0"/>
    <n v="115"/>
    <n v="172.5"/>
    <n v="105.50458715596329"/>
    <n v="9.4954128440366965"/>
    <n v="158.25688073394494"/>
    <n v="14.243119266055045"/>
    <x v="0"/>
    <s v="江苏佳利达国际物流股份有限公司"/>
    <b v="1"/>
    <s v="内部"/>
    <x v="0"/>
    <s v="内部"/>
    <x v="0"/>
    <x v="0"/>
  </r>
  <r>
    <x v="0"/>
    <x v="0"/>
    <x v="0"/>
    <s v="无锡区外"/>
    <s v="(HY)国内物流-运控"/>
    <x v="11"/>
    <x v="0"/>
    <d v="2021-09-25T00:00:00"/>
    <x v="17"/>
    <x v="14"/>
    <m/>
    <m/>
    <m/>
    <m/>
    <m/>
    <s v="宝原快运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0"/>
    <x v="0"/>
    <n v="0.8"/>
    <n v="0"/>
    <n v="0.75471698113207553"/>
    <n v="4.5283018867924532E-2"/>
    <n v="0"/>
    <n v="0"/>
    <x v="0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0"/>
    <x v="0"/>
    <d v="2021-10-11T00:00:00"/>
    <x v="18"/>
    <x v="15"/>
    <m/>
    <m/>
    <m/>
    <m/>
    <m/>
    <s v="口岸清关,进口直送客户-新"/>
    <x v="0"/>
    <s v="(HY)国际货代海铁部"/>
    <n v="150"/>
    <n v="0"/>
    <n v="-150"/>
    <n v="141.50943396226415"/>
    <n v="6"/>
    <n v="8.4905660377358494"/>
    <n v="0"/>
    <x v="0"/>
    <n v="0"/>
    <n v="-141.50943396226415"/>
    <m/>
    <m/>
    <m/>
    <x v="1"/>
    <x v="0"/>
    <n v="150"/>
    <n v="0"/>
    <n v="141.50943396226415"/>
    <n v="8.4905660377358494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0"/>
    <x v="0"/>
    <d v="2021-10-11T00:00:00"/>
    <x v="18"/>
    <x v="15"/>
    <m/>
    <m/>
    <m/>
    <m/>
    <m/>
    <s v="口岸清关,进口直送客户-新"/>
    <x v="1"/>
    <s v="郑州聚通国际货运代理有限公司"/>
    <n v="300"/>
    <n v="500"/>
    <n v="200"/>
    <n v="300"/>
    <n v="0"/>
    <n v="0"/>
    <n v="500"/>
    <x v="2"/>
    <n v="0"/>
    <n v="200"/>
    <m/>
    <m/>
    <m/>
    <x v="1"/>
    <x v="0"/>
    <n v="300"/>
    <n v="500"/>
    <n v="300"/>
    <n v="0"/>
    <n v="500"/>
    <n v="0"/>
    <x v="1"/>
    <e v="#N/A"/>
    <e v="#N/A"/>
    <s v="外部"/>
    <x v="0"/>
    <s v="内部"/>
    <x v="0"/>
    <x v="0"/>
  </r>
  <r>
    <x v="1"/>
    <x v="1"/>
    <x v="0"/>
    <s v="无锡区外"/>
    <s v="(HY)国内物流-运控"/>
    <x v="10"/>
    <x v="0"/>
    <d v="2021-10-11T00:00:00"/>
    <x v="18"/>
    <x v="15"/>
    <m/>
    <m/>
    <m/>
    <m/>
    <m/>
    <s v="口岸清关,进口直送客户-新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2"/>
    <x v="0"/>
    <d v="2021-09-15T00:00:00"/>
    <x v="19"/>
    <x v="16"/>
    <m/>
    <m/>
    <m/>
    <m/>
    <m/>
    <s v="出口全程门到门"/>
    <x v="0"/>
    <s v="(HY)国际货代海铁部"/>
    <n v="150"/>
    <n v="0"/>
    <n v="-150"/>
    <n v="141.50943396226415"/>
    <n v="6"/>
    <n v="8.4905660377358494"/>
    <n v="0"/>
    <x v="0"/>
    <n v="0"/>
    <n v="-141.50943396226415"/>
    <m/>
    <m/>
    <m/>
    <x v="1"/>
    <x v="0"/>
    <n v="150"/>
    <n v="0"/>
    <n v="141.50943396226415"/>
    <n v="8.4905660377358494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外部"/>
    <x v="12"/>
    <x v="0"/>
    <d v="2021-09-15T00:00:00"/>
    <x v="19"/>
    <x v="16"/>
    <m/>
    <m/>
    <m/>
    <m/>
    <m/>
    <s v="出口全程门到门"/>
    <x v="9"/>
    <s v="OMEGAir Cargo Sp z o.o."/>
    <n v="18796.38"/>
    <n v="0"/>
    <n v="-18796.38"/>
    <n v="18796.38"/>
    <n v="0"/>
    <n v="0"/>
    <n v="0"/>
    <x v="0"/>
    <n v="0"/>
    <n v="-18796.38"/>
    <m/>
    <m/>
    <m/>
    <x v="1"/>
    <x v="2"/>
    <n v="2461"/>
    <n v="0"/>
    <n v="2461"/>
    <n v="0"/>
    <n v="0"/>
    <n v="0"/>
    <x v="1"/>
    <e v="#N/A"/>
    <e v="#N/A"/>
    <s v="外部"/>
    <x v="0"/>
    <s v="内部"/>
    <x v="0"/>
    <x v="0"/>
  </r>
  <r>
    <x v="1"/>
    <x v="1"/>
    <x v="0"/>
    <s v="无锡国际货代"/>
    <s v="(HY)国际货代海外部"/>
    <x v="12"/>
    <x v="0"/>
    <d v="2021-09-15T00:00:00"/>
    <x v="19"/>
    <x v="16"/>
    <m/>
    <m/>
    <m/>
    <m/>
    <m/>
    <s v="出口全程门到门"/>
    <x v="0"/>
    <s v="(HY)国际货代海外部"/>
    <n v="100"/>
    <n v="0"/>
    <n v="-100"/>
    <n v="94.339622641509436"/>
    <n v="6"/>
    <n v="5.6603773584905657"/>
    <n v="0"/>
    <x v="0"/>
    <n v="0"/>
    <n v="-94.339622641509436"/>
    <m/>
    <m/>
    <m/>
    <x v="1"/>
    <x v="0"/>
    <n v="100"/>
    <n v="0"/>
    <n v="94.339622641509436"/>
    <n v="5.6603773584905657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区外"/>
    <s v="(HY)国内物流-运控"/>
    <x v="12"/>
    <x v="0"/>
    <d v="2021-09-15T00:00:00"/>
    <x v="19"/>
    <x v="16"/>
    <m/>
    <m/>
    <m/>
    <m/>
    <m/>
    <s v="出口全程门到门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4"/>
    <m/>
    <n v="0"/>
    <n v="2502.73"/>
    <n v="2502.73"/>
    <n v="0"/>
    <n v="0"/>
    <n v="0"/>
    <n v="2502.73"/>
    <x v="2"/>
    <n v="0"/>
    <n v="2502.73"/>
    <m/>
    <m/>
    <m/>
    <x v="1"/>
    <x v="0"/>
    <n v="0"/>
    <n v="2502.73"/>
    <n v="0"/>
    <n v="0"/>
    <n v="2502.73"/>
    <n v="0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5"/>
    <m/>
    <n v="0"/>
    <n v="15600"/>
    <n v="15600"/>
    <n v="0"/>
    <n v="0"/>
    <n v="0"/>
    <n v="15600"/>
    <x v="2"/>
    <n v="0"/>
    <n v="15600"/>
    <m/>
    <m/>
    <m/>
    <x v="1"/>
    <x v="0"/>
    <n v="0"/>
    <n v="15600"/>
    <n v="0"/>
    <n v="0"/>
    <n v="15600"/>
    <n v="0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2"/>
    <m/>
    <n v="0"/>
    <n v="27904.5"/>
    <n v="27904.5"/>
    <n v="0"/>
    <n v="0"/>
    <n v="0"/>
    <n v="26325"/>
    <x v="0"/>
    <n v="1579.5"/>
    <n v="26325"/>
    <m/>
    <m/>
    <m/>
    <x v="1"/>
    <x v="0"/>
    <n v="0"/>
    <n v="27904.5"/>
    <n v="0"/>
    <n v="0"/>
    <n v="26325"/>
    <n v="1579.5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6"/>
    <m/>
    <n v="0"/>
    <n v="149175"/>
    <n v="149175"/>
    <n v="0"/>
    <n v="0"/>
    <n v="0"/>
    <n v="149175"/>
    <x v="2"/>
    <n v="0"/>
    <n v="149175"/>
    <m/>
    <m/>
    <m/>
    <x v="1"/>
    <x v="0"/>
    <n v="0"/>
    <n v="149175"/>
    <n v="0"/>
    <n v="0"/>
    <n v="149175"/>
    <n v="0"/>
    <x v="1"/>
    <e v="#N/A"/>
    <e v="#N/A"/>
    <s v="外部"/>
    <x v="0"/>
    <s v="内部"/>
    <x v="0"/>
    <x v="0"/>
  </r>
  <r>
    <x v="1"/>
    <x v="1"/>
    <x v="0"/>
    <s v="无锡国际货代"/>
    <s v="(HY)国际货代海铁部"/>
    <x v="12"/>
    <x v="0"/>
    <d v="2021-09-15T00:00:00"/>
    <x v="19"/>
    <x v="16"/>
    <m/>
    <m/>
    <m/>
    <m/>
    <m/>
    <s v="出口全程门到门"/>
    <x v="17"/>
    <s v="国脉集装箱国际有限公司"/>
    <n v="50700"/>
    <n v="0"/>
    <n v="-50700"/>
    <n v="50700"/>
    <n v="0"/>
    <n v="0"/>
    <n v="0"/>
    <x v="0"/>
    <n v="0"/>
    <n v="-50700"/>
    <m/>
    <m/>
    <m/>
    <x v="1"/>
    <x v="0"/>
    <n v="50700"/>
    <n v="0"/>
    <n v="50700"/>
    <n v="0"/>
    <n v="0"/>
    <n v="0"/>
    <x v="1"/>
    <e v="#N/A"/>
    <e v="#N/A"/>
    <s v="外部"/>
    <x v="0"/>
    <s v="内部"/>
    <x v="0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18"/>
    <s v="(HY)无锡机场部"/>
    <n v="100"/>
    <n v="100"/>
    <n v="0"/>
    <n v="94.34"/>
    <n v="6"/>
    <n v="5.66"/>
    <n v="94.34"/>
    <x v="0"/>
    <n v="5.66"/>
    <n v="0"/>
    <s v="地税发票1"/>
    <s v="江苏赛米特电子科技有限公司"/>
    <m/>
    <x v="8"/>
    <x v="0"/>
    <n v="100"/>
    <n v="100"/>
    <n v="94.34"/>
    <n v="5.66"/>
    <n v="94.34"/>
    <n v="5.66"/>
    <x v="1"/>
    <s v="江苏佳利达国际物流股份有限公司"/>
    <b v="1"/>
    <s v="内部"/>
    <x v="1"/>
    <s v="内部"/>
    <x v="1"/>
    <x v="0"/>
  </r>
  <r>
    <x v="5"/>
    <x v="8"/>
    <x v="0"/>
    <s v="无锡区外"/>
    <s v="(HY)国内物流-运控"/>
    <x v="0"/>
    <x v="0"/>
    <d v="2021-10-11T00:00:00"/>
    <x v="20"/>
    <x v="17"/>
    <m/>
    <m/>
    <m/>
    <m/>
    <m/>
    <s v="一体化模式,仅做属地报关-新"/>
    <x v="0"/>
    <s v="(HY)国内物流-运控"/>
    <n v="0.8"/>
    <n v="0.8"/>
    <n v="0"/>
    <n v="0.75"/>
    <n v="6"/>
    <n v="0.05"/>
    <n v="0.75"/>
    <x v="0"/>
    <n v="0.05"/>
    <n v="0"/>
    <s v="地税发票1"/>
    <s v="江苏赛米特电子科技有限公司"/>
    <m/>
    <x v="8"/>
    <x v="0"/>
    <n v="0.8"/>
    <n v="0.8"/>
    <n v="0.75"/>
    <n v="0.05"/>
    <n v="0.75"/>
    <n v="0.05"/>
    <x v="1"/>
    <s v="江苏佳利达国际物流股份有限公司"/>
    <b v="1"/>
    <s v="内部"/>
    <x v="1"/>
    <s v="内部"/>
    <x v="1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19"/>
    <s v="江苏天行健国际物流有限公司"/>
    <n v="1962"/>
    <n v="1962"/>
    <n v="0"/>
    <n v="1962"/>
    <n v="0"/>
    <n v="0"/>
    <n v="1850.94"/>
    <x v="0"/>
    <n v="111.06"/>
    <n v="-111.06"/>
    <s v="地税发票1"/>
    <s v="江苏赛米特电子科技有限公司"/>
    <m/>
    <x v="8"/>
    <x v="0"/>
    <n v="1962"/>
    <n v="1962"/>
    <n v="1962"/>
    <n v="0"/>
    <n v="1850.94"/>
    <n v="111.06"/>
    <x v="1"/>
    <e v="#N/A"/>
    <e v="#N/A"/>
    <s v="外部"/>
    <x v="1"/>
    <s v="内部"/>
    <x v="1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20"/>
    <s v="上海扈航物流技术咨询有限公司"/>
    <n v="124.6"/>
    <n v="124.6"/>
    <n v="0"/>
    <n v="124.6"/>
    <n v="0"/>
    <n v="0"/>
    <n v="117.55"/>
    <x v="0"/>
    <n v="7.05"/>
    <n v="-7.05"/>
    <s v="地税发票1"/>
    <s v="江苏赛米特电子科技有限公司"/>
    <m/>
    <x v="8"/>
    <x v="0"/>
    <n v="124.6"/>
    <n v="124.6"/>
    <n v="124.6"/>
    <n v="0"/>
    <n v="117.55"/>
    <n v="7.05"/>
    <x v="1"/>
    <e v="#N/A"/>
    <e v="#N/A"/>
    <s v="外部"/>
    <x v="1"/>
    <s v="内部"/>
    <x v="1"/>
    <x v="0"/>
  </r>
  <r>
    <x v="5"/>
    <x v="8"/>
    <x v="7"/>
    <s v="徐州-供应链"/>
    <s v="(HY)徐州-供应链"/>
    <x v="0"/>
    <x v="0"/>
    <d v="2021-10-11T00:00:00"/>
    <x v="20"/>
    <x v="17"/>
    <m/>
    <m/>
    <m/>
    <m/>
    <m/>
    <s v="一体化模式,仅做属地报关-新"/>
    <x v="2"/>
    <s v="江苏满运软件科技有限公司天津分公司"/>
    <n v="1824.03"/>
    <n v="1824.03"/>
    <n v="0"/>
    <n v="1673.42"/>
    <n v="9"/>
    <n v="150.61000000000001"/>
    <n v="1720.78"/>
    <x v="0"/>
    <n v="103.25"/>
    <n v="47.36"/>
    <s v="地税发票1"/>
    <s v="江苏赛米特电子科技有限公司"/>
    <m/>
    <x v="8"/>
    <x v="0"/>
    <n v="1824.03"/>
    <n v="1824.03"/>
    <n v="1673.42"/>
    <n v="150.61000000000001"/>
    <n v="1720.78"/>
    <n v="103.25"/>
    <x v="0"/>
    <e v="#N/A"/>
    <e v="#N/A"/>
    <s v="外部"/>
    <x v="1"/>
    <s v="外部"/>
    <x v="1"/>
    <x v="0"/>
  </r>
  <r>
    <x v="0"/>
    <x v="0"/>
    <x v="0"/>
    <s v="无锡区外"/>
    <s v="(HY)区外陆运部"/>
    <x v="0"/>
    <x v="1"/>
    <d v="2021-06-15T00:00:00"/>
    <x v="0"/>
    <x v="0"/>
    <m/>
    <m/>
    <m/>
    <m/>
    <m/>
    <s v="一体化操作,国内运输报关-新"/>
    <x v="3"/>
    <s v="(HY)区外陆运部"/>
    <n v="35.75"/>
    <n v="0"/>
    <n v="-35.75"/>
    <n v="32.798165137614674"/>
    <n v="9"/>
    <n v="2.9518348623853208"/>
    <n v="0"/>
    <x v="0"/>
    <n v="0"/>
    <n v="-32.798165137614674"/>
    <m/>
    <m/>
    <m/>
    <x v="0"/>
    <x v="0"/>
    <n v="35.75"/>
    <n v="0"/>
    <n v="32.798165137614674"/>
    <n v="2.9518348623853208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无锡区外叙丰仓库"/>
    <x v="0"/>
    <x v="1"/>
    <d v="2021-06-15T00:00:00"/>
    <x v="0"/>
    <x v="0"/>
    <m/>
    <m/>
    <m/>
    <m/>
    <m/>
    <s v="一体化操作,国内运输报关-新"/>
    <x v="4"/>
    <s v="(HY)无锡区外叙丰仓库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0"/>
    <s v="江苏佳利达国际物流股份有限公司"/>
    <b v="1"/>
    <s v="内部"/>
    <x v="0"/>
    <s v="内部"/>
    <x v="0"/>
    <x v="0"/>
  </r>
  <r>
    <x v="4"/>
    <x v="0"/>
    <x v="6"/>
    <m/>
    <m/>
    <x v="10"/>
    <x v="2"/>
    <d v="2021-06-18T00:00:00"/>
    <x v="16"/>
    <x v="13"/>
    <m/>
    <m/>
    <m/>
    <m/>
    <m/>
    <s v="口岸清关,进口直送客户-新"/>
    <x v="21"/>
    <m/>
    <n v="0"/>
    <n v="100"/>
    <n v="100"/>
    <n v="0"/>
    <n v="0"/>
    <n v="0"/>
    <n v="94.339622641509436"/>
    <x v="0"/>
    <n v="5.6603773584905657"/>
    <n v="94.339622641509436"/>
    <m/>
    <m/>
    <m/>
    <x v="0"/>
    <x v="0"/>
    <n v="0"/>
    <n v="100"/>
    <n v="0"/>
    <n v="0"/>
    <n v="94.339622641509436"/>
    <n v="5.6603773584905657"/>
    <x v="1"/>
    <e v="#N/A"/>
    <e v="#N/A"/>
    <s v="外部"/>
    <x v="0"/>
    <s v="内部"/>
    <x v="0"/>
    <x v="0"/>
  </r>
  <r>
    <x v="0"/>
    <x v="7"/>
    <x v="0"/>
    <s v="无锡综保区"/>
    <s v="(HY)无锡佳达出口加工区"/>
    <x v="9"/>
    <x v="3"/>
    <d v="2021-06-16T00:00:00"/>
    <x v="15"/>
    <x v="12"/>
    <m/>
    <m/>
    <m/>
    <m/>
    <m/>
    <s v="一体化操作,全程操作出口-新"/>
    <x v="2"/>
    <s v="(HY)无锡佳达出口加工区"/>
    <n v="-7800"/>
    <n v="-11100"/>
    <n v="-3300"/>
    <n v="-7155.9633027522932"/>
    <n v="9"/>
    <n v="-644.03669724770634"/>
    <n v="-10471.698113207547"/>
    <x v="0"/>
    <n v="-628.30188679245282"/>
    <n v="-3315.7348104552539"/>
    <m/>
    <m/>
    <m/>
    <x v="7"/>
    <x v="0"/>
    <n v="-7800"/>
    <n v="-11100"/>
    <n v="-7155.9633027522932"/>
    <n v="-644.03669724770634"/>
    <n v="-10471.698113207547"/>
    <n v="-628.30188679245282"/>
    <x v="0"/>
    <s v="江苏佳利达国际物流股份有限公司"/>
    <b v="1"/>
    <s v="内部"/>
    <x v="0"/>
    <s v="内部"/>
    <x v="0"/>
    <x v="0"/>
  </r>
  <r>
    <x v="0"/>
    <x v="7"/>
    <x v="0"/>
    <s v="无锡综保区"/>
    <s v="(HY)无锡佳达出口加工区"/>
    <x v="9"/>
    <x v="3"/>
    <d v="2021-06-16T00:00:00"/>
    <x v="15"/>
    <x v="12"/>
    <m/>
    <m/>
    <m/>
    <m/>
    <m/>
    <s v="一体化操作,全程操作出口-新"/>
    <x v="2"/>
    <s v="(HY)无锡佳达出口加工区"/>
    <n v="7800"/>
    <n v="11100"/>
    <n v="3300"/>
    <n v="7155.9633027522932"/>
    <n v="9"/>
    <n v="644.03669724770634"/>
    <n v="11100"/>
    <x v="2"/>
    <n v="0"/>
    <n v="3944.0366972477068"/>
    <m/>
    <m/>
    <m/>
    <x v="7"/>
    <x v="0"/>
    <n v="7800"/>
    <n v="11100"/>
    <n v="7155.9633027522932"/>
    <n v="644.03669724770634"/>
    <n v="11100"/>
    <n v="0"/>
    <x v="0"/>
    <s v="江苏佳利达国际物流股份有限公司"/>
    <b v="1"/>
    <s v="内部"/>
    <x v="0"/>
    <s v="内部"/>
    <x v="0"/>
    <x v="0"/>
  </r>
  <r>
    <x v="0"/>
    <x v="0"/>
    <x v="3"/>
    <s v="苏州吴中"/>
    <s v="(HY)江苏佳利达苏州公司"/>
    <x v="1"/>
    <x v="1"/>
    <d v="2021-06-12T00:00:00"/>
    <x v="21"/>
    <x v="18"/>
    <m/>
    <m/>
    <m/>
    <m/>
    <m/>
    <s v="出库整车"/>
    <x v="3"/>
    <s v="(HY)佳利达苏州车队"/>
    <n v="3.2"/>
    <n v="0"/>
    <n v="-3.2"/>
    <n v="2.9357798165137616"/>
    <n v="9"/>
    <n v="0.26422018348623855"/>
    <n v="0"/>
    <x v="0"/>
    <n v="0"/>
    <n v="-2.9357798165137616"/>
    <m/>
    <m/>
    <m/>
    <x v="0"/>
    <x v="0"/>
    <n v="3.2"/>
    <n v="0"/>
    <n v="2.9357798165137616"/>
    <n v="0.26422018348623855"/>
    <n v="0"/>
    <n v="0"/>
    <x v="1"/>
    <s v="江苏佳利达国际物流苏州有限公司"/>
    <b v="1"/>
    <s v="内部"/>
    <x v="0"/>
    <s v="内部"/>
    <x v="0"/>
    <x v="0"/>
  </r>
  <r>
    <x v="0"/>
    <x v="0"/>
    <x v="8"/>
    <s v="江阴"/>
    <s v="(HY)江苏佳利达江阴公司"/>
    <x v="2"/>
    <x v="1"/>
    <d v="2021-06-18T00:00:00"/>
    <x v="22"/>
    <x v="19"/>
    <m/>
    <m/>
    <m/>
    <m/>
    <m/>
    <s v="进口只报关(一体化)-新"/>
    <x v="0"/>
    <s v="(HY)江苏佳利达江阴公司"/>
    <n v="100"/>
    <n v="0"/>
    <n v="-100"/>
    <n v="94.339622641509436"/>
    <n v="6"/>
    <n v="5.6603773584905657"/>
    <n v="0"/>
    <x v="0"/>
    <n v="0"/>
    <n v="-94.339622641509436"/>
    <m/>
    <m/>
    <m/>
    <x v="0"/>
    <x v="0"/>
    <n v="100"/>
    <n v="0"/>
    <n v="94.339622641509436"/>
    <n v="5.6603773584905657"/>
    <n v="0"/>
    <n v="0"/>
    <x v="1"/>
    <s v="江苏佳利达国际物流江阴有限公司"/>
    <b v="1"/>
    <s v="内部"/>
    <x v="0"/>
    <s v="内部"/>
    <x v="0"/>
    <x v="0"/>
  </r>
  <r>
    <x v="0"/>
    <x v="0"/>
    <x v="0"/>
    <s v="无锡区外"/>
    <s v="(HY)直通点报关行"/>
    <x v="0"/>
    <x v="4"/>
    <d v="2021-06-15T00:00:00"/>
    <x v="1"/>
    <x v="0"/>
    <m/>
    <m/>
    <m/>
    <m/>
    <m/>
    <s v="一体化操作,国内运输报关-新"/>
    <x v="1"/>
    <s v="(HY)直通点报关行"/>
    <m/>
    <n v="150"/>
    <n v="150"/>
    <n v="0"/>
    <n v="6"/>
    <n v="0"/>
    <n v="141.50943396226415"/>
    <x v="0"/>
    <n v="8.4905660377358494"/>
    <n v="141.50943396226415"/>
    <m/>
    <m/>
    <m/>
    <x v="0"/>
    <x v="0"/>
    <n v="75"/>
    <n v="150"/>
    <n v="70.754716981132077"/>
    <n v="4.2452830188679247"/>
    <n v="141.50943396226415"/>
    <n v="8.4905660377358494"/>
    <x v="0"/>
    <s v="江苏佳利达国际物流股份有限公司"/>
    <b v="1"/>
    <s v="内部"/>
    <x v="0"/>
    <s v="内部"/>
    <x v="0"/>
    <x v="0"/>
  </r>
  <r>
    <x v="0"/>
    <x v="8"/>
    <x v="7"/>
    <s v="徐州-供应链"/>
    <s v="(HY)徐州-供应链"/>
    <x v="8"/>
    <x v="0"/>
    <d v="2021-10-11T00:00:00"/>
    <x v="23"/>
    <x v="20"/>
    <n v="74850"/>
    <n v="74850"/>
    <m/>
    <n v="0"/>
    <s v="9-24XUG0240RLMHJ00842"/>
    <s v="二线出区,国内进口（新）"/>
    <x v="22"/>
    <s v="（HY）徐州-报关"/>
    <n v="20"/>
    <n v="0"/>
    <n v="-20"/>
    <n v="18.867924528301884"/>
    <n v="6"/>
    <n v="1.132075471698113"/>
    <n v="0"/>
    <x v="0"/>
    <n v="0"/>
    <n v="-18.867924528301884"/>
    <m/>
    <m/>
    <m/>
    <x v="9"/>
    <x v="0"/>
    <n v="20"/>
    <n v="0"/>
    <n v="18.867924528301884"/>
    <n v="1.132075471698113"/>
    <n v="0"/>
    <n v="0"/>
    <x v="1"/>
    <s v="徐州佳利达供应链管理有限公司"/>
    <b v="1"/>
    <s v="内部"/>
    <x v="0"/>
    <s v="外部"/>
    <x v="1"/>
    <x v="0"/>
  </r>
  <r>
    <x v="0"/>
    <x v="8"/>
    <x v="7"/>
    <s v="徐州-供应链"/>
    <s v="(HY)徐州-供应链"/>
    <x v="8"/>
    <x v="0"/>
    <d v="2021-10-11T00:00:00"/>
    <x v="23"/>
    <x v="21"/>
    <n v="92500"/>
    <n v="92500"/>
    <s v="FCL"/>
    <n v="0"/>
    <s v="7.13代拖报"/>
    <s v="属地报关,加国内段运输-新"/>
    <x v="23"/>
    <s v="上海东岳国际货物运输代理有限公司"/>
    <n v="80"/>
    <n v="6000"/>
    <n v="5920"/>
    <n v="80"/>
    <n v="0"/>
    <n v="0"/>
    <n v="5660.3773584905657"/>
    <x v="0"/>
    <n v="339.62264150943395"/>
    <n v="5580.3773584905657"/>
    <m/>
    <m/>
    <m/>
    <x v="9"/>
    <x v="0"/>
    <n v="80"/>
    <n v="6000"/>
    <n v="80"/>
    <n v="0"/>
    <n v="5660.3773584905657"/>
    <n v="339.62264150943395"/>
    <x v="1"/>
    <e v="#N/A"/>
    <e v="#N/A"/>
    <s v="外部"/>
    <x v="0"/>
    <s v="外部"/>
    <x v="1"/>
    <x v="0"/>
  </r>
  <r>
    <x v="6"/>
    <x v="9"/>
    <x v="9"/>
    <s v="香港"/>
    <s v="(HY)香港佳利达公司"/>
    <x v="4"/>
    <x v="0"/>
    <d v="2021-06-16T00:00:00"/>
    <x v="24"/>
    <x v="22"/>
    <n v="1"/>
    <n v="1"/>
    <m/>
    <n v="0"/>
    <s v="TED-A11064-2101-FWC-292-0"/>
    <s v="香港贸易服务代理业务"/>
    <x v="13"/>
    <s v="JOIN CAPITAL EATATES LIMITED"/>
    <n v="254288"/>
    <n v="1013212"/>
    <n v="758924"/>
    <n v="254288"/>
    <n v="0"/>
    <n v="0"/>
    <n v="1013212"/>
    <x v="2"/>
    <n v="0"/>
    <n v="758924"/>
    <s v="形式发票"/>
    <s v="天合光能股份有限公司"/>
    <m/>
    <x v="10"/>
    <x v="3"/>
    <n v="40000"/>
    <n v="159380.23000000001"/>
    <n v="40000"/>
    <n v="0"/>
    <n v="159380.23000000001"/>
    <n v="0"/>
    <x v="0"/>
    <e v="#N/A"/>
    <e v="#N/A"/>
    <s v="外部"/>
    <x v="0"/>
    <s v="内部"/>
    <x v="0"/>
    <x v="1"/>
  </r>
  <r>
    <x v="6"/>
    <x v="9"/>
    <x v="9"/>
    <s v="香港"/>
    <s v="(HY)香港佳利达公司"/>
    <x v="4"/>
    <x v="0"/>
    <d v="2021-06-16T00:00:00"/>
    <x v="24"/>
    <x v="22"/>
    <n v="1"/>
    <n v="1"/>
    <m/>
    <n v="0"/>
    <s v="TED-A11064-2101-FWC-292-0"/>
    <s v="香港贸易服务代理业务"/>
    <x v="13"/>
    <s v="宁波康立特电子有限公司"/>
    <n v="748791.89"/>
    <n v="0"/>
    <n v="-748791.89"/>
    <n v="748791.89"/>
    <n v="0"/>
    <n v="0"/>
    <n v="0"/>
    <x v="2"/>
    <n v="0"/>
    <n v="-748791.89"/>
    <s v="形式发票"/>
    <s v="天合光能股份有限公司"/>
    <m/>
    <x v="10"/>
    <x v="3"/>
    <n v="117786.43"/>
    <n v="0"/>
    <n v="117786.43"/>
    <n v="0"/>
    <n v="0"/>
    <n v="0"/>
    <x v="0"/>
    <e v="#N/A"/>
    <e v="#N/A"/>
    <s v="外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区外陆运部"/>
    <x v="0"/>
    <x v="0"/>
    <d v="2021-06-14T00:00:00"/>
    <x v="25"/>
    <x v="10"/>
    <n v="215"/>
    <n v="397"/>
    <m/>
    <n v="0"/>
    <s v="CAEA2106092"/>
    <s v="出口全程门到门"/>
    <x v="2"/>
    <s v="(HY)区外陆运部"/>
    <n v="134.5"/>
    <n v="0"/>
    <n v="-134.5"/>
    <n v="123.39449541284402"/>
    <n v="9"/>
    <n v="11.105504587155961"/>
    <n v="0"/>
    <x v="0"/>
    <n v="0"/>
    <n v="-123.39449541284402"/>
    <s v="地税发票1"/>
    <s v="安费诺（常州）高端连接器有限公司"/>
    <m/>
    <x v="1"/>
    <x v="0"/>
    <n v="134.5"/>
    <n v="0"/>
    <n v="123.39"/>
    <n v="11.11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国际货代"/>
    <s v="(HY)无锡机场部"/>
    <x v="0"/>
    <x v="0"/>
    <d v="2021-06-14T00:00:00"/>
    <x v="25"/>
    <x v="10"/>
    <n v="215"/>
    <n v="397"/>
    <m/>
    <n v="0"/>
    <s v="CAEA2106092"/>
    <s v="出口全程门到门"/>
    <x v="18"/>
    <s v="(HY)无锡机场部"/>
    <n v="100"/>
    <n v="0"/>
    <n v="-100"/>
    <n v="94.339622641509436"/>
    <n v="6"/>
    <n v="5.6603773584905657"/>
    <n v="0"/>
    <x v="0"/>
    <n v="0"/>
    <n v="-94.339622641509436"/>
    <s v="地税发票1"/>
    <s v="安费诺（常州）高端连接器有限公司"/>
    <m/>
    <x v="1"/>
    <x v="0"/>
    <n v="100"/>
    <n v="0"/>
    <n v="94.34"/>
    <n v="5.66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无锡区外叙丰仓库"/>
    <x v="0"/>
    <x v="0"/>
    <d v="2021-06-14T00:00:00"/>
    <x v="25"/>
    <x v="10"/>
    <n v="215"/>
    <n v="397"/>
    <m/>
    <n v="0"/>
    <s v="CAEA2106092"/>
    <s v="出口全程门到门"/>
    <x v="4"/>
    <s v="(HY)无锡区外叙丰仓库"/>
    <n v="25"/>
    <n v="0"/>
    <n v="-25"/>
    <n v="23.584905660377359"/>
    <n v="6"/>
    <n v="1.4150943396226414"/>
    <n v="0"/>
    <x v="0"/>
    <n v="0"/>
    <n v="-23.584905660377359"/>
    <s v="地税发票1"/>
    <s v="安费诺（常州）高端连接器有限公司"/>
    <m/>
    <x v="1"/>
    <x v="0"/>
    <n v="25"/>
    <n v="0"/>
    <n v="23.58"/>
    <n v="1.42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无锡区外叙丰仓库"/>
    <x v="0"/>
    <x v="0"/>
    <d v="2021-06-14T00:00:00"/>
    <x v="25"/>
    <x v="10"/>
    <n v="215"/>
    <n v="397"/>
    <m/>
    <n v="0"/>
    <s v="CAEA2106092"/>
    <s v="出口全程门到门"/>
    <x v="24"/>
    <s v="(HY)叙丰库力资结算"/>
    <n v="170"/>
    <n v="0"/>
    <n v="-170"/>
    <n v="160.37735849056602"/>
    <n v="6"/>
    <n v="9.6226415094339615"/>
    <n v="0"/>
    <x v="0"/>
    <n v="0"/>
    <n v="-160.37735849056602"/>
    <s v="地税发票1"/>
    <s v="安费诺（常州）高端连接器有限公司"/>
    <m/>
    <x v="1"/>
    <x v="0"/>
    <n v="170"/>
    <n v="0"/>
    <n v="160.38"/>
    <n v="9.6199999999999992"/>
    <n v="0"/>
    <n v="0"/>
    <x v="1"/>
    <s v="江苏佳利达国际物流股份有限公司"/>
    <b v="1"/>
    <s v="内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9"/>
    <s v="FTS Logistics Sdn Bhd"/>
    <n v="664.65"/>
    <n v="0"/>
    <n v="-664.65"/>
    <n v="664.65"/>
    <n v="0"/>
    <n v="0"/>
    <n v="0"/>
    <x v="0"/>
    <n v="0"/>
    <n v="-664.65"/>
    <s v="地税发票1"/>
    <s v="安费诺（常州）高端连接器有限公司"/>
    <m/>
    <x v="1"/>
    <x v="3"/>
    <n v="104.55"/>
    <n v="0"/>
    <n v="104.55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19"/>
    <s v="上海弘致国际物流有限公司"/>
    <n v="3890.5"/>
    <n v="0"/>
    <n v="-3890.5"/>
    <n v="3890.5"/>
    <n v="0"/>
    <n v="0"/>
    <n v="0"/>
    <x v="0"/>
    <n v="0"/>
    <n v="-3890.5"/>
    <s v="地税发票1"/>
    <s v="安费诺（常州）高端连接器有限公司"/>
    <m/>
    <x v="1"/>
    <x v="0"/>
    <n v="3890.5"/>
    <n v="0"/>
    <n v="3890.5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1"/>
    <s v="上海弘致国际物流有限公司"/>
    <n v="100"/>
    <n v="0"/>
    <n v="-100"/>
    <n v="100"/>
    <n v="0"/>
    <n v="0"/>
    <n v="0"/>
    <x v="0"/>
    <n v="0"/>
    <n v="-100"/>
    <s v="地税发票1"/>
    <s v="安费诺（常州）高端连接器有限公司"/>
    <m/>
    <x v="1"/>
    <x v="0"/>
    <n v="100"/>
    <n v="0"/>
    <n v="100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5"/>
    <s v="上海弘致国际物流有限公司"/>
    <n v="100"/>
    <n v="0"/>
    <n v="-100"/>
    <n v="100"/>
    <n v="0"/>
    <n v="0"/>
    <n v="0"/>
    <x v="0"/>
    <n v="0"/>
    <n v="-100"/>
    <s v="地税发票1"/>
    <s v="安费诺（常州）高端连接器有限公司"/>
    <m/>
    <x v="1"/>
    <x v="0"/>
    <n v="100"/>
    <n v="0"/>
    <n v="100"/>
    <n v="0"/>
    <n v="0"/>
    <n v="0"/>
    <x v="0"/>
    <e v="#N/A"/>
    <e v="#N/A"/>
    <s v="外部"/>
    <x v="0"/>
    <s v="内部"/>
    <x v="0"/>
    <x v="1"/>
  </r>
  <r>
    <x v="6"/>
    <x v="1"/>
    <x v="0"/>
    <s v="无锡区外"/>
    <s v="(HY)区外陆运部"/>
    <x v="0"/>
    <x v="0"/>
    <d v="2021-06-14T00:00:00"/>
    <x v="25"/>
    <x v="10"/>
    <n v="215"/>
    <n v="397"/>
    <m/>
    <n v="0"/>
    <s v="CAEA2106092"/>
    <s v="出口全程门到门"/>
    <x v="2"/>
    <s v="苏州市裕中运输有限公司"/>
    <n v="232.3"/>
    <n v="0"/>
    <n v="-232.3"/>
    <n v="213.11926605504587"/>
    <n v="9"/>
    <n v="19.180733944954127"/>
    <n v="0"/>
    <x v="0"/>
    <n v="0"/>
    <n v="-213.11926605504587"/>
    <s v="地税发票1"/>
    <s v="安费诺（常州）高端连接器有限公司"/>
    <m/>
    <x v="1"/>
    <x v="0"/>
    <n v="232.3"/>
    <n v="0"/>
    <n v="213.12"/>
    <n v="19.18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5"/>
    <m/>
    <n v="0"/>
    <n v="6561.9"/>
    <n v="6561.9"/>
    <n v="0"/>
    <n v="0"/>
    <n v="0"/>
    <n v="6561.9"/>
    <x v="2"/>
    <n v="0"/>
    <n v="6561.9"/>
    <s v="形式发票"/>
    <s v="Amphenol-Tuchel Electronics GmbH"/>
    <m/>
    <x v="1"/>
    <x v="3"/>
    <n v="0"/>
    <n v="1032.2"/>
    <n v="0"/>
    <n v="0"/>
    <n v="1032.2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6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5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15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14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7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9"/>
    <m/>
    <n v="0"/>
    <n v="2017.39"/>
    <n v="2017.39"/>
    <n v="0"/>
    <n v="0"/>
    <n v="0"/>
    <n v="2017.39"/>
    <x v="2"/>
    <n v="0"/>
    <n v="2017.39"/>
    <s v="形式发票"/>
    <s v="Amphenol-Tuchel Electronics GmbH"/>
    <m/>
    <x v="1"/>
    <x v="3"/>
    <n v="0"/>
    <n v="317.33999999999997"/>
    <n v="0"/>
    <n v="0"/>
    <n v="317.33999999999997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"/>
    <s v="(HY)无锡佳达出口加工区"/>
    <n v="1280"/>
    <n v="1150"/>
    <n v="-130"/>
    <n v="1174.3119266055046"/>
    <n v="9"/>
    <n v="105.6880733944954"/>
    <n v="1150"/>
    <x v="2"/>
    <n v="0"/>
    <n v="-24.311926605504595"/>
    <s v="形式发票"/>
    <s v="希捷国际科技(无锡）有限公司"/>
    <m/>
    <x v="7"/>
    <x v="0"/>
    <n v="1280"/>
    <n v="1150"/>
    <n v="1174.31"/>
    <n v="105.69"/>
    <n v="1150"/>
    <n v="0"/>
    <x v="1"/>
    <s v="江苏佳利达国际物流股份有限公司"/>
    <b v="1"/>
    <s v="内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8"/>
    <s v="上海三垒国际物流有限公司"/>
    <n v="40"/>
    <n v="0"/>
    <n v="-40"/>
    <n v="37.735849056603769"/>
    <n v="6"/>
    <n v="2.2641509433962259"/>
    <n v="0"/>
    <x v="0"/>
    <n v="0"/>
    <n v="-37.735849056603769"/>
    <s v="地税发票1"/>
    <s v="天津泛艺国际货运代理服务有限公司无锡分公司"/>
    <m/>
    <x v="7"/>
    <x v="0"/>
    <n v="40"/>
    <n v="0"/>
    <n v="37.74"/>
    <n v="2.2599999999999998"/>
    <n v="0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9"/>
    <s v="上海三垒国际物流有限公司"/>
    <n v="324"/>
    <n v="0"/>
    <n v="-324"/>
    <n v="305.66037735849056"/>
    <n v="6"/>
    <n v="18.339622641509433"/>
    <n v="0"/>
    <x v="0"/>
    <n v="0"/>
    <n v="-305.66037735849056"/>
    <s v="地税发票1"/>
    <s v="天津泛艺国际货运代理服务有限公司无锡分公司"/>
    <m/>
    <x v="7"/>
    <x v="0"/>
    <n v="324"/>
    <n v="0"/>
    <n v="305.66000000000003"/>
    <n v="18.34"/>
    <n v="0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13"/>
    <s v="上海三垒国际物流有限公司"/>
    <n v="180"/>
    <n v="0"/>
    <n v="-180"/>
    <n v="169.81132075471697"/>
    <n v="6"/>
    <n v="10.188679245283017"/>
    <n v="0"/>
    <x v="0"/>
    <n v="0"/>
    <n v="-169.81132075471697"/>
    <s v="地税发票1"/>
    <s v="天津泛艺国际货运代理服务有限公司无锡分公司"/>
    <m/>
    <x v="7"/>
    <x v="0"/>
    <n v="180"/>
    <n v="0"/>
    <n v="169.81"/>
    <n v="10.19"/>
    <n v="0"/>
    <n v="0"/>
    <x v="1"/>
    <e v="#N/A"/>
    <e v="#N/A"/>
    <s v="外部"/>
    <x v="0"/>
    <s v="内部"/>
    <x v="0"/>
    <x v="1"/>
  </r>
  <r>
    <x v="6"/>
    <x v="10"/>
    <x v="0"/>
    <s v="无锡国际货代"/>
    <s v="(HY)国际货代海外部"/>
    <x v="2"/>
    <x v="0"/>
    <d v="2021-06-12T00:00:00"/>
    <x v="27"/>
    <x v="24"/>
    <n v="164"/>
    <n v="392"/>
    <m/>
    <n v="0"/>
    <s v="FB00073225"/>
    <s v="口岸清关,进口直送客户-新"/>
    <x v="0"/>
    <s v="(HY)国际货代海外部"/>
    <n v="150"/>
    <n v="0"/>
    <n v="-150"/>
    <n v="141.50943396226415"/>
    <n v="6"/>
    <n v="8.4905660377358494"/>
    <n v="0"/>
    <x v="0"/>
    <n v="0"/>
    <n v="-141.50943396226415"/>
    <s v="地税发票1"/>
    <s v="Amphenol TCS (Malaysia) Sdn. Bhd"/>
    <m/>
    <x v="11"/>
    <x v="0"/>
    <n v="150"/>
    <n v="0"/>
    <n v="141.51"/>
    <n v="8.49"/>
    <n v="0"/>
    <n v="0"/>
    <x v="1"/>
    <s v="江苏佳利达国际物流股份有限公司"/>
    <b v="1"/>
    <s v="内部"/>
    <x v="0"/>
    <s v="内部"/>
    <x v="0"/>
    <x v="1"/>
  </r>
  <r>
    <x v="6"/>
    <x v="10"/>
    <x v="0"/>
    <s v="无锡区外"/>
    <s v="(HY)国内物流-运控"/>
    <x v="2"/>
    <x v="0"/>
    <d v="2021-06-12T00:00:00"/>
    <x v="27"/>
    <x v="24"/>
    <n v="164"/>
    <n v="392"/>
    <m/>
    <n v="0"/>
    <s v="FB00073225"/>
    <s v="口岸清关,进口直送客户-新"/>
    <x v="0"/>
    <s v="(HY)国内物流-运控"/>
    <n v="1.2"/>
    <n v="0"/>
    <n v="-1.2"/>
    <n v="1.1320754716981132"/>
    <n v="6"/>
    <n v="6.7924528301886791E-2"/>
    <n v="0"/>
    <x v="0"/>
    <n v="0"/>
    <n v="-1.1320754716981132"/>
    <s v="地税发票1"/>
    <s v="Amphenol TCS (Malaysia) Sdn. Bhd"/>
    <m/>
    <x v="11"/>
    <x v="0"/>
    <n v="1.2"/>
    <n v="0"/>
    <n v="1.1299999999999999"/>
    <n v="7.0000000000000007E-2"/>
    <n v="0"/>
    <n v="0"/>
    <x v="1"/>
    <s v="江苏佳利达国际物流股份有限公司"/>
    <b v="1"/>
    <s v="内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0"/>
    <s v="(HY)深圳供应链（沙井库）"/>
    <n v="50"/>
    <n v="0"/>
    <n v="-50"/>
    <n v="47.169811320754718"/>
    <n v="6"/>
    <n v="2.8301886792452828"/>
    <n v="0"/>
    <x v="0"/>
    <n v="0"/>
    <n v="-47.169811320754718"/>
    <s v="地税发票1"/>
    <s v="Amphenol TCS (Malaysia) Sdn. Bhd"/>
    <m/>
    <x v="11"/>
    <x v="0"/>
    <n v="50"/>
    <n v="0"/>
    <n v="47.17"/>
    <n v="2.83"/>
    <n v="0"/>
    <n v="0"/>
    <x v="1"/>
    <s v="深圳佳达供应链有限公司"/>
    <b v="1"/>
    <s v="内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0"/>
    <s v="(HY)深圳供应链（沙井库）"/>
    <n v="100"/>
    <n v="0"/>
    <n v="-100"/>
    <n v="94.339622641509436"/>
    <n v="6"/>
    <n v="5.6603773584905657"/>
    <n v="0"/>
    <x v="0"/>
    <n v="0"/>
    <n v="-94.339622641509436"/>
    <s v="地税发票1"/>
    <s v="Amphenol TCS (Malaysia) Sdn. Bhd"/>
    <m/>
    <x v="11"/>
    <x v="0"/>
    <n v="100"/>
    <n v="0"/>
    <n v="94.34"/>
    <n v="5.66"/>
    <n v="0"/>
    <n v="0"/>
    <x v="1"/>
    <s v="深圳佳达供应链有限公司"/>
    <b v="1"/>
    <s v="内部"/>
    <x v="0"/>
    <s v="内部"/>
    <x v="0"/>
    <x v="1"/>
  </r>
  <r>
    <x v="6"/>
    <x v="10"/>
    <x v="9"/>
    <s v="香港"/>
    <s v="(HY)香港佳利达"/>
    <x v="2"/>
    <x v="0"/>
    <d v="2021-06-12T00:00:00"/>
    <x v="27"/>
    <x v="24"/>
    <n v="164"/>
    <n v="392"/>
    <m/>
    <n v="0"/>
    <s v="FB00073225"/>
    <s v="口岸清关,进口直送客户-新"/>
    <x v="25"/>
    <s v="FTS Logistics Sdn Bhd"/>
    <n v="4784.68"/>
    <n v="11249.64"/>
    <n v="6464.95"/>
    <n v="4784.68"/>
    <n v="0"/>
    <n v="0"/>
    <n v="10612.8679245283"/>
    <x v="0"/>
    <n v="636.77207547169803"/>
    <n v="5828.1879245282998"/>
    <s v="地税发票1"/>
    <s v="Amphenol TCS (Malaysia) Sdn. Bhd"/>
    <m/>
    <x v="11"/>
    <x v="3"/>
    <n v="752.64"/>
    <n v="1769.59"/>
    <n v="752.64"/>
    <n v="0"/>
    <n v="1669.42"/>
    <n v="100.17"/>
    <x v="0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30"/>
    <s v="深圳市深航货运有限公司_x000d_&#10;"/>
    <n v="66"/>
    <n v="0"/>
    <n v="-66"/>
    <n v="62.264150943396224"/>
    <n v="6"/>
    <n v="3.7358490566037732"/>
    <n v="0"/>
    <x v="0"/>
    <n v="0"/>
    <n v="-62.264150943396224"/>
    <s v="地税发票1"/>
    <s v="Amphenol TCS (Malaysia) Sdn. Bhd"/>
    <m/>
    <x v="11"/>
    <x v="0"/>
    <n v="66"/>
    <n v="0"/>
    <n v="62.26"/>
    <n v="3.74"/>
    <n v="0"/>
    <n v="0"/>
    <x v="1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19"/>
    <s v="深圳市深航货运有限公司_x000d_&#10;"/>
    <n v="277"/>
    <n v="0"/>
    <n v="-277"/>
    <n v="254.12844036697246"/>
    <n v="9"/>
    <n v="22.87155963302752"/>
    <n v="0"/>
    <x v="0"/>
    <n v="0"/>
    <n v="-254.12844036697246"/>
    <s v="地税发票1"/>
    <s v="Amphenol TCS (Malaysia) Sdn. Bhd"/>
    <m/>
    <x v="11"/>
    <x v="0"/>
    <n v="277"/>
    <n v="0"/>
    <n v="254.13"/>
    <n v="22.87"/>
    <n v="0"/>
    <n v="0"/>
    <x v="1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3"/>
    <s v="深圳市双捷物流有限公司"/>
    <n v="643"/>
    <n v="0"/>
    <n v="-643"/>
    <n v="589.90825688073392"/>
    <n v="9"/>
    <n v="53.091743119266049"/>
    <n v="0"/>
    <x v="0"/>
    <n v="0"/>
    <n v="-589.90825688073392"/>
    <s v="地税发票1"/>
    <s v="Amphenol TCS (Malaysia) Sdn. Bhd"/>
    <m/>
    <x v="11"/>
    <x v="0"/>
    <n v="643"/>
    <n v="0"/>
    <n v="589.91"/>
    <n v="53.09"/>
    <n v="0"/>
    <n v="0"/>
    <x v="1"/>
    <e v="#N/A"/>
    <e v="#N/A"/>
    <s v="外部"/>
    <x v="0"/>
    <s v="内部"/>
    <x v="0"/>
    <x v="1"/>
  </r>
  <r>
    <x v="6"/>
    <x v="10"/>
    <x v="0"/>
    <s v="天津"/>
    <s v="(HY)天津佳达"/>
    <x v="2"/>
    <x v="0"/>
    <d v="2021-06-12T00:00:00"/>
    <x v="27"/>
    <x v="24"/>
    <n v="164"/>
    <n v="392"/>
    <m/>
    <n v="0"/>
    <s v="FB00073225"/>
    <s v="口岸清关,进口直送客户-新"/>
    <x v="30"/>
    <s v="天津亿家国际航空货运代理有限公司"/>
    <n v="1333"/>
    <n v="0"/>
    <n v="-1333"/>
    <n v="1222.9357798165136"/>
    <n v="9"/>
    <n v="110.06422018348621"/>
    <n v="0"/>
    <x v="0"/>
    <n v="0"/>
    <n v="-1222.9357798165136"/>
    <s v="地税发票1"/>
    <s v="Amphenol TCS (Malaysia) Sdn. Bhd"/>
    <m/>
    <x v="11"/>
    <x v="0"/>
    <n v="1333"/>
    <n v="0"/>
    <n v="1222.94"/>
    <n v="110.06"/>
    <n v="0"/>
    <n v="0"/>
    <x v="1"/>
    <e v="#N/A"/>
    <e v="#N/A"/>
    <s v="外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30"/>
    <s v="现结代垫成本-深圳"/>
    <n v="514"/>
    <n v="0"/>
    <n v="-514"/>
    <n v="484.90566037735846"/>
    <n v="6"/>
    <n v="29.094339622641506"/>
    <n v="0"/>
    <x v="0"/>
    <n v="0"/>
    <n v="-484.90566037735846"/>
    <s v="地税发票1"/>
    <s v="Amphenol TCS (Malaysia) Sdn. Bhd"/>
    <m/>
    <x v="11"/>
    <x v="0"/>
    <n v="514"/>
    <n v="0"/>
    <n v="484.91"/>
    <n v="29.09"/>
    <n v="0"/>
    <n v="0"/>
    <x v="1"/>
    <e v="#N/A"/>
    <e v="#N/A"/>
    <s v="外部"/>
    <x v="0"/>
    <s v="内部"/>
    <x v="0"/>
    <x v="1"/>
  </r>
  <r>
    <x v="6"/>
    <x v="10"/>
    <x v="0"/>
    <s v="无锡国际货代"/>
    <s v="(HY)国际货代部"/>
    <x v="2"/>
    <x v="0"/>
    <d v="2021-06-12T00:00:00"/>
    <x v="27"/>
    <x v="24"/>
    <n v="164"/>
    <n v="392"/>
    <m/>
    <n v="0"/>
    <s v="FB00073225"/>
    <s v="口岸清关,进口直送客户-新"/>
    <x v="31"/>
    <s v="中国平安财产保险股份有限公司无锡分公司"/>
    <n v="25"/>
    <n v="0"/>
    <n v="-25"/>
    <n v="23.584905660377359"/>
    <n v="6"/>
    <n v="1.4150943396226414"/>
    <n v="0"/>
    <x v="0"/>
    <n v="0"/>
    <n v="-23.584905660377359"/>
    <s v="地税发票1"/>
    <s v="Amphenol TCS (Malaysia) Sdn. Bhd"/>
    <m/>
    <x v="11"/>
    <x v="0"/>
    <n v="25"/>
    <n v="0"/>
    <n v="23.58"/>
    <n v="1.42"/>
    <n v="0"/>
    <n v="0"/>
    <x v="1"/>
    <e v="#N/A"/>
    <e v="#N/A"/>
    <s v="外部"/>
    <x v="0"/>
    <s v="内部"/>
    <x v="0"/>
    <x v="1"/>
  </r>
  <r>
    <x v="7"/>
    <x v="11"/>
    <x v="6"/>
    <m/>
    <m/>
    <x v="13"/>
    <x v="5"/>
    <m/>
    <x v="28"/>
    <x v="25"/>
    <m/>
    <m/>
    <m/>
    <m/>
    <m/>
    <m/>
    <x v="32"/>
    <m/>
    <m/>
    <m/>
    <m/>
    <m/>
    <m/>
    <m/>
    <m/>
    <x v="3"/>
    <m/>
    <m/>
    <m/>
    <m/>
    <m/>
    <x v="9"/>
    <x v="4"/>
    <m/>
    <m/>
    <m/>
    <m/>
    <m/>
    <m/>
    <x v="2"/>
    <m/>
    <m/>
    <m/>
    <x v="2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4:M18" firstHeaderRow="1" firstDataRow="2" firstDataCol="10" rowPageCount="2" colPageCount="1"/>
  <pivotFields count="47">
    <pivotField axis="axisRow" compact="0" defaultSubtotal="0" outline="0" showAll="0">
      <items count="8">
        <item sd="0" x="0"/>
        <item x="7"/>
        <item sd="0" x="1"/>
        <item x="2"/>
        <item sd="0" x="3"/>
        <item sd="0"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3"/>
        <item x="24"/>
        <item x="25"/>
        <item x="26"/>
        <item x="27"/>
      </items>
    </pivotField>
    <pivotField axis="axisRow" compact="0" defaultSubtotal="0" outline="0" showAl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0"/>
        <item x="13"/>
        <item x="5"/>
        <item x="18"/>
        <item x="9"/>
        <item x="19"/>
        <item x="12"/>
        <item x="17"/>
        <item x="1"/>
        <item x="10"/>
        <item x="16"/>
        <item x="2"/>
        <item x="32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axis="axisRow" compact="0" defaultSubtotal="0" outline="0" showAll="0">
      <items count="4">
        <item x="2"/>
        <item x="0"/>
        <item x="1"/>
        <item x="3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dataField="1" compact="0" outline="0" showAll="0"/>
    <pivotField dataField="1" compact="0" defaultSubtotal="0" outline="0" showAll="0"/>
    <pivotField compact="0" defaultSubtotal="0" outline="0" showAll="0"/>
    <pivotField compact="0" outline="0" showAll="0"/>
    <pivotField compact="0" defaultSubtotal="0" outline="0" showAll="0"/>
    <pivotField compact="0" defaultSubtotal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10">
    <field x="31"/>
    <field x="1"/>
    <field x="0"/>
    <field x="9"/>
    <field x="6"/>
    <field x="5"/>
    <field x="8"/>
    <field x="16"/>
    <field x="32"/>
    <field x="25"/>
  </rowFields>
  <rowItems count="13">
    <i>
      <x/>
      <x/>
      <x v="7"/>
      <x v="11"/>
    </i>
    <i>
      <x v="7"/>
      <x v="7"/>
      <x v="7"/>
      <x v="24"/>
      <x v="3"/>
      <x v="12"/>
      <x v="27"/>
      <x v="11"/>
      <x v="2"/>
      <x v="1"/>
    </i>
    <i r="7">
      <x v="21"/>
      <x v="2"/>
      <x/>
    </i>
    <i r="7">
      <x v="29"/>
      <x v="2"/>
      <x v="1"/>
    </i>
    <i r="7">
      <x v="30"/>
      <x v="2"/>
      <x v="1"/>
    </i>
    <i>
      <x v="10"/>
      <x v="10"/>
      <x v="7"/>
      <x v="23"/>
      <x v="3"/>
      <x v="1"/>
      <x v="25"/>
      <x v="11"/>
      <x v="4"/>
      <x/>
    </i>
    <i>
      <x v="11"/>
      <x v="11"/>
      <x v="7"/>
      <x v="25"/>
      <x v="3"/>
      <x v="6"/>
      <x v="28"/>
      <x v="4"/>
      <x v="2"/>
      <x v="1"/>
    </i>
    <i r="7">
      <x v="6"/>
      <x v="2"/>
      <x v="1"/>
    </i>
    <i r="7">
      <x v="15"/>
      <x v="2"/>
      <x v="1"/>
    </i>
    <i r="7">
      <x v="26"/>
      <x v="4"/>
      <x v="1"/>
    </i>
    <i r="7">
      <x v="31"/>
      <x v="2"/>
      <x v="1"/>
    </i>
    <i r="7">
      <x v="32"/>
      <x v="2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3" item="0"/>
    <pageField fld="46" item="1"/>
  </pageFields>
  <dataFields count="3">
    <dataField name="计数项:原币营业额" fld="34" subtotal="count" baseField="0" baseItem="0"/>
    <dataField name="求和项:原币不含税收入" fld="37" baseField="0" baseItem="0"/>
    <dataField name="求和项:原币收入税额" fld="38" baseField="0" baseItem="0"/>
  </dataFields>
  <formats count="35">
    <format dxfId="0">
      <pivotArea outline="0" collapsedLevelsAreSubtotals="1" fieldPosition="0"/>
    </format>
    <format dxfId="1">
      <pivotArea field="31" type="button" dataOnly="0" labelOnly="1" outline="0" fieldPosition="0"/>
    </format>
    <format dxfId="2">
      <pivotArea field="1" type="button" dataOnly="0" labelOnly="1" outline="0" fieldPosition="0"/>
    </format>
    <format dxfId="3">
      <pivotArea field="6" type="button" dataOnly="0" labelOnly="1" outline="0" fieldPosition="0"/>
    </format>
    <format dxfId="4">
      <pivotArea field="5" type="button" dataOnly="0" labelOnly="1" outline="0" fieldPosition="0"/>
    </format>
    <format dxfId="5">
      <pivotArea field="8" type="button" dataOnly="0" labelOnly="1" outline="0" fieldPosition="0"/>
    </format>
    <format dxfId="6">
      <pivotArea field="16" type="button" dataOnly="0" labelOnly="1" outline="0" fieldPosition="0"/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type="origin" dataOnly="0" labelOnly="1" outline="0" offset="C1:D1" fieldPosition="0"/>
    </format>
    <format dxfId="9">
      <pivotArea field="0" type="button" dataOnly="0" labelOnly="1" outline="0" fieldPosition="0"/>
    </format>
    <format dxfId="10">
      <pivotArea field="9" type="button" dataOnly="0" labelOnly="1" outline="0" fieldPosition="0"/>
    </format>
    <format dxfId="11">
      <pivotArea dataOnly="0" labelOnly="1" grandRow="1" outline="0" offset="C256:D256" fieldPosition="0"/>
    </format>
    <format dxfId="12">
      <pivotArea dataOnly="0" labelOnly="1" outline="0" fieldPosition="0">
        <references count="3">
          <reference field="0" count="1">
            <x v="2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0" count="1">
            <x v="0"/>
          </reference>
          <reference field="1" count="1" selected="0">
            <x v="3"/>
          </reference>
          <reference field="31" count="1" selected="0">
            <x v="1"/>
          </reference>
        </references>
      </pivotArea>
    </format>
    <format dxfId="14">
      <pivotArea dataOnly="0" labelOnly="1" outline="0" fieldPosition="0">
        <references count="3">
          <reference field="0" count="1">
            <x v="3"/>
          </reference>
          <reference field="1" count="1" selected="0">
            <x v="4"/>
          </reference>
          <reference field="31" count="1" selected="0">
            <x v="2"/>
          </reference>
        </references>
      </pivotArea>
    </format>
    <format dxfId="15">
      <pivotArea dataOnly="0" labelOnly="1" outline="0" fieldPosition="0">
        <references count="3">
          <reference field="0" count="2">
            <x v="0"/>
            <x v="4"/>
          </reference>
          <reference field="1" count="1" selected="0">
            <x v="6"/>
          </reference>
          <reference field="31" count="1" selected="0">
            <x v="3"/>
          </reference>
        </references>
      </pivotArea>
    </format>
    <format dxfId="16">
      <pivotArea dataOnly="0" labelOnly="1" outline="0" fieldPosition="0">
        <references count="3">
          <reference field="0" count="1">
            <x v="0"/>
          </reference>
          <reference field="1" count="1" selected="0">
            <x v="1"/>
          </reference>
          <reference field="31" count="1" selected="0">
            <x v="4"/>
          </reference>
        </references>
      </pivotArea>
    </format>
    <format dxfId="17">
      <pivotArea dataOnly="0" labelOnly="1" outline="0" fieldPosition="0">
        <references count="3">
          <reference field="0" count="1">
            <x v="5"/>
          </reference>
          <reference field="1" count="1" selected="0">
            <x v="5"/>
          </reference>
          <reference field="31" count="1" selected="0">
            <x v="5"/>
          </reference>
        </references>
      </pivotArea>
    </format>
    <format dxfId="18">
      <pivotArea dataOnly="0" labelOnly="1" outline="0" fieldPosition="0">
        <references count="3">
          <reference field="0" count="1">
            <x v="0"/>
          </reference>
          <reference field="1" count="1" selected="0">
            <x v="2"/>
          </reference>
          <reference field="31" count="1" selected="0">
            <x v="6"/>
          </reference>
        </references>
      </pivotArea>
    </format>
    <format dxfId="19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31" count="1" selected="0">
            <x v="8"/>
          </reference>
        </references>
      </pivotArea>
    </format>
    <format dxfId="20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31" count="1" selected="0">
            <x v="9"/>
          </reference>
        </references>
      </pivotArea>
    </format>
    <format dxfId="21">
      <pivotArea dataOnly="0" labelOnly="1" outline="0" fieldPosition="0">
        <references count="3">
          <reference field="0" count="1">
            <x v="1"/>
          </reference>
          <reference field="1" count="1" selected="0">
            <x v="9"/>
          </reference>
          <reference field="31" count="1" selected="0">
            <x v="9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9" count="6">
            <x v="3"/>
            <x v="4"/>
            <x v="9"/>
            <x v="11"/>
            <x v="16"/>
            <x v="17"/>
          </reference>
          <reference field="31" count="1" selected="0">
            <x v="0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9" count="1">
            <x v="12"/>
          </reference>
          <reference field="31" count="1" selected="0">
            <x v="1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9" count="1">
            <x v="7"/>
          </reference>
          <reference field="31" count="1" selected="0">
            <x v="2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9" count="1">
            <x v="6"/>
          </reference>
          <reference field="31" count="1" selected="0">
            <x v="3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9" count="1">
            <x v="10"/>
          </reference>
          <reference field="31" count="1" selected="0">
            <x v="3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9" count="1">
            <x v="5"/>
          </reference>
          <reference field="31" count="1" selected="0">
            <x v="4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9" count="5">
            <x v="1"/>
            <x v="2"/>
            <x v="15"/>
            <x v="19"/>
            <x v="20"/>
          </reference>
          <reference field="31" count="1" selected="0">
            <x v="5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9" count="1">
            <x v="14"/>
          </reference>
          <reference field="31" count="1" selected="0">
            <x v="5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9" count="1">
            <x v="8"/>
          </reference>
          <reference field="31" count="1" selected="0">
            <x v="6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9" count="1">
            <x v="13"/>
          </reference>
          <reference field="31" count="1" selected="0">
            <x v="7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8"/>
          </reference>
          <reference field="9" count="1">
            <x v="18"/>
          </reference>
          <reference field="31" count="1" selected="0">
            <x v="8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9" count="2">
            <x v="21"/>
            <x v="22"/>
          </reference>
          <reference field="31" count="1" selected="0">
            <x v="9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9" count="1">
            <x v="0"/>
          </reference>
          <reference field="31" count="1" selected="0">
            <x v="9"/>
          </reference>
        </references>
      </pivotArea>
    </format>
  </formats>
  <pivotTableStyleInfo name="PivotStyleLight16" showRowHeaders="1" showColHeaders="1" showLastColumn="1"/>
</pivotTableDefinition>
</file>

<file path=xl/pivotTables/pivotTable10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60:L80" firstHeaderRow="1" firstDataRow="2" firstDataCol="8" rowPageCount="2" colPageCount="1"/>
  <pivotFields count="46">
    <pivotField compact="0" defaultSubtotal="0" outline="0" showAll="0">
      <items count="7">
        <item x="1"/>
        <item x="2"/>
        <item x="0"/>
        <item x="3"/>
        <item x="5"/>
        <item x="4"/>
        <item x="6"/>
      </items>
    </pivotField>
    <pivotField compact="0" defaultSubtotal="0" outline="0" showAll="0"/>
    <pivotField axis="axisRow" compact="0" defaultSubtotal="0" outline="0" showAl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defaultSubtotal="0" outline="0" showAl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defaultSubtotal="0" outline="0" showAl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multipleItemSelectionAllowed="1" showAll="0">
      <items count="3">
        <item x="1"/>
        <item h="1" x="0"/>
        <item h="1" x="2"/>
      </items>
    </pivotField>
    <pivotField compact="0" defaultSubtotal="0" outline="0" showAll="0"/>
    <pivotField axis="axisPage" compact="0" defaultSubtotal="0" outline="0" multipleItemSelectionAllowed="1" showAll="0">
      <items count="4">
        <item x="2"/>
        <item h="1" x="0"/>
        <item x="1"/>
        <item x="3"/>
      </items>
    </pivotField>
    <pivotField compact="0" defaultSubtotal="0" outline="0" showAll="0"/>
    <pivotField compact="0" outline="0" showAll="0"/>
    <pivotField compact="0" outline="0" showAll="0"/>
    <pivotField compact="0" outline="0" showAll="0"/>
  </pivotFields>
  <rowFields count="8">
    <field x="31"/>
    <field x="3"/>
    <field x="2"/>
    <field x="17"/>
    <field x="6"/>
    <field x="5"/>
    <field x="8"/>
    <field x="16"/>
  </rowFields>
  <rowItems count="19">
    <i>
      <x/>
      <x v="2"/>
      <x v="6"/>
      <x v="30"/>
      <x v="3"/>
      <x v="1"/>
      <x v="5"/>
      <x v="5"/>
    </i>
    <i r="1">
      <x v="4"/>
      <x v="3"/>
      <x v="6"/>
      <x v="3"/>
      <x v="9"/>
      <x v="1"/>
      <x v="23"/>
    </i>
    <i r="1">
      <x v="5"/>
      <x v="1"/>
      <x v="16"/>
      <x v="3"/>
      <x v="3"/>
      <x v="2"/>
      <x v="16"/>
    </i>
    <i r="3">
      <x v="17"/>
      <x v="3"/>
      <x v="10"/>
      <x v="3"/>
      <x v="16"/>
    </i>
    <i r="3">
      <x v="19"/>
      <x v="3"/>
      <x v="10"/>
      <x v="3"/>
      <x v="19"/>
    </i>
    <i r="3">
      <x v="31"/>
      <x v="3"/>
      <x v="11"/>
      <x v="4"/>
      <x v="20"/>
    </i>
    <i r="1">
      <x v="10"/>
      <x v="2"/>
      <x v="32"/>
      <x v="3"/>
      <x v="10"/>
      <x v="3"/>
      <x/>
    </i>
    <i r="7">
      <x v="1"/>
    </i>
    <i r="7">
      <x v="22"/>
    </i>
    <i r="7">
      <x v="23"/>
    </i>
    <i>
      <x v="3"/>
      <x v="3"/>
      <x v="4"/>
      <x v="28"/>
      <x v="3"/>
      <x v="2"/>
      <x v="10"/>
      <x v="7"/>
    </i>
    <i r="1">
      <x v="7"/>
      <x v="1"/>
      <x v="24"/>
      <x v="3"/>
      <x v="4"/>
      <x v="11"/>
      <x v="6"/>
    </i>
    <i>
      <x v="4"/>
      <x v="1"/>
      <x/>
      <x v="22"/>
      <x v="3"/>
      <x v="1"/>
      <x v="15"/>
      <x v="2"/>
    </i>
    <i>
      <x v="5"/>
      <x v="7"/>
      <x v="1"/>
      <x v="18"/>
      <x v="3"/>
      <x v="11"/>
      <x v="22"/>
      <x v="20"/>
    </i>
    <i r="1">
      <x v="10"/>
      <x v="2"/>
      <x v="32"/>
      <x v="4"/>
      <x v="11"/>
      <x v="22"/>
      <x v="3"/>
    </i>
    <i>
      <x v="8"/>
      <x v="5"/>
      <x v="1"/>
      <x v="21"/>
      <x v="3"/>
      <x v="5"/>
      <x v="6"/>
      <x v="17"/>
    </i>
    <i r="3">
      <x v="25"/>
      <x v="3"/>
      <x v="5"/>
      <x v="6"/>
      <x v="11"/>
    </i>
    <i>
      <x v="9"/>
      <x v="9"/>
      <x v="7"/>
      <x v="23"/>
      <x v="3"/>
      <x v="3"/>
      <x v="7"/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/>
    <pageField fld="39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6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11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44:L52" firstHeaderRow="1" firstDataRow="2" firstDataCol="8" rowPageCount="2" colPageCount="1"/>
  <pivotFields count="46">
    <pivotField compact="0" defaultSubtotal="0" outline="0" showAll="0">
      <items count="7">
        <item x="1"/>
        <item x="2"/>
        <item x="0"/>
        <item x="3"/>
        <item x="5"/>
        <item x="4"/>
        <item x="6"/>
      </items>
    </pivotField>
    <pivotField axis="axisRow" compact="0" defaultSubtotal="0" outline="0" showAll="0">
      <items count="10">
        <item x="1"/>
        <item x="2"/>
        <item x="5"/>
        <item x="6"/>
        <item x="4"/>
        <item x="0"/>
        <item x="3"/>
        <item x="7"/>
        <item x="8"/>
        <item x="9"/>
      </items>
    </pivotField>
    <pivotField axis="axisRow" compact="0" defaultSubtotal="0" outline="0" showAll="0">
      <items count="9">
        <item x="1"/>
        <item x="0"/>
        <item x="6"/>
        <item x="2"/>
        <item x="3"/>
        <item x="4"/>
        <item x="5"/>
        <item x="7"/>
        <item x="8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defaultSubtotal="0" outline="0" showAl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multipleItemSelectionAllowed="1" showAll="0">
      <items count="3">
        <item h="1" x="1"/>
        <item x="0"/>
        <item h="1" x="2"/>
      </items>
    </pivotField>
    <pivotField compact="0" defaultSubtotal="0" outline="0" showAll="0"/>
    <pivotField axis="axisPage" compact="0" defaultSubtotal="0" outline="0" multipleItemSelectionAllowed="1" showAll="0">
      <items count="4">
        <item x="2"/>
        <item h="1" x="0"/>
        <item x="1"/>
        <item x="3"/>
      </items>
    </pivotField>
    <pivotField compact="0" defaultSubtotal="0" outline="0" showAll="0"/>
    <pivotField compact="0" outline="0" showAll="0"/>
    <pivotField compact="0" outline="0" showAll="0"/>
    <pivotField compact="0" outline="0" showAll="0"/>
  </pivotFields>
  <rowFields count="8">
    <field x="31"/>
    <field x="1"/>
    <field x="2"/>
    <field x="17"/>
    <field x="6"/>
    <field x="5"/>
    <field x="8"/>
    <field x="16"/>
  </rowFields>
  <rowItems count="7">
    <i>
      <x v="1"/>
      <x v="3"/>
      <x v="1"/>
      <x v="29"/>
      <x v="3"/>
      <x v="2"/>
      <x v="8"/>
      <x v="7"/>
    </i>
    <i>
      <x v="2"/>
      <x v="4"/>
      <x/>
      <x v="23"/>
      <x v="3"/>
      <x v="4"/>
      <x v="12"/>
      <x v="9"/>
    </i>
    <i>
      <x v="5"/>
      <x v="5"/>
      <x v="1"/>
      <x v="27"/>
      <x v="3"/>
      <x v="5"/>
      <x v="16"/>
      <x v="23"/>
    </i>
    <i r="6">
      <x v="17"/>
      <x v="23"/>
    </i>
    <i>
      <x v="7"/>
      <x v="7"/>
      <x v="1"/>
      <x v="26"/>
      <x v="3"/>
      <x v="8"/>
      <x v="23"/>
      <x v="12"/>
    </i>
    <i>
      <x v="8"/>
      <x v="8"/>
      <x v="7"/>
      <x v="20"/>
      <x v="3"/>
      <x v="5"/>
      <x v="6"/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/>
    <pageField fld="39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7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1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5:M8" firstHeaderRow="1" firstDataRow="2" firstDataCol="9" rowPageCount="2" colPageCount="1"/>
  <pivotFields count="46">
    <pivotField compact="0" defaultSubtotal="0" outline="0" showAll="0">
      <items count="7">
        <item x="1"/>
        <item x="2"/>
        <item x="0"/>
        <item x="3"/>
        <item x="5"/>
        <item x="4"/>
        <item x="6"/>
      </items>
    </pivotField>
    <pivotField compact="0" defaultSubtotal="0" outline="0" showAll="0"/>
    <pivotField axis="axisRow" compact="0" defaultSubtotal="0" outline="0" showAll="0">
      <items count="9">
        <item x="1"/>
        <item x="0"/>
        <item x="6"/>
        <item x="2"/>
        <item x="3"/>
        <item x="4"/>
        <item x="5"/>
        <item x="7"/>
        <item x="8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defaultSubtotal="0" outline="0" showAl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defaultSubtotal="0" outline="0" showAll="0">
      <items count="4">
        <item x="1"/>
        <item x="2"/>
        <item x="0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compact="0" defaultSubtotal="0" outline="0" multipleItemSelectionAllowed="1" showAll="0"/>
    <pivotField axis="axisRow" compact="0" defaultSubtotal="0" outline="0" showAll="0">
      <items count="9">
        <item x="2"/>
        <item x="0"/>
        <item x="3"/>
        <item x="6"/>
        <item x="5"/>
        <item x="4"/>
        <item x="7"/>
        <item x="1"/>
        <item x="8"/>
      </items>
    </pivotField>
    <pivotField axis="axisPage" compact="0" defaultSubtotal="0" outline="0" multipleItemSelectionAllowed="1" showAll="0">
      <items count="4">
        <item x="2"/>
        <item h="1" x="0"/>
        <item x="1"/>
        <item x="3"/>
      </items>
    </pivotField>
    <pivotField axis="axisPage" compact="0" defaultSubtotal="0" outline="0" showAl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9">
    <field x="31"/>
    <field x="17"/>
    <field x="40"/>
    <field x="2"/>
    <field x="6"/>
    <field x="5"/>
    <field x="8"/>
    <field x="16"/>
    <field x="32"/>
  </rowFields>
  <rowItems count="2">
    <i>
      <x/>
      <x v="6"/>
      <x/>
      <x v="3"/>
      <x v="3"/>
      <x v="9"/>
      <x v="1"/>
      <x v="23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2" item="0"/>
    <pageField fld="4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8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66:J94" firstHeaderRow="1" firstDataRow="2" firstDataCol="8" rowPageCount="2" colPageCount="1"/>
  <pivotFields count="47">
    <pivotField axis="axisRow" compact="0" defaultSubtotal="0" outline="0" showAl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3"/>
        <item x="24"/>
        <item x="25"/>
        <item x="26"/>
        <item x="27"/>
      </items>
    </pivotField>
    <pivotField axis="axisRow" compact="0" defaultSubtotal="0" outline="0" showAl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0"/>
        <item x="13"/>
        <item x="5"/>
        <item x="18"/>
        <item x="9"/>
        <item x="19"/>
        <item x="12"/>
        <item x="17"/>
        <item x="1"/>
        <item x="10"/>
        <item x="16"/>
        <item x="2"/>
        <item x="32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compact="0" defaultSubtotal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8">
    <field x="31"/>
    <field x="1"/>
    <field x="0"/>
    <field x="9"/>
    <field x="5"/>
    <field x="8"/>
    <field x="16"/>
    <field x="32"/>
  </rowFields>
  <rowItems count="27">
    <i>
      <x/>
      <x/>
      <x v="7"/>
      <x v="11"/>
      <x v="5"/>
      <x v="26"/>
      <x/>
      <x v="2"/>
    </i>
    <i r="6">
      <x v="1"/>
      <x v="2"/>
    </i>
    <i r="6">
      <x v="6"/>
      <x v="2"/>
    </i>
    <i r="6">
      <x v="8"/>
      <x v="2"/>
    </i>
    <i r="6">
      <x v="12"/>
      <x v="2"/>
    </i>
    <i r="6">
      <x v="13"/>
      <x v="2"/>
    </i>
    <i r="6">
      <x v="14"/>
      <x v="4"/>
    </i>
    <i r="6">
      <x v="15"/>
      <x v="2"/>
    </i>
    <i r="6">
      <x v="18"/>
      <x v="2"/>
    </i>
    <i r="6">
      <x v="21"/>
      <x v="2"/>
    </i>
    <i r="6">
      <x v="25"/>
      <x v="2"/>
    </i>
    <i r="6">
      <x v="26"/>
      <x v="2"/>
    </i>
    <i r="7">
      <x v="4"/>
    </i>
    <i r="6">
      <x v="27"/>
      <x v="2"/>
    </i>
    <i r="6">
      <x v="28"/>
      <x v="2"/>
    </i>
    <i>
      <x v="7"/>
      <x v="7"/>
      <x v="7"/>
      <x v="24"/>
      <x v="12"/>
      <x v="27"/>
      <x v="11"/>
      <x v="2"/>
    </i>
    <i r="6">
      <x v="21"/>
      <x v="2"/>
    </i>
    <i r="6">
      <x v="29"/>
      <x v="2"/>
    </i>
    <i r="6">
      <x v="30"/>
      <x v="2"/>
    </i>
    <i>
      <x v="10"/>
      <x v="10"/>
      <x v="7"/>
      <x v="23"/>
      <x v="1"/>
      <x v="25"/>
      <x v="11"/>
      <x v="4"/>
    </i>
    <i>
      <x v="11"/>
      <x v="11"/>
      <x v="7"/>
      <x v="25"/>
      <x v="6"/>
      <x v="28"/>
      <x v="4"/>
      <x v="2"/>
    </i>
    <i r="6">
      <x v="6"/>
      <x v="2"/>
    </i>
    <i r="6">
      <x v="15"/>
      <x v="2"/>
    </i>
    <i r="6">
      <x v="26"/>
      <x v="4"/>
    </i>
    <i r="6">
      <x v="31"/>
      <x v="2"/>
    </i>
    <i r="6">
      <x v="32"/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3" item="0"/>
    <pageField fld="46" item="1"/>
  </pageFields>
  <dataFields count="2">
    <dataField name="求和项:营业额" fld="19" baseField="0" baseItem="0"/>
    <dataField name="求和项:原币营业额" fld="34" baseField="0" baseItem="0"/>
  </dataFields>
  <formats count="34">
    <format dxfId="35">
      <pivotArea outline="0" collapsedLevelsAreSubtotals="1" fieldPosition="0"/>
    </format>
    <format dxfId="36">
      <pivotArea field="31" type="button" dataOnly="0" labelOnly="1" outline="0" fieldPosition="0"/>
    </format>
    <format dxfId="37">
      <pivotArea field="1" type="button" dataOnly="0" labelOnly="1" outline="0" fieldPosition="0"/>
    </format>
    <format dxfId="38">
      <pivotArea field="6" type="button" dataOnly="0" labelOnly="1" outline="0" fieldPosition="0"/>
    </format>
    <format dxfId="39">
      <pivotArea field="5" type="button" dataOnly="0" labelOnly="1" outline="0" fieldPosition="0"/>
    </format>
    <format dxfId="40">
      <pivotArea field="8" type="button" dataOnly="0" labelOnly="1" outline="0" fieldPosition="0"/>
    </format>
    <format dxfId="41">
      <pivotArea field="16" type="button" dataOnly="0" labelOnly="1" outline="0" fieldPosition="0"/>
    </format>
    <format dxfId="42">
      <pivotArea type="origin" dataOnly="0" labelOnly="1" outline="0" offset="C1:D1" fieldPosition="0"/>
    </format>
    <format dxfId="43">
      <pivotArea field="0" type="button" dataOnly="0" labelOnly="1" outline="0" fieldPosition="0"/>
    </format>
    <format dxfId="44">
      <pivotArea field="9" type="button" dataOnly="0" labelOnly="1" outline="0" fieldPosition="0"/>
    </format>
    <format dxfId="45">
      <pivotArea dataOnly="0" labelOnly="1" grandRow="1" outline="0" offset="C256:D256" fieldPosition="0"/>
    </format>
    <format dxfId="46">
      <pivotArea dataOnly="0" labelOnly="1" outline="0" fieldPosition="0">
        <references count="3">
          <reference field="0" count="1">
            <x v="2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47">
      <pivotArea dataOnly="0" labelOnly="1" outline="0" fieldPosition="0">
        <references count="3">
          <reference field="0" count="1">
            <x v="0"/>
          </reference>
          <reference field="1" count="1" selected="0">
            <x v="3"/>
          </reference>
          <reference field="31" count="1" selected="0">
            <x v="1"/>
          </reference>
        </references>
      </pivotArea>
    </format>
    <format dxfId="48">
      <pivotArea dataOnly="0" labelOnly="1" outline="0" fieldPosition="0">
        <references count="3">
          <reference field="0" count="1">
            <x v="3"/>
          </reference>
          <reference field="1" count="1" selected="0">
            <x v="4"/>
          </reference>
          <reference field="31" count="1" selected="0">
            <x v="2"/>
          </reference>
        </references>
      </pivotArea>
    </format>
    <format dxfId="49">
      <pivotArea dataOnly="0" labelOnly="1" outline="0" fieldPosition="0">
        <references count="3">
          <reference field="0" count="2">
            <x v="0"/>
            <x v="4"/>
          </reference>
          <reference field="1" count="1" selected="0">
            <x v="6"/>
          </reference>
          <reference field="31" count="1" selected="0">
            <x v="3"/>
          </reference>
        </references>
      </pivotArea>
    </format>
    <format dxfId="50">
      <pivotArea dataOnly="0" labelOnly="1" outline="0" fieldPosition="0">
        <references count="3">
          <reference field="0" count="1">
            <x v="0"/>
          </reference>
          <reference field="1" count="1" selected="0">
            <x v="1"/>
          </reference>
          <reference field="31" count="1" selected="0">
            <x v="4"/>
          </reference>
        </references>
      </pivotArea>
    </format>
    <format dxfId="51">
      <pivotArea dataOnly="0" labelOnly="1" outline="0" fieldPosition="0">
        <references count="3">
          <reference field="0" count="1">
            <x v="5"/>
          </reference>
          <reference field="1" count="1" selected="0">
            <x v="5"/>
          </reference>
          <reference field="31" count="1" selected="0">
            <x v="5"/>
          </reference>
        </references>
      </pivotArea>
    </format>
    <format dxfId="52">
      <pivotArea dataOnly="0" labelOnly="1" outline="0" fieldPosition="0">
        <references count="3">
          <reference field="0" count="1">
            <x v="0"/>
          </reference>
          <reference field="1" count="1" selected="0">
            <x v="2"/>
          </reference>
          <reference field="31" count="1" selected="0">
            <x v="6"/>
          </reference>
        </references>
      </pivotArea>
    </format>
    <format dxfId="53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31" count="1" selected="0">
            <x v="8"/>
          </reference>
        </references>
      </pivotArea>
    </format>
    <format dxfId="54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31" count="1" selected="0">
            <x v="9"/>
          </reference>
        </references>
      </pivotArea>
    </format>
    <format dxfId="55">
      <pivotArea dataOnly="0" labelOnly="1" outline="0" fieldPosition="0">
        <references count="3">
          <reference field="0" count="1">
            <x v="1"/>
          </reference>
          <reference field="1" count="1" selected="0">
            <x v="9"/>
          </reference>
          <reference field="31" count="1" selected="0">
            <x v="9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9" count="6">
            <x v="3"/>
            <x v="4"/>
            <x v="9"/>
            <x v="11"/>
            <x v="16"/>
            <x v="17"/>
          </reference>
          <reference field="31" count="1" selected="0">
            <x v="0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9" count="1">
            <x v="12"/>
          </reference>
          <reference field="31" count="1" selected="0">
            <x v="1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9" count="1">
            <x v="7"/>
          </reference>
          <reference field="31" count="1" selected="0">
            <x v="2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9" count="1">
            <x v="6"/>
          </reference>
          <reference field="31" count="1" selected="0">
            <x v="3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9" count="1">
            <x v="10"/>
          </reference>
          <reference field="31" count="1" selected="0">
            <x v="3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9" count="1">
            <x v="5"/>
          </reference>
          <reference field="31" count="1" selected="0">
            <x v="4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9" count="5">
            <x v="1"/>
            <x v="2"/>
            <x v="15"/>
            <x v="19"/>
            <x v="20"/>
          </reference>
          <reference field="31" count="1" selected="0">
            <x v="5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9" count="1">
            <x v="14"/>
          </reference>
          <reference field="31" count="1" selected="0">
            <x v="5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9" count="1">
            <x v="8"/>
          </reference>
          <reference field="31" count="1" selected="0">
            <x v="6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9" count="1">
            <x v="13"/>
          </reference>
          <reference field="31" count="1" selected="0">
            <x v="7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8"/>
          </reference>
          <reference field="9" count="1">
            <x v="18"/>
          </reference>
          <reference field="31" count="1" selected="0">
            <x v="8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9" count="2">
            <x v="21"/>
            <x v="22"/>
          </reference>
          <reference field="31" count="1" selected="0">
            <x v="9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9" count="1">
            <x v="0"/>
          </reference>
          <reference field="31" count="1" selected="0">
            <x v="9"/>
          </reference>
        </references>
      </pivotArea>
    </format>
  </format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99:M101" firstHeaderRow="1" firstDataRow="2" firstDataCol="9" rowPageCount="3" colPageCount="1"/>
  <pivotFields count="47">
    <pivotField axis="axisRow" compact="0" defaultSubtotal="0" outline="0" showAl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defaultSubtotal="0" outline="0" showAl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/>
    <pageField fld="45" item="1"/>
    <pageField fld="46" item="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69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64:M89" firstHeaderRow="1" firstDataRow="2" firstDataCol="9" rowPageCount="3" colPageCount="1"/>
  <pivotFields count="47">
    <pivotField axis="axisRow" compact="0" defaultSubtotal="0" outline="0" showAl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defaultSubtotal="0" outline="0" showAl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24">
    <i>
      <x/>
      <x/>
      <x v="7"/>
      <x v="1"/>
      <x v="3"/>
      <x v="5"/>
      <x v="26"/>
      <x v="6"/>
      <x v="2"/>
    </i>
    <i r="7">
      <x v="8"/>
      <x v="2"/>
    </i>
    <i r="7">
      <x v="14"/>
      <x v="2"/>
    </i>
    <i r="7">
      <x v="23"/>
      <x v="2"/>
    </i>
    <i r="7">
      <x v="25"/>
      <x v="2"/>
    </i>
    <i r="3">
      <x v="2"/>
      <x v="3"/>
      <x v="5"/>
      <x v="26"/>
      <x/>
      <x v="2"/>
    </i>
    <i r="7">
      <x v="1"/>
      <x v="2"/>
    </i>
    <i r="7">
      <x v="16"/>
      <x v="4"/>
    </i>
    <i r="7">
      <x v="26"/>
      <x v="2"/>
    </i>
    <i r="8">
      <x v="4"/>
    </i>
    <i r="7">
      <x v="27"/>
      <x v="2"/>
    </i>
    <i r="7">
      <x v="28"/>
      <x v="2"/>
    </i>
    <i>
      <x v="7"/>
      <x v="7"/>
      <x v="7"/>
      <x v="1"/>
      <x v="3"/>
      <x v="12"/>
      <x v="27"/>
      <x v="12"/>
      <x v="2"/>
    </i>
    <i r="7">
      <x v="23"/>
      <x v="2"/>
    </i>
    <i r="7">
      <x v="29"/>
      <x v="2"/>
    </i>
    <i r="7">
      <x v="30"/>
      <x v="2"/>
    </i>
    <i>
      <x v="11"/>
      <x v="11"/>
      <x v="7"/>
      <x v="1"/>
      <x v="3"/>
      <x v="6"/>
      <x v="28"/>
      <x v="4"/>
      <x v="2"/>
    </i>
    <i r="7">
      <x v="6"/>
      <x v="2"/>
    </i>
    <i r="7">
      <x v="17"/>
      <x v="2"/>
    </i>
    <i r="7">
      <x v="31"/>
      <x v="2"/>
    </i>
    <i r="7">
      <x v="32"/>
      <x v="2"/>
    </i>
    <i r="3">
      <x v="6"/>
      <x v="3"/>
      <x v="6"/>
      <x v="28"/>
      <x v="6"/>
      <x v="2"/>
    </i>
    <i r="7">
      <x v="31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/>
    <pageField fld="45" item="0"/>
    <pageField fld="46" item="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0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5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47:M55" firstHeaderRow="1" firstDataRow="2" firstDataCol="9" rowPageCount="3" colPageCount="1"/>
  <pivotFields count="47">
    <pivotField axis="axisRow" compact="0" defaultSubtotal="0" outline="0" showAl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defaultSubtotal="0" outline="0" showAl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7">
    <i>
      <x v="8"/>
      <x v="8"/>
      <x v="6"/>
      <x v="1"/>
      <x v="3"/>
      <x v="5"/>
      <x v="6"/>
      <x v="6"/>
      <x v="2"/>
    </i>
    <i r="7">
      <x v="11"/>
      <x v="2"/>
    </i>
    <i r="7">
      <x v="14"/>
      <x v="2"/>
    </i>
    <i r="7">
      <x v="17"/>
      <x v="2"/>
    </i>
    <i>
      <x v="9"/>
      <x v="8"/>
      <x/>
      <x v="7"/>
      <x v="3"/>
      <x v="3"/>
      <x v="7"/>
      <x v="10"/>
      <x v="2"/>
    </i>
    <i r="7">
      <x v="15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/>
    <pageField fld="45" item="1"/>
    <pageField fld="46" item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1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6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3" minRefreshableVersion="3" createdVersion="3" useAutoFormatting="1" compact="0" indent="0" compactData="0" multipleFieldFilters="0">
  <location ref="A5:M22" firstHeaderRow="1" firstDataRow="2" firstDataCol="9" rowPageCount="3" colPageCount="1"/>
  <pivotFields count="47">
    <pivotField axis="axisRow" compact="0" defaultSubtotal="0" outline="0" showAll="0">
      <items count="8">
        <item x="0"/>
        <item x="7"/>
        <item sd="0" x="1"/>
        <item x="2"/>
        <item x="3"/>
        <item x="4"/>
        <item x="5"/>
        <item x="6"/>
      </items>
    </pivotField>
    <pivotField axis="axisRow" compact="0" defaultSubtotal="0" outline="0" showAl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defaultSubtotal="0" outline="0" showAl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defaultSubtotal="0" outline="0" showAll="0">
      <items count="5">
        <item x="1"/>
        <item x="2"/>
        <item x="0"/>
        <item x="4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16">
    <i>
      <x/>
      <x/>
      <x v="2"/>
    </i>
    <i>
      <x v="3"/>
      <x v="6"/>
      <x/>
      <x v="4"/>
      <x v="3"/>
      <x v="2"/>
      <x v="10"/>
      <x v="7"/>
      <x v="2"/>
    </i>
    <i r="2">
      <x v="4"/>
      <x v="1"/>
      <x v="3"/>
      <x v="4"/>
      <x v="11"/>
      <x v="6"/>
      <x v="2"/>
    </i>
    <i r="7">
      <x v="21"/>
      <x v="2"/>
    </i>
    <i>
      <x v="4"/>
      <x v="1"/>
      <x/>
      <x/>
      <x v="3"/>
      <x v="1"/>
      <x v="15"/>
      <x v="2"/>
      <x v="2"/>
    </i>
    <i>
      <x v="5"/>
      <x v="5"/>
      <x/>
      <x/>
      <x v="3"/>
      <x v="12"/>
      <x v="21"/>
      <x v="8"/>
      <x v="2"/>
    </i>
    <i r="7">
      <x v="23"/>
      <x v="2"/>
    </i>
    <i r="3">
      <x v="4"/>
      <x v="1"/>
      <x v="12"/>
      <x v="20"/>
      <x v="4"/>
      <x v="2"/>
    </i>
    <i r="3">
      <x v="8"/>
      <x v="1"/>
      <x v="6"/>
      <x v="18"/>
      <x v="6"/>
      <x v="2"/>
    </i>
    <i r="2">
      <x v="5"/>
      <x v="1"/>
      <x v="3"/>
      <x v="11"/>
      <x v="22"/>
      <x v="6"/>
      <x v="2"/>
    </i>
    <i r="7">
      <x v="13"/>
      <x v="2"/>
    </i>
    <i r="7">
      <x v="20"/>
      <x v="2"/>
    </i>
    <i r="3">
      <x v="2"/>
      <x v="4"/>
      <x v="11"/>
      <x v="22"/>
      <x v="3"/>
      <x v="2"/>
    </i>
    <i>
      <x v="6"/>
      <x v="2"/>
      <x/>
      <x v="5"/>
      <x v="3"/>
      <x/>
      <x v="13"/>
      <x v="6"/>
      <x v="2"/>
    </i>
    <i r="6">
      <x v="14"/>
      <x v="6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/>
    <pageField fld="45" item="0"/>
    <pageField fld="46" item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2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7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4:M39" firstHeaderRow="1" firstDataRow="2" firstDataCol="9" rowPageCount="2" colPageCount="1"/>
  <pivotFields count="46">
    <pivotField axis="axisRow" compact="0" defaultSubtotal="0" outline="0" showAll="0">
      <items count="7">
        <item x="0"/>
        <item x="6"/>
        <item x="1"/>
        <item x="2"/>
        <item x="3"/>
        <item x="4"/>
        <item x="5"/>
      </items>
    </pivotField>
    <pivotField compact="0" defaultSubtotal="0" outline="0" showAll="0"/>
    <pivotField axis="axisRow" compact="0" defaultSubtotal="0" outline="0" showAl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defaultSubtotal="0" outline="0" showAl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defaultSubtotal="0" outline="0" showAll="0">
      <items count="4">
        <item x="1"/>
        <item x="2"/>
        <item x="0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3"/>
    <field x="2"/>
    <field x="0"/>
    <field x="6"/>
    <field x="5"/>
    <field x="8"/>
    <field x="16"/>
    <field x="32"/>
  </rowFields>
  <rowItems count="34">
    <i>
      <x/>
      <x v="2"/>
      <x v="6"/>
      <x v="2"/>
      <x v="3"/>
      <x v="1"/>
      <x v="5"/>
      <x v="5"/>
      <x v="2"/>
    </i>
    <i r="1">
      <x v="4"/>
      <x v="3"/>
      <x v="2"/>
      <x v="3"/>
      <x v="9"/>
      <x v="1"/>
      <x v="13"/>
      <x v="2"/>
    </i>
    <i r="7">
      <x v="23"/>
      <x v="2"/>
    </i>
    <i r="1">
      <x v="5"/>
      <x v="1"/>
      <x v="2"/>
      <x v="3"/>
      <x v="3"/>
      <x v="2"/>
      <x v="16"/>
      <x/>
    </i>
    <i r="5">
      <x v="10"/>
      <x v="3"/>
      <x v="6"/>
      <x v="2"/>
    </i>
    <i r="7">
      <x v="16"/>
      <x v="1"/>
    </i>
    <i r="7">
      <x v="19"/>
      <x v="2"/>
    </i>
    <i r="5">
      <x v="11"/>
      <x v="4"/>
      <x v="6"/>
      <x v="2"/>
    </i>
    <i r="7">
      <x v="20"/>
      <x v="2"/>
    </i>
    <i r="1">
      <x v="7"/>
      <x v="1"/>
      <x v="2"/>
      <x v="3"/>
      <x v="1"/>
      <x v="5"/>
      <x v="6"/>
      <x v="2"/>
    </i>
    <i r="5">
      <x v="3"/>
      <x v="2"/>
      <x v="6"/>
      <x v="2"/>
    </i>
    <i r="5">
      <x v="6"/>
      <x/>
      <x v="6"/>
      <x v="2"/>
    </i>
    <i r="7">
      <x v="20"/>
      <x v="2"/>
    </i>
    <i r="5">
      <x v="10"/>
      <x v="3"/>
      <x v="6"/>
      <x v="2"/>
    </i>
    <i r="5">
      <x v="11"/>
      <x v="4"/>
      <x v="6"/>
      <x v="2"/>
    </i>
    <i r="1">
      <x v="10"/>
      <x v="2"/>
      <x v="2"/>
      <x v="3"/>
      <x v="10"/>
      <x v="3"/>
      <x/>
      <x v="2"/>
    </i>
    <i r="7">
      <x v="1"/>
      <x v="2"/>
    </i>
    <i r="7">
      <x v="22"/>
      <x v="2"/>
    </i>
    <i r="7">
      <x v="23"/>
      <x v="2"/>
    </i>
    <i>
      <x v="3"/>
      <x v="3"/>
      <x v="4"/>
      <x/>
      <x v="3"/>
      <x v="2"/>
      <x v="10"/>
      <x v="7"/>
      <x v="2"/>
    </i>
    <i r="1">
      <x v="7"/>
      <x v="1"/>
      <x v="4"/>
      <x v="3"/>
      <x v="4"/>
      <x v="11"/>
      <x v="6"/>
      <x v="2"/>
    </i>
    <i r="7">
      <x v="21"/>
      <x v="2"/>
    </i>
    <i>
      <x v="4"/>
      <x v="1"/>
      <x/>
      <x/>
      <x v="3"/>
      <x v="1"/>
      <x v="15"/>
      <x v="2"/>
      <x v="2"/>
    </i>
    <i>
      <x v="5"/>
      <x/>
      <x v="8"/>
      <x/>
      <x v="1"/>
      <x v="6"/>
      <x v="18"/>
      <x v="6"/>
      <x v="2"/>
    </i>
    <i r="1">
      <x v="1"/>
      <x/>
      <x/>
      <x v="3"/>
      <x v="12"/>
      <x v="21"/>
      <x v="8"/>
      <x v="2"/>
    </i>
    <i r="7">
      <x v="23"/>
      <x v="2"/>
    </i>
    <i r="1">
      <x v="3"/>
      <x v="4"/>
      <x/>
      <x v="1"/>
      <x v="12"/>
      <x v="20"/>
      <x v="4"/>
      <x v="2"/>
    </i>
    <i r="1">
      <x v="7"/>
      <x v="1"/>
      <x v="5"/>
      <x v="3"/>
      <x v="11"/>
      <x v="22"/>
      <x v="6"/>
      <x v="2"/>
    </i>
    <i r="7">
      <x v="13"/>
      <x v="2"/>
    </i>
    <i r="7">
      <x v="20"/>
      <x v="2"/>
    </i>
    <i r="1">
      <x v="10"/>
      <x v="2"/>
      <x v="5"/>
      <x v="4"/>
      <x v="11"/>
      <x v="22"/>
      <x v="3"/>
      <x v="2"/>
    </i>
    <i>
      <x v="6"/>
      <x v="6"/>
      <x v="5"/>
      <x/>
      <x v="3"/>
      <x/>
      <x v="13"/>
      <x v="6"/>
      <x v="2"/>
    </i>
    <i r="6">
      <x v="14"/>
      <x v="6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9" item="0"/>
    <pageField fld="45" item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3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8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48:L56" firstHeaderRow="1" firstDataRow="2" firstDataCol="8" rowPageCount="2" colPageCount="1"/>
  <pivotFields count="46">
    <pivotField axis="axisRow" compact="0" defaultSubtotal="0" outline="0" showAll="0">
      <items count="7">
        <item x="0"/>
        <item x="6"/>
        <item x="1"/>
        <item x="2"/>
        <item x="3"/>
        <item x="4"/>
        <item x="5"/>
      </items>
    </pivotField>
    <pivotField compact="0" defaultSubtotal="0" outline="0" showAll="0"/>
    <pivotField axis="axisRow" compact="0" defaultSubtotal="0" outline="0" showAll="0">
      <items count="9">
        <item x="1"/>
        <item x="0"/>
        <item x="6"/>
        <item sd="0" x="2"/>
        <item x="3"/>
        <item x="4"/>
        <item x="5"/>
        <item x="7"/>
        <item x="8"/>
      </items>
    </pivotField>
    <pivotField axis="axisRow" compact="0" defaultSubtotal="0" outline="0" showAl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showAll="0">
      <items count="3">
        <item x="1"/>
        <item x="0"/>
        <item x="2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8">
    <field x="31"/>
    <field x="3"/>
    <field x="2"/>
    <field x="0"/>
    <field x="6"/>
    <field x="5"/>
    <field x="8"/>
    <field x="16"/>
  </rowFields>
  <rowItems count="7">
    <i>
      <x v="8"/>
      <x v="5"/>
      <x v="1"/>
      <x v="6"/>
      <x v="3"/>
      <x v="5"/>
      <x v="6"/>
      <x v="11"/>
    </i>
    <i r="7">
      <x v="14"/>
    </i>
    <i r="7">
      <x v="17"/>
    </i>
    <i r="1">
      <x v="7"/>
      <x v="1"/>
      <x v="6"/>
      <x v="3"/>
      <x v="5"/>
      <x v="6"/>
      <x v="6"/>
    </i>
    <i>
      <x v="9"/>
      <x v="9"/>
      <x v="7"/>
      <x/>
      <x v="3"/>
      <x v="3"/>
      <x v="7"/>
      <x v="10"/>
    </i>
    <i r="7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9" item="0"/>
    <pageField fld="45" item="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4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9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3" useAutoFormatting="1" compact="0" indent="0" compactData="0" multipleFieldFilters="0">
  <location ref="A5:N32" firstHeaderRow="1" firstDataRow="2" firstDataCol="10" rowPageCount="2" colPageCount="1"/>
  <pivotFields count="46">
    <pivotField compact="0" defaultSubtotal="0" outline="0" showAll="0">
      <items count="7">
        <item x="1"/>
        <item x="2"/>
        <item x="0"/>
        <item x="3"/>
        <item x="5"/>
        <item x="4"/>
        <item x="6"/>
      </items>
    </pivotField>
    <pivotField axis="axisRow" compact="0" defaultSubtotal="0" outline="0" showAll="0">
      <items count="10">
        <item x="1"/>
        <item x="2"/>
        <item x="5"/>
        <item x="6"/>
        <item x="4"/>
        <item x="0"/>
        <item x="3"/>
        <item x="7"/>
        <item x="8"/>
        <item x="9"/>
      </items>
    </pivotField>
    <pivotField axis="axisRow" compact="0" defaultSubtotal="0" outline="0" showAl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defaultSubtotal="0" outline="0" showAl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defaultSubtotal="0" outline="0" showAll="0"/>
    <pivotField axis="axisRow" compact="0" defaultSubtotal="0" outline="0" showAl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sortType="ascending" defaultSubtotal="0" outline="0" showAll="0">
      <items count="6">
        <item x="4"/>
        <item x="1"/>
        <item x="3"/>
        <item x="0"/>
        <item x="2"/>
        <item x="5"/>
      </items>
    </pivotField>
    <pivotField compact="0" defaultSubtotal="0" outline="0" showAll="0"/>
    <pivotField axis="axisRow" compact="0" defaultSubtotal="0" outline="0" showAl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axis="axisRow" compact="0" defaultSubtotal="0" outline="0" showAl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defaultSubtotal="0" outline="0" showAl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outline="0" showAll="0"/>
    <pivotField compact="0" defaultSubtotal="0" outline="0" showAll="0"/>
    <pivotField axis="axisRow" compact="0" defaultSubtotal="0" outline="0" showAl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defaultSubtotal="0" outline="0" showAll="0">
      <items count="4">
        <item x="1"/>
        <item x="2"/>
        <item x="0"/>
        <item x="3"/>
      </items>
    </pivotField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compact="0" outline="0" showAll="0"/>
    <pivotField compact="0" defaultSubtotal="0" outline="0" showAll="0"/>
    <pivotField axis="axisPage" compact="0" defaultSubtotal="0" outline="0" multipleItemSelectionAllowed="1" showAll="0">
      <items count="3">
        <item x="1"/>
        <item x="0"/>
        <item x="2"/>
      </items>
    </pivotField>
    <pivotField compact="0" defaultSubtotal="0" outline="0" showAll="0"/>
    <pivotField axis="axisPage" compact="0" defaultSubtotal="0" outline="0" multipleItemSelectionAllowed="1" showAll="0">
      <items count="4">
        <item x="2"/>
        <item h="1" x="0"/>
        <item x="1"/>
        <item x="3"/>
      </items>
    </pivotField>
    <pivotField compact="0" defaultSubtotal="0" outline="0" showAll="0"/>
    <pivotField compact="0" outline="0" showAll="0"/>
    <pivotField compact="0" outline="0" showAll="0"/>
    <pivotField compact="0" outline="0" showAll="0"/>
  </pivotFields>
  <rowFields count="10">
    <field x="31"/>
    <field x="1"/>
    <field x="3"/>
    <field x="2"/>
    <field x="17"/>
    <field x="6"/>
    <field x="5"/>
    <field x="8"/>
    <field x="16"/>
    <field x="32"/>
  </rowFields>
  <rowItems count="26">
    <i>
      <x/>
      <x/>
      <x v="2"/>
      <x v="6"/>
      <x v="30"/>
      <x v="3"/>
      <x v="1"/>
      <x v="5"/>
      <x v="5"/>
      <x v="2"/>
    </i>
    <i r="2">
      <x v="4"/>
      <x v="3"/>
      <x v="6"/>
      <x v="3"/>
      <x v="9"/>
      <x v="1"/>
      <x v="23"/>
      <x v="2"/>
    </i>
    <i r="2">
      <x v="5"/>
      <x v="1"/>
      <x v="16"/>
      <x v="3"/>
      <x v="3"/>
      <x v="2"/>
      <x v="16"/>
      <x/>
    </i>
    <i r="4">
      <x v="17"/>
      <x v="3"/>
      <x v="10"/>
      <x v="3"/>
      <x v="16"/>
      <x v="1"/>
    </i>
    <i r="4">
      <x v="19"/>
      <x v="3"/>
      <x v="10"/>
      <x v="3"/>
      <x v="19"/>
      <x v="2"/>
    </i>
    <i r="4">
      <x v="31"/>
      <x v="3"/>
      <x v="11"/>
      <x v="4"/>
      <x v="20"/>
      <x v="2"/>
    </i>
    <i r="2">
      <x v="10"/>
      <x v="2"/>
      <x v="32"/>
      <x v="3"/>
      <x v="10"/>
      <x v="3"/>
      <x/>
      <x v="2"/>
    </i>
    <i r="8">
      <x v="1"/>
      <x v="2"/>
    </i>
    <i r="8">
      <x v="22"/>
      <x v="2"/>
    </i>
    <i r="8">
      <x v="23"/>
      <x v="2"/>
    </i>
    <i>
      <x v="1"/>
      <x v="3"/>
      <x v="8"/>
      <x v="1"/>
      <x v="29"/>
      <x v="3"/>
      <x v="2"/>
      <x v="8"/>
      <x v="7"/>
      <x v="2"/>
    </i>
    <i>
      <x v="2"/>
      <x v="4"/>
      <x v="1"/>
      <x/>
      <x v="23"/>
      <x v="3"/>
      <x v="4"/>
      <x v="12"/>
      <x v="9"/>
      <x v="2"/>
    </i>
    <i>
      <x v="3"/>
      <x v="6"/>
      <x v="3"/>
      <x v="4"/>
      <x v="28"/>
      <x v="3"/>
      <x v="2"/>
      <x v="10"/>
      <x v="7"/>
      <x v="2"/>
    </i>
    <i r="2">
      <x v="7"/>
      <x v="1"/>
      <x v="24"/>
      <x v="3"/>
      <x v="4"/>
      <x v="11"/>
      <x v="6"/>
      <x v="2"/>
    </i>
    <i>
      <x v="4"/>
      <x v="1"/>
      <x v="1"/>
      <x/>
      <x v="22"/>
      <x v="3"/>
      <x v="1"/>
      <x v="15"/>
      <x v="2"/>
      <x v="2"/>
    </i>
    <i>
      <x v="5"/>
      <x v="5"/>
      <x v="7"/>
      <x v="1"/>
      <x v="18"/>
      <x v="3"/>
      <x v="11"/>
      <x v="22"/>
      <x v="20"/>
      <x v="2"/>
    </i>
    <i r="4">
      <x v="27"/>
      <x v="3"/>
      <x v="5"/>
      <x v="16"/>
      <x v="23"/>
      <x v="2"/>
    </i>
    <i r="7">
      <x v="17"/>
      <x v="23"/>
      <x v="2"/>
    </i>
    <i r="2">
      <x v="10"/>
      <x v="2"/>
      <x v="32"/>
      <x v="4"/>
      <x v="11"/>
      <x v="22"/>
      <x v="3"/>
      <x v="2"/>
    </i>
    <i>
      <x v="7"/>
      <x v="7"/>
      <x v="8"/>
      <x v="1"/>
      <x v="26"/>
      <x v="3"/>
      <x v="8"/>
      <x v="23"/>
      <x v="12"/>
      <x v="2"/>
    </i>
    <i>
      <x v="8"/>
      <x v="8"/>
      <x v="5"/>
      <x v="1"/>
      <x v="21"/>
      <x v="3"/>
      <x v="5"/>
      <x v="6"/>
      <x v="17"/>
      <x v="2"/>
    </i>
    <i r="4">
      <x v="25"/>
      <x v="3"/>
      <x v="5"/>
      <x v="6"/>
      <x v="11"/>
      <x v="2"/>
    </i>
    <i r="2">
      <x v="9"/>
      <x v="7"/>
      <x v="20"/>
      <x v="3"/>
      <x v="5"/>
      <x v="6"/>
      <x v="23"/>
      <x v="2"/>
    </i>
    <i>
      <x v="9"/>
      <x v="8"/>
      <x v="9"/>
      <x v="7"/>
      <x v="23"/>
      <x v="3"/>
      <x v="3"/>
      <x v="7"/>
      <x v="15"/>
      <x v="2"/>
    </i>
    <i r="1">
      <x v="9"/>
      <x v="10"/>
      <x v="2"/>
      <x v="32"/>
      <x v="5"/>
      <x v="13"/>
      <x v="24"/>
      <x v="24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/>
    <pageField fld="39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5">
      <pivotArea outline="0" collapsedLevelsAreSubtotals="1" fieldPosition="0"/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U97"/>
  <sheetViews>
    <sheetView zoomScale="70" zoomScaleNormal="70" workbookViewId="0">
      <pane xSplit="3" ySplit="1" topLeftCell="F2" activePane="bottomRight" state="frozen"/>
      <selection/>
      <selection pane="topRight"/>
      <selection pane="bottomLeft"/>
      <selection pane="bottomRight" activeCell="I86" sqref="I86"/>
    </sheetView>
  </sheetViews>
  <sheetFormatPr defaultColWidth="8.88461538461539" defaultRowHeight="16.8"/>
  <cols>
    <col min="1" max="1" width="37.8846153846154" style="2" customWidth="1"/>
    <col min="2" max="2" width="15.1057692307692" style="2" hidden="1" customWidth="1"/>
    <col min="3" max="3" width="37.4423076923077" style="2" customWidth="1"/>
    <col min="4" max="4" width="14.5576923076923" style="2" hidden="1" customWidth="1" outlineLevel="1"/>
    <col min="5" max="5" width="31.2211538461538" style="2" hidden="1" customWidth="1" outlineLevel="1"/>
    <col min="6" max="6" width="8.88461538461539" style="2" collapsed="1"/>
    <col min="7" max="7" width="8.88461538461539" style="2"/>
    <col min="8" max="8" width="11.8846153846154" style="2" customWidth="1"/>
    <col min="9" max="9" width="18.2211538461538" style="2" customWidth="1"/>
    <col min="10" max="10" width="47.5576923076923" style="2" customWidth="1"/>
    <col min="11" max="12" width="10.7788461538462" style="2" hidden="1" customWidth="1" outlineLevel="1"/>
    <col min="13" max="13" width="6" style="2" hidden="1" customWidth="1" outlineLevel="1"/>
    <col min="14" max="14" width="9.33653846153846" style="2" hidden="1" customWidth="1" outlineLevel="1"/>
    <col min="15" max="15" width="23.1057692307692" style="169" hidden="1" customWidth="1" outlineLevel="1"/>
    <col min="16" max="16" width="38.2211538461538" style="2" hidden="1" customWidth="1" outlineLevel="1"/>
    <col min="17" max="17" width="20.7788461538462" style="2" customWidth="1" collapsed="1"/>
    <col min="18" max="18" width="37.8846153846154" style="2" customWidth="1" collapsed="1"/>
    <col min="19" max="20" width="12.6634615384615" style="2" hidden="1" customWidth="1" outlineLevel="1"/>
    <col min="21" max="23" width="8.88461538461539" style="2" hidden="1" customWidth="1" outlineLevel="1"/>
    <col min="24" max="24" width="13.1057692307692" style="2" hidden="1" customWidth="1" outlineLevel="1"/>
    <col min="25" max="25" width="15.6634615384615" style="2" hidden="1" customWidth="1" outlineLevel="1"/>
    <col min="26" max="26" width="8.88461538461539" style="2" hidden="1" customWidth="1" outlineLevel="1"/>
    <col min="27" max="27" width="22.8846153846154" style="2" hidden="1" customWidth="1" outlineLevel="1"/>
    <col min="28" max="28" width="15.1057692307692" style="2" hidden="1" customWidth="1" outlineLevel="1"/>
    <col min="29" max="30" width="10.1057692307692" style="2" hidden="1" customWidth="1" outlineLevel="1"/>
    <col min="31" max="31" width="9.88461538461538" style="2" hidden="1" customWidth="1" outlineLevel="1"/>
    <col min="32" max="32" width="14.5576923076923" style="2" customWidth="1" collapsed="1"/>
    <col min="33" max="33" width="8.88461538461539" style="2"/>
    <col min="34" max="34" width="15.1057692307692" style="2" customWidth="1"/>
    <col min="35" max="35" width="12.6634615384615" style="2" customWidth="1"/>
    <col min="36" max="36" width="17.4423076923077" style="2" customWidth="1"/>
    <col min="37" max="37" width="15.1057692307692" style="2" customWidth="1"/>
    <col min="38" max="38" width="15.6634615384615" style="2" customWidth="1"/>
    <col min="39" max="39" width="14.5576923076923" style="2" customWidth="1"/>
    <col min="40" max="40" width="11.4423076923077" style="2" customWidth="1"/>
    <col min="41" max="41" width="8.88461538461539" style="2"/>
    <col min="42" max="42" width="9" style="2" customWidth="1"/>
    <col min="43" max="16384" width="8.88461538461539" style="2"/>
  </cols>
  <sheetData>
    <row r="1" ht="13.8" customHeight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69" t="s">
        <v>14</v>
      </c>
      <c r="P1" s="17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76" t="s">
        <v>21</v>
      </c>
      <c r="W1" s="2" t="s">
        <v>22</v>
      </c>
      <c r="X1" s="176" t="s">
        <v>23</v>
      </c>
      <c r="Y1" s="178" t="s">
        <v>24</v>
      </c>
      <c r="Z1" s="2" t="s">
        <v>25</v>
      </c>
      <c r="AA1" s="176" t="s">
        <v>26</v>
      </c>
      <c r="AB1" s="178" t="s">
        <v>27</v>
      </c>
      <c r="AC1" s="2" t="s">
        <v>28</v>
      </c>
      <c r="AD1" s="174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74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ht="13.8" customHeight="1" spans="1:47">
      <c r="A2" s="2" t="s">
        <v>47</v>
      </c>
      <c r="B2" s="2" t="s">
        <v>48</v>
      </c>
      <c r="C2" s="2" t="s">
        <v>47</v>
      </c>
      <c r="D2" s="2" t="s">
        <v>49</v>
      </c>
      <c r="E2" s="2" t="s">
        <v>50</v>
      </c>
      <c r="F2" s="2" t="s">
        <v>51</v>
      </c>
      <c r="G2" s="2" t="s">
        <v>52</v>
      </c>
      <c r="H2" s="170">
        <v>44362</v>
      </c>
      <c r="I2" s="2" t="s">
        <v>53</v>
      </c>
      <c r="J2" s="2" t="s">
        <v>54</v>
      </c>
      <c r="P2" s="2" t="s">
        <v>55</v>
      </c>
      <c r="Q2" s="2" t="s">
        <v>56</v>
      </c>
      <c r="R2" s="2" t="s">
        <v>50</v>
      </c>
      <c r="S2" s="2">
        <v>0.8</v>
      </c>
      <c r="T2" s="2">
        <v>80</v>
      </c>
      <c r="U2" s="2">
        <f>T2-S2</f>
        <v>79.2</v>
      </c>
      <c r="V2" s="176">
        <f>S2/(1+W2%)</f>
        <v>0.754716981132076</v>
      </c>
      <c r="W2" s="2">
        <v>6</v>
      </c>
      <c r="X2" s="176">
        <f>V2*W2%</f>
        <v>0.0452830188679245</v>
      </c>
      <c r="Y2" s="176">
        <f>T2/(1+Z2%)</f>
        <v>75.4716981132075</v>
      </c>
      <c r="Z2" s="2">
        <v>6</v>
      </c>
      <c r="AA2" s="176">
        <f>Y2*Z2%</f>
        <v>4.52830188679245</v>
      </c>
      <c r="AB2" s="176">
        <f>Y2-V2</f>
        <v>74.7169811320755</v>
      </c>
      <c r="AF2" s="2" t="s">
        <v>57</v>
      </c>
      <c r="AG2" s="2" t="s">
        <v>58</v>
      </c>
      <c r="AH2" s="2">
        <v>0.8</v>
      </c>
      <c r="AI2" s="2">
        <v>80</v>
      </c>
      <c r="AJ2" s="176">
        <f>AH2/(1+W2%)</f>
        <v>0.754716981132076</v>
      </c>
      <c r="AK2" s="176">
        <f>AJ2*W2%</f>
        <v>0.0452830188679245</v>
      </c>
      <c r="AL2" s="176">
        <f>AI2/(1+Z2%)</f>
        <v>75.4716981132075</v>
      </c>
      <c r="AM2" s="176">
        <f>AL2*Z2%</f>
        <v>4.52830188679245</v>
      </c>
      <c r="AN2" s="3" t="b">
        <f>A2=C2</f>
        <v>1</v>
      </c>
      <c r="AO2" s="3" t="str">
        <f>VLOOKUP(R2,内部供方所属关系表!$A$1:$B$202,2,0)</f>
        <v>江苏佳利达国际物流股份有限公司</v>
      </c>
      <c r="AP2" s="3" t="b">
        <f>AO2=C2</f>
        <v>1</v>
      </c>
      <c r="AQ2" s="3" t="s">
        <v>59</v>
      </c>
      <c r="AR2" s="3" t="s">
        <v>59</v>
      </c>
      <c r="AS2" s="3" t="s">
        <v>59</v>
      </c>
      <c r="AT2" s="3" t="str">
        <f>IF(AND(AR2="内部",AS2="内部"),"内部","外部")</f>
        <v>内部</v>
      </c>
      <c r="AU2" s="3" t="s">
        <v>60</v>
      </c>
    </row>
    <row r="3" ht="13.8" customHeight="1" spans="1:47">
      <c r="A3" s="2" t="s">
        <v>47</v>
      </c>
      <c r="B3" s="2" t="s">
        <v>48</v>
      </c>
      <c r="C3" s="2" t="s">
        <v>47</v>
      </c>
      <c r="D3" s="2" t="s">
        <v>49</v>
      </c>
      <c r="E3" s="2" t="s">
        <v>61</v>
      </c>
      <c r="F3" s="2" t="s">
        <v>51</v>
      </c>
      <c r="G3" s="2" t="s">
        <v>52</v>
      </c>
      <c r="H3" s="170">
        <v>44362</v>
      </c>
      <c r="I3" s="2" t="s">
        <v>53</v>
      </c>
      <c r="J3" s="2" t="s">
        <v>54</v>
      </c>
      <c r="P3" s="2" t="s">
        <v>55</v>
      </c>
      <c r="Q3" s="2" t="s">
        <v>62</v>
      </c>
      <c r="R3" s="2" t="s">
        <v>61</v>
      </c>
      <c r="S3" s="2">
        <v>75</v>
      </c>
      <c r="T3" s="2">
        <v>150</v>
      </c>
      <c r="U3" s="2">
        <f t="shared" ref="U3:U46" si="0">T3-S3</f>
        <v>75</v>
      </c>
      <c r="V3" s="176">
        <f t="shared" ref="V3:V46" si="1">S3/(1+W3%)</f>
        <v>70.7547169811321</v>
      </c>
      <c r="W3" s="2">
        <v>6</v>
      </c>
      <c r="X3" s="176">
        <f t="shared" ref="X3:X46" si="2">V3*W3%</f>
        <v>4.24528301886792</v>
      </c>
      <c r="Y3" s="176">
        <f t="shared" ref="Y3:Y46" si="3">T3/(1+Z3%)</f>
        <v>141.509433962264</v>
      </c>
      <c r="Z3" s="2">
        <v>6</v>
      </c>
      <c r="AA3" s="176">
        <f t="shared" ref="AA3:AA46" si="4">Y3*Z3%</f>
        <v>8.49056603773585</v>
      </c>
      <c r="AB3" s="176">
        <f t="shared" ref="AB3:AB46" si="5">Y3-V3</f>
        <v>70.7547169811321</v>
      </c>
      <c r="AF3" s="2" t="s">
        <v>57</v>
      </c>
      <c r="AG3" s="2" t="s">
        <v>58</v>
      </c>
      <c r="AH3" s="2">
        <v>75</v>
      </c>
      <c r="AI3" s="2">
        <v>150</v>
      </c>
      <c r="AJ3" s="176">
        <f t="shared" ref="AJ3:AJ46" si="6">AH3/(1+W3%)</f>
        <v>70.7547169811321</v>
      </c>
      <c r="AK3" s="176">
        <f t="shared" ref="AK3:AK46" si="7">AJ3*W3%</f>
        <v>4.24528301886792</v>
      </c>
      <c r="AL3" s="176">
        <f t="shared" ref="AL3:AL46" si="8">AI3/(1+Z3%)</f>
        <v>141.509433962264</v>
      </c>
      <c r="AM3" s="176">
        <f t="shared" ref="AM3:AM46" si="9">AL3*Z3%</f>
        <v>8.49056603773585</v>
      </c>
      <c r="AN3" s="3" t="b">
        <f t="shared" ref="AN3:AN46" si="10">A3=C3</f>
        <v>1</v>
      </c>
      <c r="AO3" s="3" t="str">
        <f>VLOOKUP(R3,内部供方所属关系表!$A$1:$B$202,2,0)</f>
        <v>江苏佳利达国际物流股份有限公司</v>
      </c>
      <c r="AP3" s="3" t="b">
        <f t="shared" ref="AP3:AP46" si="11">AO3=C3</f>
        <v>1</v>
      </c>
      <c r="AQ3" s="3" t="s">
        <v>59</v>
      </c>
      <c r="AR3" s="3" t="s">
        <v>59</v>
      </c>
      <c r="AS3" s="3" t="s">
        <v>59</v>
      </c>
      <c r="AT3" s="3" t="str">
        <f t="shared" ref="AT3:AT62" si="12">IF(AND(AR3="内部",AS3="内部"),"内部","外部")</f>
        <v>内部</v>
      </c>
      <c r="AU3" s="3" t="s">
        <v>60</v>
      </c>
    </row>
    <row r="4" ht="13.8" customHeight="1" spans="1:47">
      <c r="A4" s="2" t="s">
        <v>47</v>
      </c>
      <c r="B4" s="2" t="s">
        <v>48</v>
      </c>
      <c r="C4" s="2" t="s">
        <v>47</v>
      </c>
      <c r="D4" s="2" t="s">
        <v>49</v>
      </c>
      <c r="E4" s="2" t="s">
        <v>63</v>
      </c>
      <c r="F4" s="2" t="s">
        <v>51</v>
      </c>
      <c r="G4" s="2" t="s">
        <v>52</v>
      </c>
      <c r="H4" s="170">
        <v>44362</v>
      </c>
      <c r="I4" s="2" t="s">
        <v>53</v>
      </c>
      <c r="J4" s="2" t="s">
        <v>54</v>
      </c>
      <c r="P4" s="2" t="s">
        <v>55</v>
      </c>
      <c r="Q4" s="2" t="s">
        <v>64</v>
      </c>
      <c r="R4" s="2" t="s">
        <v>65</v>
      </c>
      <c r="S4" s="2">
        <v>31.75</v>
      </c>
      <c r="T4" s="2">
        <v>185.3</v>
      </c>
      <c r="U4" s="2">
        <f t="shared" si="0"/>
        <v>153.55</v>
      </c>
      <c r="V4" s="176">
        <f t="shared" si="1"/>
        <v>29.1284403669725</v>
      </c>
      <c r="W4" s="2">
        <v>9</v>
      </c>
      <c r="X4" s="176">
        <f t="shared" si="2"/>
        <v>2.62155963302752</v>
      </c>
      <c r="Y4" s="176">
        <f t="shared" si="3"/>
        <v>170</v>
      </c>
      <c r="Z4" s="2">
        <v>9</v>
      </c>
      <c r="AA4" s="176">
        <f t="shared" si="4"/>
        <v>15.3</v>
      </c>
      <c r="AB4" s="176">
        <f t="shared" si="5"/>
        <v>140.871559633028</v>
      </c>
      <c r="AF4" s="2" t="s">
        <v>57</v>
      </c>
      <c r="AG4" s="2" t="s">
        <v>58</v>
      </c>
      <c r="AH4" s="2">
        <v>31.75</v>
      </c>
      <c r="AI4" s="2">
        <v>185.3</v>
      </c>
      <c r="AJ4" s="176">
        <f t="shared" si="6"/>
        <v>29.1284403669725</v>
      </c>
      <c r="AK4" s="176">
        <f t="shared" si="7"/>
        <v>2.62155963302752</v>
      </c>
      <c r="AL4" s="176">
        <f t="shared" si="8"/>
        <v>170</v>
      </c>
      <c r="AM4" s="176">
        <f t="shared" si="9"/>
        <v>15.3</v>
      </c>
      <c r="AN4" s="3" t="b">
        <f t="shared" si="10"/>
        <v>1</v>
      </c>
      <c r="AO4" s="3" t="e">
        <f>VLOOKUP(R4,内部供方所属关系表!$A$1:$B$202,2,0)</f>
        <v>#N/A</v>
      </c>
      <c r="AP4" s="3" t="e">
        <f t="shared" si="11"/>
        <v>#N/A</v>
      </c>
      <c r="AQ4" s="3" t="s">
        <v>66</v>
      </c>
      <c r="AR4" s="3" t="s">
        <v>59</v>
      </c>
      <c r="AS4" s="3" t="s">
        <v>59</v>
      </c>
      <c r="AT4" s="3" t="str">
        <f t="shared" si="12"/>
        <v>内部</v>
      </c>
      <c r="AU4" s="3" t="s">
        <v>60</v>
      </c>
    </row>
    <row r="5" ht="13.8" customHeight="1" spans="1:47">
      <c r="A5" s="2" t="s">
        <v>47</v>
      </c>
      <c r="B5" s="2" t="s">
        <v>48</v>
      </c>
      <c r="C5" s="2" t="s">
        <v>47</v>
      </c>
      <c r="D5" s="2" t="s">
        <v>49</v>
      </c>
      <c r="E5" s="2" t="s">
        <v>50</v>
      </c>
      <c r="F5" s="2" t="s">
        <v>51</v>
      </c>
      <c r="G5" s="2" t="s">
        <v>52</v>
      </c>
      <c r="H5" s="170">
        <v>44362</v>
      </c>
      <c r="I5" s="2" t="s">
        <v>67</v>
      </c>
      <c r="J5" s="2" t="s">
        <v>54</v>
      </c>
      <c r="P5" s="2" t="s">
        <v>55</v>
      </c>
      <c r="Q5" s="2" t="s">
        <v>56</v>
      </c>
      <c r="R5" s="2" t="s">
        <v>50</v>
      </c>
      <c r="S5" s="2">
        <v>0.8</v>
      </c>
      <c r="T5" s="2">
        <v>80</v>
      </c>
      <c r="U5" s="2">
        <f t="shared" si="0"/>
        <v>79.2</v>
      </c>
      <c r="V5" s="176">
        <f t="shared" si="1"/>
        <v>0.754716981132076</v>
      </c>
      <c r="W5" s="2">
        <v>6</v>
      </c>
      <c r="X5" s="176">
        <f t="shared" si="2"/>
        <v>0.0452830188679245</v>
      </c>
      <c r="Y5" s="176">
        <f t="shared" si="3"/>
        <v>75.4716981132075</v>
      </c>
      <c r="Z5" s="2">
        <v>6</v>
      </c>
      <c r="AA5" s="176">
        <f t="shared" si="4"/>
        <v>4.52830188679245</v>
      </c>
      <c r="AB5" s="176">
        <f t="shared" si="5"/>
        <v>74.7169811320755</v>
      </c>
      <c r="AF5" s="2" t="s">
        <v>57</v>
      </c>
      <c r="AG5" s="2" t="s">
        <v>58</v>
      </c>
      <c r="AH5" s="2">
        <v>0.8</v>
      </c>
      <c r="AI5" s="2">
        <v>80</v>
      </c>
      <c r="AJ5" s="176">
        <f t="shared" si="6"/>
        <v>0.754716981132076</v>
      </c>
      <c r="AK5" s="176">
        <f t="shared" si="7"/>
        <v>0.0452830188679245</v>
      </c>
      <c r="AL5" s="176">
        <f t="shared" si="8"/>
        <v>75.4716981132075</v>
      </c>
      <c r="AM5" s="176">
        <f t="shared" si="9"/>
        <v>4.52830188679245</v>
      </c>
      <c r="AN5" s="3" t="b">
        <f t="shared" si="10"/>
        <v>1</v>
      </c>
      <c r="AO5" s="3" t="str">
        <f>VLOOKUP(R5,内部供方所属关系表!$A$1:$B$202,2,0)</f>
        <v>江苏佳利达国际物流股份有限公司</v>
      </c>
      <c r="AP5" s="3" t="b">
        <f t="shared" si="11"/>
        <v>1</v>
      </c>
      <c r="AQ5" s="3" t="s">
        <v>59</v>
      </c>
      <c r="AR5" s="3" t="s">
        <v>59</v>
      </c>
      <c r="AS5" s="3" t="s">
        <v>59</v>
      </c>
      <c r="AT5" s="3" t="str">
        <f t="shared" si="12"/>
        <v>内部</v>
      </c>
      <c r="AU5" s="3" t="s">
        <v>60</v>
      </c>
    </row>
    <row r="6" ht="13.8" customHeight="1" spans="1:47">
      <c r="A6" s="2" t="s">
        <v>47</v>
      </c>
      <c r="B6" s="2" t="s">
        <v>48</v>
      </c>
      <c r="C6" s="2" t="s">
        <v>47</v>
      </c>
      <c r="D6" s="2" t="s">
        <v>49</v>
      </c>
      <c r="E6" s="2" t="s">
        <v>63</v>
      </c>
      <c r="F6" s="2" t="s">
        <v>51</v>
      </c>
      <c r="G6" s="2" t="s">
        <v>52</v>
      </c>
      <c r="H6" s="170">
        <v>44362</v>
      </c>
      <c r="I6" s="2" t="s">
        <v>67</v>
      </c>
      <c r="J6" s="2" t="s">
        <v>54</v>
      </c>
      <c r="P6" s="2" t="s">
        <v>55</v>
      </c>
      <c r="Q6" s="2" t="s">
        <v>68</v>
      </c>
      <c r="R6" s="2" t="s">
        <v>63</v>
      </c>
      <c r="S6" s="2">
        <v>59.15</v>
      </c>
      <c r="T6" s="2">
        <v>0</v>
      </c>
      <c r="U6" s="2">
        <f t="shared" si="0"/>
        <v>-59.15</v>
      </c>
      <c r="V6" s="176">
        <f t="shared" si="1"/>
        <v>54.2660550458716</v>
      </c>
      <c r="W6" s="2">
        <v>9</v>
      </c>
      <c r="X6" s="176">
        <f t="shared" si="2"/>
        <v>4.88394495412844</v>
      </c>
      <c r="Y6" s="176">
        <f t="shared" si="3"/>
        <v>0</v>
      </c>
      <c r="Z6" s="2">
        <v>6</v>
      </c>
      <c r="AA6" s="176">
        <f t="shared" si="4"/>
        <v>0</v>
      </c>
      <c r="AB6" s="176">
        <f t="shared" si="5"/>
        <v>-54.2660550458716</v>
      </c>
      <c r="AF6" s="2" t="s">
        <v>57</v>
      </c>
      <c r="AG6" s="2" t="s">
        <v>58</v>
      </c>
      <c r="AH6" s="2">
        <v>59.15</v>
      </c>
      <c r="AI6" s="2">
        <v>0</v>
      </c>
      <c r="AJ6" s="176">
        <f t="shared" si="6"/>
        <v>54.2660550458716</v>
      </c>
      <c r="AK6" s="176">
        <f t="shared" si="7"/>
        <v>4.88394495412844</v>
      </c>
      <c r="AL6" s="176">
        <f t="shared" si="8"/>
        <v>0</v>
      </c>
      <c r="AM6" s="176">
        <f t="shared" si="9"/>
        <v>0</v>
      </c>
      <c r="AN6" s="3" t="b">
        <f t="shared" si="10"/>
        <v>1</v>
      </c>
      <c r="AO6" s="3" t="str">
        <f>VLOOKUP(R6,内部供方所属关系表!$A$1:$B$202,2,0)</f>
        <v>江苏佳利达国际物流股份有限公司</v>
      </c>
      <c r="AP6" s="3" t="b">
        <f t="shared" si="11"/>
        <v>1</v>
      </c>
      <c r="AQ6" s="3" t="s">
        <v>59</v>
      </c>
      <c r="AR6" s="3" t="s">
        <v>59</v>
      </c>
      <c r="AS6" s="3" t="s">
        <v>59</v>
      </c>
      <c r="AT6" s="3" t="str">
        <f t="shared" si="12"/>
        <v>内部</v>
      </c>
      <c r="AU6" s="3" t="s">
        <v>60</v>
      </c>
    </row>
    <row r="7" ht="13.8" customHeight="1" spans="1:47">
      <c r="A7" s="2" t="s">
        <v>47</v>
      </c>
      <c r="B7" s="2" t="s">
        <v>48</v>
      </c>
      <c r="C7" s="2" t="s">
        <v>47</v>
      </c>
      <c r="D7" s="2" t="s">
        <v>49</v>
      </c>
      <c r="E7" s="2" t="s">
        <v>69</v>
      </c>
      <c r="F7" s="2" t="s">
        <v>51</v>
      </c>
      <c r="G7" s="2" t="s">
        <v>52</v>
      </c>
      <c r="H7" s="170">
        <v>44362</v>
      </c>
      <c r="I7" s="2" t="s">
        <v>67</v>
      </c>
      <c r="J7" s="2" t="s">
        <v>54</v>
      </c>
      <c r="P7" s="2" t="s">
        <v>55</v>
      </c>
      <c r="Q7" s="2" t="s">
        <v>70</v>
      </c>
      <c r="R7" s="2" t="s">
        <v>69</v>
      </c>
      <c r="S7" s="2">
        <v>25</v>
      </c>
      <c r="T7" s="2">
        <v>0</v>
      </c>
      <c r="U7" s="2">
        <f t="shared" si="0"/>
        <v>-25</v>
      </c>
      <c r="V7" s="176">
        <f t="shared" si="1"/>
        <v>23.5849056603774</v>
      </c>
      <c r="W7" s="2">
        <v>6</v>
      </c>
      <c r="X7" s="176">
        <f t="shared" si="2"/>
        <v>1.41509433962264</v>
      </c>
      <c r="Y7" s="176">
        <f t="shared" si="3"/>
        <v>0</v>
      </c>
      <c r="Z7" s="2">
        <v>6</v>
      </c>
      <c r="AA7" s="176">
        <f t="shared" si="4"/>
        <v>0</v>
      </c>
      <c r="AB7" s="176">
        <f t="shared" si="5"/>
        <v>-23.5849056603774</v>
      </c>
      <c r="AF7" s="2" t="s">
        <v>57</v>
      </c>
      <c r="AG7" s="2" t="s">
        <v>58</v>
      </c>
      <c r="AH7" s="2">
        <v>25</v>
      </c>
      <c r="AI7" s="2">
        <v>0</v>
      </c>
      <c r="AJ7" s="176">
        <f t="shared" si="6"/>
        <v>23.5849056603774</v>
      </c>
      <c r="AK7" s="176">
        <f t="shared" si="7"/>
        <v>1.41509433962264</v>
      </c>
      <c r="AL7" s="176">
        <f t="shared" si="8"/>
        <v>0</v>
      </c>
      <c r="AM7" s="176">
        <f t="shared" si="9"/>
        <v>0</v>
      </c>
      <c r="AN7" s="3" t="b">
        <f t="shared" si="10"/>
        <v>1</v>
      </c>
      <c r="AO7" s="3" t="str">
        <f>VLOOKUP(R7,内部供方所属关系表!$A$1:$B$202,2,0)</f>
        <v>江苏佳利达国际物流股份有限公司</v>
      </c>
      <c r="AP7" s="3" t="b">
        <f t="shared" si="11"/>
        <v>1</v>
      </c>
      <c r="AQ7" s="3" t="s">
        <v>59</v>
      </c>
      <c r="AR7" s="3" t="s">
        <v>59</v>
      </c>
      <c r="AS7" s="3" t="s">
        <v>59</v>
      </c>
      <c r="AT7" s="3" t="str">
        <f t="shared" si="12"/>
        <v>内部</v>
      </c>
      <c r="AU7" s="3" t="s">
        <v>60</v>
      </c>
    </row>
    <row r="8" ht="13.8" customHeight="1" spans="1:47">
      <c r="A8" s="2" t="s">
        <v>47</v>
      </c>
      <c r="B8" s="2" t="s">
        <v>48</v>
      </c>
      <c r="C8" s="2" t="s">
        <v>47</v>
      </c>
      <c r="D8" s="2" t="s">
        <v>49</v>
      </c>
      <c r="E8" s="2" t="s">
        <v>63</v>
      </c>
      <c r="F8" s="2" t="s">
        <v>51</v>
      </c>
      <c r="G8" s="2" t="s">
        <v>52</v>
      </c>
      <c r="H8" s="170">
        <v>44362</v>
      </c>
      <c r="I8" s="2" t="s">
        <v>67</v>
      </c>
      <c r="J8" s="2" t="s">
        <v>54</v>
      </c>
      <c r="P8" s="2" t="s">
        <v>55</v>
      </c>
      <c r="Q8" s="2" t="s">
        <v>64</v>
      </c>
      <c r="R8" s="2" t="s">
        <v>65</v>
      </c>
      <c r="S8" s="2">
        <v>86.35</v>
      </c>
      <c r="T8" s="2">
        <v>285.8</v>
      </c>
      <c r="U8" s="2">
        <f t="shared" si="0"/>
        <v>199.45</v>
      </c>
      <c r="V8" s="176">
        <f t="shared" si="1"/>
        <v>79.2201834862385</v>
      </c>
      <c r="W8" s="2">
        <v>9</v>
      </c>
      <c r="X8" s="176">
        <f t="shared" si="2"/>
        <v>7.12981651376147</v>
      </c>
      <c r="Y8" s="176">
        <f t="shared" si="3"/>
        <v>262.201834862385</v>
      </c>
      <c r="Z8" s="2">
        <v>9</v>
      </c>
      <c r="AA8" s="176">
        <f t="shared" si="4"/>
        <v>23.5981651376147</v>
      </c>
      <c r="AB8" s="176">
        <f t="shared" si="5"/>
        <v>182.981651376147</v>
      </c>
      <c r="AF8" s="2" t="s">
        <v>57</v>
      </c>
      <c r="AG8" s="2" t="s">
        <v>58</v>
      </c>
      <c r="AH8" s="2">
        <v>86.35</v>
      </c>
      <c r="AI8" s="2">
        <v>285.8</v>
      </c>
      <c r="AJ8" s="176">
        <f t="shared" si="6"/>
        <v>79.2201834862385</v>
      </c>
      <c r="AK8" s="176">
        <f t="shared" si="7"/>
        <v>7.12981651376147</v>
      </c>
      <c r="AL8" s="176">
        <f t="shared" si="8"/>
        <v>262.201834862385</v>
      </c>
      <c r="AM8" s="176">
        <f t="shared" si="9"/>
        <v>23.5981651376147</v>
      </c>
      <c r="AN8" s="3" t="b">
        <f t="shared" si="10"/>
        <v>1</v>
      </c>
      <c r="AO8" s="3" t="e">
        <f>VLOOKUP(R8,内部供方所属关系表!$A$1:$B$202,2,0)</f>
        <v>#N/A</v>
      </c>
      <c r="AP8" s="3" t="e">
        <f t="shared" si="11"/>
        <v>#N/A</v>
      </c>
      <c r="AQ8" s="3" t="s">
        <v>66</v>
      </c>
      <c r="AR8" s="3" t="s">
        <v>59</v>
      </c>
      <c r="AS8" s="3" t="s">
        <v>59</v>
      </c>
      <c r="AT8" s="3" t="str">
        <f t="shared" si="12"/>
        <v>内部</v>
      </c>
      <c r="AU8" s="3" t="s">
        <v>60</v>
      </c>
    </row>
    <row r="9" ht="13.8" customHeight="1" spans="1:47">
      <c r="A9" s="2" t="s">
        <v>47</v>
      </c>
      <c r="B9" s="2" t="s">
        <v>48</v>
      </c>
      <c r="C9" s="2" t="s">
        <v>71</v>
      </c>
      <c r="D9" s="2" t="s">
        <v>72</v>
      </c>
      <c r="E9" s="2" t="s">
        <v>73</v>
      </c>
      <c r="F9" s="2" t="s">
        <v>74</v>
      </c>
      <c r="G9" s="2" t="s">
        <v>52</v>
      </c>
      <c r="H9" s="170">
        <v>44364</v>
      </c>
      <c r="I9" s="2" t="s">
        <v>75</v>
      </c>
      <c r="J9" s="2" t="s">
        <v>76</v>
      </c>
      <c r="P9" s="2" t="s">
        <v>77</v>
      </c>
      <c r="Q9" s="2" t="s">
        <v>70</v>
      </c>
      <c r="R9" s="2" t="s">
        <v>73</v>
      </c>
      <c r="S9" s="2">
        <v>25</v>
      </c>
      <c r="T9" s="2">
        <v>0</v>
      </c>
      <c r="U9" s="2">
        <f t="shared" si="0"/>
        <v>-25</v>
      </c>
      <c r="V9" s="176">
        <f t="shared" si="1"/>
        <v>23.5849056603774</v>
      </c>
      <c r="W9" s="2">
        <v>6</v>
      </c>
      <c r="X9" s="176">
        <f t="shared" si="2"/>
        <v>1.41509433962264</v>
      </c>
      <c r="Y9" s="176">
        <f t="shared" si="3"/>
        <v>0</v>
      </c>
      <c r="Z9" s="2">
        <v>6</v>
      </c>
      <c r="AA9" s="176">
        <f t="shared" si="4"/>
        <v>0</v>
      </c>
      <c r="AB9" s="176">
        <f t="shared" si="5"/>
        <v>-23.5849056603774</v>
      </c>
      <c r="AF9" s="2" t="s">
        <v>57</v>
      </c>
      <c r="AG9" s="2" t="s">
        <v>58</v>
      </c>
      <c r="AH9" s="2">
        <v>25</v>
      </c>
      <c r="AI9" s="2">
        <v>0</v>
      </c>
      <c r="AJ9" s="176">
        <f t="shared" si="6"/>
        <v>23.5849056603774</v>
      </c>
      <c r="AK9" s="176">
        <f t="shared" si="7"/>
        <v>1.41509433962264</v>
      </c>
      <c r="AL9" s="176">
        <f t="shared" si="8"/>
        <v>0</v>
      </c>
      <c r="AM9" s="176">
        <f t="shared" si="9"/>
        <v>0</v>
      </c>
      <c r="AN9" s="3" t="b">
        <f t="shared" si="10"/>
        <v>0</v>
      </c>
      <c r="AO9" s="3" t="str">
        <f>VLOOKUP(R9,内部供方所属关系表!$A$1:$B$202,2,0)</f>
        <v>佳利达国际物流南京有限公司</v>
      </c>
      <c r="AP9" s="3" t="b">
        <f t="shared" si="11"/>
        <v>1</v>
      </c>
      <c r="AQ9" s="3" t="s">
        <v>59</v>
      </c>
      <c r="AR9" s="3" t="s">
        <v>59</v>
      </c>
      <c r="AS9" s="3" t="s">
        <v>59</v>
      </c>
      <c r="AT9" s="3" t="str">
        <f t="shared" si="12"/>
        <v>内部</v>
      </c>
      <c r="AU9" s="3" t="s">
        <v>60</v>
      </c>
    </row>
    <row r="10" spans="1:47">
      <c r="A10" s="2" t="s">
        <v>47</v>
      </c>
      <c r="B10" s="2" t="s">
        <v>48</v>
      </c>
      <c r="C10" s="2" t="s">
        <v>71</v>
      </c>
      <c r="D10" s="2" t="s">
        <v>72</v>
      </c>
      <c r="E10" s="2" t="s">
        <v>78</v>
      </c>
      <c r="F10" s="2" t="s">
        <v>74</v>
      </c>
      <c r="G10" s="2" t="s">
        <v>52</v>
      </c>
      <c r="H10" s="170">
        <v>44364</v>
      </c>
      <c r="I10" s="2" t="s">
        <v>75</v>
      </c>
      <c r="J10" s="2" t="s">
        <v>76</v>
      </c>
      <c r="P10" s="2" t="s">
        <v>77</v>
      </c>
      <c r="Q10" s="2" t="s">
        <v>64</v>
      </c>
      <c r="R10" s="2" t="s">
        <v>78</v>
      </c>
      <c r="S10" s="2">
        <v>133.6</v>
      </c>
      <c r="T10" s="2">
        <v>0</v>
      </c>
      <c r="U10" s="2">
        <f t="shared" si="0"/>
        <v>-133.6</v>
      </c>
      <c r="V10" s="176">
        <f t="shared" si="1"/>
        <v>122.56880733945</v>
      </c>
      <c r="W10" s="2">
        <v>9</v>
      </c>
      <c r="X10" s="176">
        <f t="shared" si="2"/>
        <v>11.0311926605505</v>
      </c>
      <c r="Y10" s="176">
        <f t="shared" si="3"/>
        <v>0</v>
      </c>
      <c r="Z10" s="2">
        <v>6</v>
      </c>
      <c r="AA10" s="176">
        <f t="shared" si="4"/>
        <v>0</v>
      </c>
      <c r="AB10" s="176">
        <f t="shared" si="5"/>
        <v>-122.56880733945</v>
      </c>
      <c r="AF10" s="2" t="s">
        <v>57</v>
      </c>
      <c r="AG10" s="2" t="s">
        <v>58</v>
      </c>
      <c r="AH10" s="2">
        <v>133.6</v>
      </c>
      <c r="AI10" s="2">
        <v>0</v>
      </c>
      <c r="AJ10" s="176">
        <f t="shared" si="6"/>
        <v>122.56880733945</v>
      </c>
      <c r="AK10" s="176">
        <f t="shared" si="7"/>
        <v>11.0311926605505</v>
      </c>
      <c r="AL10" s="176">
        <f t="shared" si="8"/>
        <v>0</v>
      </c>
      <c r="AM10" s="176">
        <f t="shared" si="9"/>
        <v>0</v>
      </c>
      <c r="AN10" s="3" t="b">
        <f t="shared" si="10"/>
        <v>0</v>
      </c>
      <c r="AO10" s="3" t="str">
        <f>VLOOKUP(R10,内部供方所属关系表!$A$1:$B$202,2,0)</f>
        <v>佳利达国际物流南京有限公司</v>
      </c>
      <c r="AP10" s="3" t="b">
        <f t="shared" si="11"/>
        <v>1</v>
      </c>
      <c r="AQ10" s="3" t="s">
        <v>59</v>
      </c>
      <c r="AR10" s="3" t="s">
        <v>59</v>
      </c>
      <c r="AS10" s="3" t="s">
        <v>59</v>
      </c>
      <c r="AT10" s="3" t="str">
        <f t="shared" si="12"/>
        <v>内部</v>
      </c>
      <c r="AU10" s="3" t="s">
        <v>60</v>
      </c>
    </row>
    <row r="11" ht="13.8" customHeight="1" spans="1:47">
      <c r="A11" s="2" t="s">
        <v>79</v>
      </c>
      <c r="B11" s="2" t="s">
        <v>80</v>
      </c>
      <c r="C11" s="2" t="s">
        <v>47</v>
      </c>
      <c r="D11" s="2" t="s">
        <v>49</v>
      </c>
      <c r="E11" s="2" t="s">
        <v>50</v>
      </c>
      <c r="F11" s="2" t="s">
        <v>81</v>
      </c>
      <c r="G11" s="2" t="s">
        <v>52</v>
      </c>
      <c r="H11" s="170">
        <v>44362</v>
      </c>
      <c r="I11" s="2" t="s">
        <v>82</v>
      </c>
      <c r="J11" s="2" t="s">
        <v>83</v>
      </c>
      <c r="P11" s="2" t="s">
        <v>84</v>
      </c>
      <c r="Q11" s="2" t="s">
        <v>56</v>
      </c>
      <c r="R11" s="2" t="s">
        <v>50</v>
      </c>
      <c r="S11" s="2">
        <v>0.8</v>
      </c>
      <c r="T11" s="2">
        <v>80</v>
      </c>
      <c r="U11" s="2">
        <f t="shared" si="0"/>
        <v>79.2</v>
      </c>
      <c r="V11" s="176">
        <f t="shared" si="1"/>
        <v>0.754716981132076</v>
      </c>
      <c r="W11" s="2">
        <v>6</v>
      </c>
      <c r="X11" s="176">
        <f t="shared" si="2"/>
        <v>0.0452830188679245</v>
      </c>
      <c r="Y11" s="176">
        <f t="shared" si="3"/>
        <v>75.4716981132075</v>
      </c>
      <c r="Z11" s="2">
        <v>6</v>
      </c>
      <c r="AA11" s="176">
        <f t="shared" si="4"/>
        <v>4.52830188679245</v>
      </c>
      <c r="AB11" s="176">
        <f t="shared" si="5"/>
        <v>74.7169811320755</v>
      </c>
      <c r="AF11" s="2" t="s">
        <v>85</v>
      </c>
      <c r="AG11" s="2" t="s">
        <v>58</v>
      </c>
      <c r="AH11" s="2">
        <v>0.8</v>
      </c>
      <c r="AI11" s="2">
        <v>80</v>
      </c>
      <c r="AJ11" s="176">
        <f t="shared" si="6"/>
        <v>0.754716981132076</v>
      </c>
      <c r="AK11" s="176">
        <f t="shared" si="7"/>
        <v>0.0452830188679245</v>
      </c>
      <c r="AL11" s="176">
        <f t="shared" si="8"/>
        <v>75.4716981132075</v>
      </c>
      <c r="AM11" s="176">
        <f t="shared" si="9"/>
        <v>4.52830188679245</v>
      </c>
      <c r="AN11" s="3" t="b">
        <f t="shared" si="10"/>
        <v>0</v>
      </c>
      <c r="AO11" s="3" t="str">
        <f>VLOOKUP(R11,内部供方所属关系表!$A$1:$B$202,2,0)</f>
        <v>江苏佳利达国际物流股份有限公司</v>
      </c>
      <c r="AP11" s="3" t="b">
        <f t="shared" si="11"/>
        <v>1</v>
      </c>
      <c r="AQ11" s="3" t="s">
        <v>59</v>
      </c>
      <c r="AR11" s="3" t="s">
        <v>59</v>
      </c>
      <c r="AS11" s="3" t="s">
        <v>59</v>
      </c>
      <c r="AT11" s="3" t="str">
        <f t="shared" si="12"/>
        <v>内部</v>
      </c>
      <c r="AU11" s="3" t="s">
        <v>60</v>
      </c>
    </row>
    <row r="12" ht="13.8" customHeight="1" spans="1:47">
      <c r="A12" s="2" t="s">
        <v>79</v>
      </c>
      <c r="B12" s="2" t="s">
        <v>80</v>
      </c>
      <c r="C12" s="2" t="s">
        <v>47</v>
      </c>
      <c r="D12" s="2" t="s">
        <v>49</v>
      </c>
      <c r="E12" s="2" t="s">
        <v>61</v>
      </c>
      <c r="F12" s="2" t="s">
        <v>81</v>
      </c>
      <c r="G12" s="2" t="s">
        <v>52</v>
      </c>
      <c r="H12" s="170">
        <v>44362</v>
      </c>
      <c r="I12" s="2" t="s">
        <v>82</v>
      </c>
      <c r="J12" s="2" t="s">
        <v>83</v>
      </c>
      <c r="P12" s="2" t="s">
        <v>84</v>
      </c>
      <c r="Q12" s="2" t="s">
        <v>62</v>
      </c>
      <c r="R12" s="2" t="s">
        <v>61</v>
      </c>
      <c r="S12" s="2">
        <v>75</v>
      </c>
      <c r="T12" s="2">
        <v>150</v>
      </c>
      <c r="U12" s="2">
        <f t="shared" si="0"/>
        <v>75</v>
      </c>
      <c r="V12" s="176">
        <f t="shared" si="1"/>
        <v>70.7547169811321</v>
      </c>
      <c r="W12" s="2">
        <v>6</v>
      </c>
      <c r="X12" s="176">
        <f t="shared" si="2"/>
        <v>4.24528301886792</v>
      </c>
      <c r="Y12" s="176">
        <f t="shared" si="3"/>
        <v>141.509433962264</v>
      </c>
      <c r="Z12" s="2">
        <v>6</v>
      </c>
      <c r="AA12" s="176">
        <f t="shared" si="4"/>
        <v>8.49056603773585</v>
      </c>
      <c r="AB12" s="176">
        <f t="shared" si="5"/>
        <v>70.7547169811321</v>
      </c>
      <c r="AF12" s="2" t="s">
        <v>85</v>
      </c>
      <c r="AG12" s="2" t="s">
        <v>58</v>
      </c>
      <c r="AH12" s="2">
        <v>75</v>
      </c>
      <c r="AI12" s="2">
        <v>150</v>
      </c>
      <c r="AJ12" s="176">
        <f t="shared" si="6"/>
        <v>70.7547169811321</v>
      </c>
      <c r="AK12" s="176">
        <f t="shared" si="7"/>
        <v>4.24528301886792</v>
      </c>
      <c r="AL12" s="176">
        <f t="shared" si="8"/>
        <v>141.509433962264</v>
      </c>
      <c r="AM12" s="176">
        <f t="shared" si="9"/>
        <v>8.49056603773585</v>
      </c>
      <c r="AN12" s="3" t="b">
        <f t="shared" si="10"/>
        <v>0</v>
      </c>
      <c r="AO12" s="3" t="str">
        <f>VLOOKUP(R12,内部供方所属关系表!$A$1:$B$202,2,0)</f>
        <v>江苏佳利达国际物流股份有限公司</v>
      </c>
      <c r="AP12" s="3" t="b">
        <f t="shared" si="11"/>
        <v>1</v>
      </c>
      <c r="AQ12" s="3" t="s">
        <v>59</v>
      </c>
      <c r="AR12" s="3" t="s">
        <v>59</v>
      </c>
      <c r="AS12" s="3" t="s">
        <v>59</v>
      </c>
      <c r="AT12" s="3" t="str">
        <f t="shared" si="12"/>
        <v>内部</v>
      </c>
      <c r="AU12" s="3" t="s">
        <v>60</v>
      </c>
    </row>
    <row r="13" spans="1:47">
      <c r="A13" s="2" t="s">
        <v>79</v>
      </c>
      <c r="B13" s="2" t="s">
        <v>80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52</v>
      </c>
      <c r="H13" s="170">
        <v>44362</v>
      </c>
      <c r="I13" s="2" t="s">
        <v>90</v>
      </c>
      <c r="J13" s="2" t="s">
        <v>91</v>
      </c>
      <c r="P13" s="2" t="s">
        <v>92</v>
      </c>
      <c r="Q13" s="2" t="s">
        <v>64</v>
      </c>
      <c r="R13" s="2" t="s">
        <v>78</v>
      </c>
      <c r="S13" s="2">
        <v>20</v>
      </c>
      <c r="T13" s="2">
        <v>100</v>
      </c>
      <c r="U13" s="2">
        <f t="shared" si="0"/>
        <v>80</v>
      </c>
      <c r="V13" s="176">
        <f t="shared" si="1"/>
        <v>18.8679245283019</v>
      </c>
      <c r="W13" s="2">
        <v>6</v>
      </c>
      <c r="X13" s="176">
        <f t="shared" si="2"/>
        <v>1.13207547169811</v>
      </c>
      <c r="Y13" s="176">
        <f t="shared" si="3"/>
        <v>94.3396226415094</v>
      </c>
      <c r="Z13" s="2">
        <v>6</v>
      </c>
      <c r="AA13" s="176">
        <f t="shared" si="4"/>
        <v>5.66037735849057</v>
      </c>
      <c r="AB13" s="176">
        <f t="shared" si="5"/>
        <v>75.4716981132076</v>
      </c>
      <c r="AF13" s="2" t="s">
        <v>85</v>
      </c>
      <c r="AG13" s="2" t="s">
        <v>58</v>
      </c>
      <c r="AH13" s="2">
        <v>20</v>
      </c>
      <c r="AI13" s="2">
        <v>100</v>
      </c>
      <c r="AJ13" s="176">
        <f t="shared" si="6"/>
        <v>18.8679245283019</v>
      </c>
      <c r="AK13" s="176">
        <f t="shared" si="7"/>
        <v>1.13207547169811</v>
      </c>
      <c r="AL13" s="176">
        <f t="shared" si="8"/>
        <v>94.3396226415094</v>
      </c>
      <c r="AM13" s="176">
        <f t="shared" si="9"/>
        <v>5.66037735849057</v>
      </c>
      <c r="AN13" s="3" t="b">
        <f t="shared" si="10"/>
        <v>0</v>
      </c>
      <c r="AO13" s="3" t="str">
        <f>VLOOKUP(R13,内部供方所属关系表!$A$1:$B$202,2,0)</f>
        <v>佳利达国际物流南京有限公司</v>
      </c>
      <c r="AP13" s="3" t="b">
        <f t="shared" si="11"/>
        <v>0</v>
      </c>
      <c r="AQ13" s="3" t="s">
        <v>59</v>
      </c>
      <c r="AR13" s="3" t="s">
        <v>59</v>
      </c>
      <c r="AS13" s="3" t="s">
        <v>59</v>
      </c>
      <c r="AT13" s="3" t="str">
        <f t="shared" si="12"/>
        <v>内部</v>
      </c>
      <c r="AU13" s="3" t="s">
        <v>60</v>
      </c>
    </row>
    <row r="14" ht="13.8" customHeight="1" spans="1:47">
      <c r="A14" s="2" t="s">
        <v>79</v>
      </c>
      <c r="B14" s="2" t="s">
        <v>80</v>
      </c>
      <c r="C14" s="2" t="s">
        <v>86</v>
      </c>
      <c r="D14" s="2" t="s">
        <v>87</v>
      </c>
      <c r="E14" s="2" t="s">
        <v>88</v>
      </c>
      <c r="F14" s="2" t="s">
        <v>89</v>
      </c>
      <c r="G14" s="2" t="s">
        <v>52</v>
      </c>
      <c r="H14" s="170">
        <v>44362</v>
      </c>
      <c r="I14" s="2" t="s">
        <v>90</v>
      </c>
      <c r="J14" s="2" t="s">
        <v>91</v>
      </c>
      <c r="O14" s="175"/>
      <c r="P14" s="2" t="s">
        <v>92</v>
      </c>
      <c r="Q14" s="2" t="s">
        <v>93</v>
      </c>
      <c r="R14" s="2" t="s">
        <v>88</v>
      </c>
      <c r="S14" s="2">
        <v>20</v>
      </c>
      <c r="T14" s="2">
        <v>0</v>
      </c>
      <c r="U14" s="2">
        <f t="shared" si="0"/>
        <v>-20</v>
      </c>
      <c r="V14" s="176">
        <f t="shared" si="1"/>
        <v>18.8679245283019</v>
      </c>
      <c r="W14" s="2">
        <v>6</v>
      </c>
      <c r="X14" s="176">
        <f t="shared" si="2"/>
        <v>1.13207547169811</v>
      </c>
      <c r="Y14" s="176">
        <f t="shared" si="3"/>
        <v>0</v>
      </c>
      <c r="Z14" s="2">
        <v>6</v>
      </c>
      <c r="AA14" s="176">
        <f t="shared" si="4"/>
        <v>0</v>
      </c>
      <c r="AB14" s="176">
        <f t="shared" si="5"/>
        <v>-18.8679245283019</v>
      </c>
      <c r="AD14" s="174"/>
      <c r="AF14" s="2" t="s">
        <v>85</v>
      </c>
      <c r="AG14" s="2" t="s">
        <v>58</v>
      </c>
      <c r="AH14" s="2">
        <v>20</v>
      </c>
      <c r="AI14" s="2">
        <v>0</v>
      </c>
      <c r="AJ14" s="176">
        <f t="shared" si="6"/>
        <v>18.8679245283019</v>
      </c>
      <c r="AK14" s="176">
        <f t="shared" si="7"/>
        <v>1.13207547169811</v>
      </c>
      <c r="AL14" s="176">
        <f t="shared" si="8"/>
        <v>0</v>
      </c>
      <c r="AM14" s="176">
        <f t="shared" si="9"/>
        <v>0</v>
      </c>
      <c r="AN14" s="3" t="b">
        <f t="shared" si="10"/>
        <v>0</v>
      </c>
      <c r="AO14" s="3" t="str">
        <f>VLOOKUP(R14,内部供方所属关系表!$A$1:$B$202,2,0)</f>
        <v>江苏佳利达国际物流股份有限公司宿迁分公司</v>
      </c>
      <c r="AP14" s="3" t="b">
        <f t="shared" si="11"/>
        <v>1</v>
      </c>
      <c r="AQ14" s="3" t="s">
        <v>59</v>
      </c>
      <c r="AR14" s="3" t="s">
        <v>59</v>
      </c>
      <c r="AS14" s="3" t="s">
        <v>59</v>
      </c>
      <c r="AT14" s="3" t="str">
        <f t="shared" si="12"/>
        <v>内部</v>
      </c>
      <c r="AU14" s="3" t="s">
        <v>60</v>
      </c>
    </row>
    <row r="15" ht="13.8" customHeight="1" spans="1:47">
      <c r="A15" s="2" t="s">
        <v>47</v>
      </c>
      <c r="B15" s="2" t="s">
        <v>94</v>
      </c>
      <c r="C15" s="2" t="s">
        <v>71</v>
      </c>
      <c r="D15" s="2" t="s">
        <v>72</v>
      </c>
      <c r="E15" s="2" t="s">
        <v>95</v>
      </c>
      <c r="F15" s="2" t="s">
        <v>96</v>
      </c>
      <c r="G15" s="2" t="s">
        <v>52</v>
      </c>
      <c r="H15" s="170">
        <v>44362</v>
      </c>
      <c r="I15" s="2" t="s">
        <v>97</v>
      </c>
      <c r="J15" s="2" t="s">
        <v>98</v>
      </c>
      <c r="O15" s="2"/>
      <c r="P15" s="2" t="s">
        <v>99</v>
      </c>
      <c r="Q15" s="2" t="s">
        <v>100</v>
      </c>
      <c r="R15" s="2" t="s">
        <v>101</v>
      </c>
      <c r="S15" s="2">
        <v>106</v>
      </c>
      <c r="T15" s="2">
        <v>0</v>
      </c>
      <c r="U15" s="2">
        <f t="shared" si="0"/>
        <v>-106</v>
      </c>
      <c r="V15" s="176">
        <f t="shared" si="1"/>
        <v>100</v>
      </c>
      <c r="W15" s="2">
        <v>6</v>
      </c>
      <c r="X15" s="176">
        <f t="shared" si="2"/>
        <v>6</v>
      </c>
      <c r="Y15" s="176">
        <f t="shared" si="3"/>
        <v>0</v>
      </c>
      <c r="Z15" s="2">
        <v>6</v>
      </c>
      <c r="AA15" s="176">
        <f t="shared" si="4"/>
        <v>0</v>
      </c>
      <c r="AB15" s="176">
        <f t="shared" si="5"/>
        <v>-100</v>
      </c>
      <c r="AF15" s="2" t="s">
        <v>102</v>
      </c>
      <c r="AG15" s="2" t="s">
        <v>58</v>
      </c>
      <c r="AH15" s="2">
        <v>106</v>
      </c>
      <c r="AI15" s="2">
        <v>0</v>
      </c>
      <c r="AJ15" s="176">
        <f t="shared" si="6"/>
        <v>100</v>
      </c>
      <c r="AK15" s="176">
        <f t="shared" si="7"/>
        <v>6</v>
      </c>
      <c r="AL15" s="176">
        <f t="shared" si="8"/>
        <v>0</v>
      </c>
      <c r="AM15" s="176">
        <f t="shared" si="9"/>
        <v>0</v>
      </c>
      <c r="AN15" s="3" t="b">
        <f t="shared" si="10"/>
        <v>0</v>
      </c>
      <c r="AO15" s="3" t="e">
        <f>VLOOKUP(R15,内部供方所属关系表!$A$1:$B$202,2,0)</f>
        <v>#N/A</v>
      </c>
      <c r="AP15" s="3" t="e">
        <f t="shared" si="11"/>
        <v>#N/A</v>
      </c>
      <c r="AQ15" s="3" t="s">
        <v>66</v>
      </c>
      <c r="AR15" s="3" t="s">
        <v>59</v>
      </c>
      <c r="AS15" s="3" t="s">
        <v>59</v>
      </c>
      <c r="AT15" s="3" t="str">
        <f t="shared" si="12"/>
        <v>内部</v>
      </c>
      <c r="AU15" s="3" t="s">
        <v>60</v>
      </c>
    </row>
    <row r="16" ht="13.8" customHeight="1" spans="1:47">
      <c r="A16" s="2" t="s">
        <v>47</v>
      </c>
      <c r="B16" s="2" t="s">
        <v>103</v>
      </c>
      <c r="C16" s="2" t="s">
        <v>104</v>
      </c>
      <c r="D16" s="2" t="s">
        <v>103</v>
      </c>
      <c r="E16" s="2" t="s">
        <v>105</v>
      </c>
      <c r="F16" s="2" t="s">
        <v>106</v>
      </c>
      <c r="G16" s="2" t="s">
        <v>52</v>
      </c>
      <c r="H16" s="170">
        <v>44365</v>
      </c>
      <c r="I16" s="2" t="s">
        <v>107</v>
      </c>
      <c r="J16" s="2" t="s">
        <v>108</v>
      </c>
      <c r="O16" s="2"/>
      <c r="P16" s="2" t="s">
        <v>109</v>
      </c>
      <c r="Q16" s="2" t="s">
        <v>110</v>
      </c>
      <c r="R16" s="2" t="s">
        <v>111</v>
      </c>
      <c r="S16" s="2">
        <v>8</v>
      </c>
      <c r="T16" s="2">
        <v>100</v>
      </c>
      <c r="U16" s="2">
        <f t="shared" si="0"/>
        <v>92</v>
      </c>
      <c r="V16" s="176">
        <f t="shared" si="1"/>
        <v>7.54716981132075</v>
      </c>
      <c r="W16" s="2">
        <v>6</v>
      </c>
      <c r="X16" s="176">
        <f t="shared" si="2"/>
        <v>0.452830188679245</v>
      </c>
      <c r="Y16" s="176">
        <f t="shared" si="3"/>
        <v>94.3396226415094</v>
      </c>
      <c r="Z16" s="2">
        <v>6</v>
      </c>
      <c r="AA16" s="176">
        <f t="shared" si="4"/>
        <v>5.66037735849057</v>
      </c>
      <c r="AB16" s="176">
        <f t="shared" si="5"/>
        <v>86.7924528301887</v>
      </c>
      <c r="AF16" s="2" t="s">
        <v>103</v>
      </c>
      <c r="AG16" s="2" t="s">
        <v>58</v>
      </c>
      <c r="AH16" s="2">
        <v>8</v>
      </c>
      <c r="AI16" s="2">
        <v>100</v>
      </c>
      <c r="AJ16" s="176">
        <f t="shared" si="6"/>
        <v>7.54716981132075</v>
      </c>
      <c r="AK16" s="176">
        <f t="shared" si="7"/>
        <v>0.452830188679245</v>
      </c>
      <c r="AL16" s="176">
        <f t="shared" si="8"/>
        <v>94.3396226415094</v>
      </c>
      <c r="AM16" s="176">
        <f t="shared" si="9"/>
        <v>5.66037735849057</v>
      </c>
      <c r="AN16" s="3" t="b">
        <f t="shared" si="10"/>
        <v>0</v>
      </c>
      <c r="AO16" s="3" t="e">
        <f>VLOOKUP(R16,内部供方所属关系表!$A$1:$B$202,2,0)</f>
        <v>#N/A</v>
      </c>
      <c r="AP16" s="3" t="e">
        <f t="shared" si="11"/>
        <v>#N/A</v>
      </c>
      <c r="AQ16" s="3" t="s">
        <v>66</v>
      </c>
      <c r="AR16" s="3" t="s">
        <v>59</v>
      </c>
      <c r="AS16" s="3" t="s">
        <v>59</v>
      </c>
      <c r="AT16" s="3" t="str">
        <f t="shared" si="12"/>
        <v>内部</v>
      </c>
      <c r="AU16" s="3" t="s">
        <v>60</v>
      </c>
    </row>
    <row r="17" ht="13.8" customHeight="1" spans="1:47">
      <c r="A17" s="2" t="s">
        <v>71</v>
      </c>
      <c r="B17" s="2" t="s">
        <v>112</v>
      </c>
      <c r="C17" s="2" t="s">
        <v>71</v>
      </c>
      <c r="D17" s="2" t="s">
        <v>72</v>
      </c>
      <c r="E17" s="2" t="s">
        <v>95</v>
      </c>
      <c r="F17" s="2" t="s">
        <v>113</v>
      </c>
      <c r="G17" s="2" t="s">
        <v>52</v>
      </c>
      <c r="H17" s="170">
        <v>44362</v>
      </c>
      <c r="I17" s="2" t="s">
        <v>114</v>
      </c>
      <c r="J17" s="2" t="s">
        <v>115</v>
      </c>
      <c r="O17" s="2"/>
      <c r="P17" s="2" t="s">
        <v>116</v>
      </c>
      <c r="Q17" s="2" t="s">
        <v>117</v>
      </c>
      <c r="R17" s="2" t="s">
        <v>118</v>
      </c>
      <c r="S17" s="2">
        <v>140</v>
      </c>
      <c r="T17" s="2">
        <v>0</v>
      </c>
      <c r="U17" s="2">
        <f t="shared" si="0"/>
        <v>-140</v>
      </c>
      <c r="V17" s="176">
        <f t="shared" si="1"/>
        <v>140</v>
      </c>
      <c r="W17" s="2">
        <v>0</v>
      </c>
      <c r="X17" s="176">
        <f t="shared" si="2"/>
        <v>0</v>
      </c>
      <c r="Y17" s="176">
        <f t="shared" si="3"/>
        <v>0</v>
      </c>
      <c r="Z17" s="2">
        <v>6</v>
      </c>
      <c r="AA17" s="176">
        <f t="shared" si="4"/>
        <v>0</v>
      </c>
      <c r="AB17" s="176">
        <f t="shared" si="5"/>
        <v>-140</v>
      </c>
      <c r="AF17" s="2" t="s">
        <v>72</v>
      </c>
      <c r="AG17" s="2" t="s">
        <v>58</v>
      </c>
      <c r="AH17" s="2">
        <v>140</v>
      </c>
      <c r="AI17" s="2">
        <v>0</v>
      </c>
      <c r="AJ17" s="176">
        <f t="shared" si="6"/>
        <v>140</v>
      </c>
      <c r="AK17" s="176">
        <f t="shared" si="7"/>
        <v>0</v>
      </c>
      <c r="AL17" s="176">
        <f t="shared" si="8"/>
        <v>0</v>
      </c>
      <c r="AM17" s="176">
        <f t="shared" si="9"/>
        <v>0</v>
      </c>
      <c r="AN17" s="3" t="b">
        <f t="shared" si="10"/>
        <v>1</v>
      </c>
      <c r="AO17" s="3" t="e">
        <f>VLOOKUP(R17,内部供方所属关系表!$A$1:$B$202,2,0)</f>
        <v>#N/A</v>
      </c>
      <c r="AP17" s="3" t="e">
        <f t="shared" si="11"/>
        <v>#N/A</v>
      </c>
      <c r="AQ17" s="3" t="s">
        <v>66</v>
      </c>
      <c r="AR17" s="3" t="s">
        <v>59</v>
      </c>
      <c r="AS17" s="3" t="s">
        <v>59</v>
      </c>
      <c r="AT17" s="3" t="str">
        <f t="shared" si="12"/>
        <v>内部</v>
      </c>
      <c r="AU17" s="3" t="s">
        <v>60</v>
      </c>
    </row>
    <row r="18" ht="13.8" customHeight="1" spans="1:47">
      <c r="A18" s="2" t="s">
        <v>47</v>
      </c>
      <c r="B18" s="2" t="s">
        <v>119</v>
      </c>
      <c r="C18" s="2" t="s">
        <v>120</v>
      </c>
      <c r="D18" s="2" t="s">
        <v>121</v>
      </c>
      <c r="E18" s="2" t="s">
        <v>122</v>
      </c>
      <c r="F18" s="2" t="s">
        <v>123</v>
      </c>
      <c r="G18" s="2" t="s">
        <v>52</v>
      </c>
      <c r="H18" s="170">
        <v>44362</v>
      </c>
      <c r="I18" s="2" t="s">
        <v>124</v>
      </c>
      <c r="J18" s="2" t="s">
        <v>125</v>
      </c>
      <c r="O18" s="2"/>
      <c r="P18" s="2" t="s">
        <v>123</v>
      </c>
      <c r="Q18" s="2" t="s">
        <v>56</v>
      </c>
      <c r="R18" s="2" t="s">
        <v>122</v>
      </c>
      <c r="S18" s="172">
        <v>19557</v>
      </c>
      <c r="T18" s="2">
        <v>0</v>
      </c>
      <c r="U18" s="2">
        <f t="shared" si="0"/>
        <v>-19557</v>
      </c>
      <c r="V18" s="176">
        <f t="shared" si="1"/>
        <v>18450</v>
      </c>
      <c r="W18" s="2">
        <v>6</v>
      </c>
      <c r="X18" s="176">
        <f t="shared" si="2"/>
        <v>1107</v>
      </c>
      <c r="Y18" s="176">
        <f t="shared" si="3"/>
        <v>0</v>
      </c>
      <c r="Z18" s="2">
        <v>6</v>
      </c>
      <c r="AA18" s="176">
        <f t="shared" si="4"/>
        <v>0</v>
      </c>
      <c r="AB18" s="176">
        <f t="shared" si="5"/>
        <v>-18450</v>
      </c>
      <c r="AF18" s="2" t="s">
        <v>121</v>
      </c>
      <c r="AG18" s="2" t="s">
        <v>58</v>
      </c>
      <c r="AH18" s="172">
        <v>19557</v>
      </c>
      <c r="AI18" s="2">
        <v>0</v>
      </c>
      <c r="AJ18" s="176">
        <f t="shared" si="6"/>
        <v>18450</v>
      </c>
      <c r="AK18" s="176">
        <f t="shared" si="7"/>
        <v>1107</v>
      </c>
      <c r="AL18" s="176">
        <f t="shared" si="8"/>
        <v>0</v>
      </c>
      <c r="AM18" s="176">
        <f t="shared" si="9"/>
        <v>0</v>
      </c>
      <c r="AN18" s="3" t="b">
        <f t="shared" si="10"/>
        <v>0</v>
      </c>
      <c r="AO18" s="3" t="str">
        <f>VLOOKUP(R18,内部供方所属关系表!$A$1:$B$202,2,0)</f>
        <v>无锡佳利达供应链管理有限公司</v>
      </c>
      <c r="AP18" s="3" t="b">
        <f t="shared" si="11"/>
        <v>1</v>
      </c>
      <c r="AQ18" s="3" t="s">
        <v>59</v>
      </c>
      <c r="AR18" s="3" t="s">
        <v>59</v>
      </c>
      <c r="AS18" s="3" t="s">
        <v>59</v>
      </c>
      <c r="AT18" s="3" t="str">
        <f t="shared" si="12"/>
        <v>内部</v>
      </c>
      <c r="AU18" s="3" t="s">
        <v>60</v>
      </c>
    </row>
    <row r="19" ht="13.8" customHeight="1" spans="1:47">
      <c r="A19" s="2" t="s">
        <v>47</v>
      </c>
      <c r="B19" s="2" t="s">
        <v>119</v>
      </c>
      <c r="C19" s="2" t="s">
        <v>120</v>
      </c>
      <c r="D19" s="2" t="s">
        <v>121</v>
      </c>
      <c r="E19" s="2" t="s">
        <v>122</v>
      </c>
      <c r="F19" s="2" t="s">
        <v>123</v>
      </c>
      <c r="G19" s="2" t="s">
        <v>52</v>
      </c>
      <c r="H19" s="170">
        <v>44362</v>
      </c>
      <c r="I19" s="2" t="s">
        <v>126</v>
      </c>
      <c r="J19" s="2" t="s">
        <v>125</v>
      </c>
      <c r="O19" s="2"/>
      <c r="P19" s="2" t="s">
        <v>123</v>
      </c>
      <c r="Q19" s="2" t="s">
        <v>56</v>
      </c>
      <c r="R19" s="2" t="s">
        <v>122</v>
      </c>
      <c r="S19" s="172">
        <v>18762</v>
      </c>
      <c r="T19" s="2">
        <v>0</v>
      </c>
      <c r="U19" s="2">
        <f t="shared" si="0"/>
        <v>-18762</v>
      </c>
      <c r="V19" s="176">
        <f t="shared" si="1"/>
        <v>17700</v>
      </c>
      <c r="W19" s="2">
        <v>6</v>
      </c>
      <c r="X19" s="176">
        <f t="shared" si="2"/>
        <v>1062</v>
      </c>
      <c r="Y19" s="176">
        <f t="shared" si="3"/>
        <v>0</v>
      </c>
      <c r="Z19" s="2">
        <v>6</v>
      </c>
      <c r="AA19" s="176">
        <f t="shared" si="4"/>
        <v>0</v>
      </c>
      <c r="AB19" s="176">
        <f t="shared" si="5"/>
        <v>-17700</v>
      </c>
      <c r="AF19" s="2" t="s">
        <v>121</v>
      </c>
      <c r="AG19" s="2" t="s">
        <v>58</v>
      </c>
      <c r="AH19" s="172">
        <v>18762</v>
      </c>
      <c r="AI19" s="2">
        <v>0</v>
      </c>
      <c r="AJ19" s="176">
        <f t="shared" si="6"/>
        <v>17700</v>
      </c>
      <c r="AK19" s="176">
        <f t="shared" si="7"/>
        <v>1062</v>
      </c>
      <c r="AL19" s="176">
        <f t="shared" si="8"/>
        <v>0</v>
      </c>
      <c r="AM19" s="176">
        <f t="shared" si="9"/>
        <v>0</v>
      </c>
      <c r="AN19" s="3" t="b">
        <f t="shared" si="10"/>
        <v>0</v>
      </c>
      <c r="AO19" s="3" t="str">
        <f>VLOOKUP(R19,内部供方所属关系表!$A$1:$B$202,2,0)</f>
        <v>无锡佳利达供应链管理有限公司</v>
      </c>
      <c r="AP19" s="3" t="b">
        <f t="shared" si="11"/>
        <v>1</v>
      </c>
      <c r="AQ19" s="3" t="s">
        <v>59</v>
      </c>
      <c r="AR19" s="3" t="s">
        <v>59</v>
      </c>
      <c r="AS19" s="3" t="s">
        <v>59</v>
      </c>
      <c r="AT19" s="3" t="str">
        <f t="shared" si="12"/>
        <v>内部</v>
      </c>
      <c r="AU19" s="3" t="s">
        <v>60</v>
      </c>
    </row>
    <row r="20" ht="13.8" customHeight="1" spans="1:47">
      <c r="A20" s="2" t="s">
        <v>79</v>
      </c>
      <c r="B20" s="2" t="s">
        <v>80</v>
      </c>
      <c r="C20" s="2" t="s">
        <v>47</v>
      </c>
      <c r="D20" s="2" t="s">
        <v>49</v>
      </c>
      <c r="E20" s="2" t="s">
        <v>50</v>
      </c>
      <c r="F20" s="2" t="s">
        <v>127</v>
      </c>
      <c r="G20" s="2" t="s">
        <v>52</v>
      </c>
      <c r="H20" s="170">
        <v>44365</v>
      </c>
      <c r="I20" s="2" t="s">
        <v>128</v>
      </c>
      <c r="J20" s="2" t="s">
        <v>129</v>
      </c>
      <c r="O20" s="2"/>
      <c r="P20" s="2" t="s">
        <v>130</v>
      </c>
      <c r="Q20" s="2" t="s">
        <v>56</v>
      </c>
      <c r="R20" s="2" t="s">
        <v>50</v>
      </c>
      <c r="S20" s="2">
        <v>0.8</v>
      </c>
      <c r="T20" s="2">
        <v>600</v>
      </c>
      <c r="U20" s="2">
        <f t="shared" si="0"/>
        <v>599.2</v>
      </c>
      <c r="V20" s="176">
        <f t="shared" si="1"/>
        <v>0.754716981132076</v>
      </c>
      <c r="W20" s="2">
        <v>6</v>
      </c>
      <c r="X20" s="176">
        <f t="shared" si="2"/>
        <v>0.0452830188679245</v>
      </c>
      <c r="Y20" s="176">
        <f t="shared" si="3"/>
        <v>600</v>
      </c>
      <c r="Z20" s="2">
        <v>0</v>
      </c>
      <c r="AA20" s="176">
        <f t="shared" si="4"/>
        <v>0</v>
      </c>
      <c r="AB20" s="176">
        <f t="shared" si="5"/>
        <v>599.245283018868</v>
      </c>
      <c r="AF20" s="2" t="s">
        <v>85</v>
      </c>
      <c r="AG20" s="2" t="s">
        <v>58</v>
      </c>
      <c r="AH20" s="2">
        <v>0.8</v>
      </c>
      <c r="AI20" s="2">
        <v>600</v>
      </c>
      <c r="AJ20" s="176">
        <f t="shared" si="6"/>
        <v>0.754716981132076</v>
      </c>
      <c r="AK20" s="176">
        <f t="shared" si="7"/>
        <v>0.0452830188679245</v>
      </c>
      <c r="AL20" s="176">
        <f t="shared" si="8"/>
        <v>600</v>
      </c>
      <c r="AM20" s="176">
        <f t="shared" si="9"/>
        <v>0</v>
      </c>
      <c r="AN20" s="3" t="b">
        <f t="shared" si="10"/>
        <v>0</v>
      </c>
      <c r="AO20" s="3" t="str">
        <f>VLOOKUP(R20,内部供方所属关系表!$A$1:$B$202,2,0)</f>
        <v>江苏佳利达国际物流股份有限公司</v>
      </c>
      <c r="AP20" s="3" t="b">
        <f t="shared" si="11"/>
        <v>1</v>
      </c>
      <c r="AQ20" s="3" t="s">
        <v>59</v>
      </c>
      <c r="AR20" s="3" t="s">
        <v>59</v>
      </c>
      <c r="AS20" s="3" t="s">
        <v>59</v>
      </c>
      <c r="AT20" s="3" t="str">
        <f t="shared" si="12"/>
        <v>内部</v>
      </c>
      <c r="AU20" s="3" t="s">
        <v>60</v>
      </c>
    </row>
    <row r="21" ht="13.8" customHeight="1" spans="1:47">
      <c r="A21" s="2" t="s">
        <v>79</v>
      </c>
      <c r="B21" s="2" t="s">
        <v>80</v>
      </c>
      <c r="C21" s="2" t="s">
        <v>47</v>
      </c>
      <c r="D21" s="2" t="s">
        <v>102</v>
      </c>
      <c r="E21" s="2" t="s">
        <v>131</v>
      </c>
      <c r="F21" s="2" t="s">
        <v>127</v>
      </c>
      <c r="G21" s="2" t="s">
        <v>52</v>
      </c>
      <c r="H21" s="170">
        <v>44365</v>
      </c>
      <c r="I21" s="2" t="s">
        <v>128</v>
      </c>
      <c r="J21" s="2" t="s">
        <v>129</v>
      </c>
      <c r="O21" s="2"/>
      <c r="P21" s="2" t="s">
        <v>130</v>
      </c>
      <c r="Q21" s="2" t="s">
        <v>132</v>
      </c>
      <c r="R21" s="2" t="s">
        <v>133</v>
      </c>
      <c r="S21" s="172">
        <v>2391.14</v>
      </c>
      <c r="T21" s="2">
        <v>0</v>
      </c>
      <c r="U21" s="2">
        <f t="shared" si="0"/>
        <v>-2391.14</v>
      </c>
      <c r="V21" s="176">
        <f t="shared" si="1"/>
        <v>2391.14</v>
      </c>
      <c r="W21" s="2">
        <v>0</v>
      </c>
      <c r="X21" s="176">
        <f t="shared" si="2"/>
        <v>0</v>
      </c>
      <c r="Y21" s="176">
        <f t="shared" si="3"/>
        <v>0</v>
      </c>
      <c r="Z21" s="2">
        <v>6</v>
      </c>
      <c r="AA21" s="176">
        <f t="shared" si="4"/>
        <v>0</v>
      </c>
      <c r="AB21" s="176">
        <f t="shared" si="5"/>
        <v>-2391.14</v>
      </c>
      <c r="AF21" s="2" t="s">
        <v>85</v>
      </c>
      <c r="AG21" s="2" t="s">
        <v>134</v>
      </c>
      <c r="AH21" s="172">
        <v>3126.89</v>
      </c>
      <c r="AI21" s="2">
        <v>0</v>
      </c>
      <c r="AJ21" s="176">
        <f t="shared" si="6"/>
        <v>3126.89</v>
      </c>
      <c r="AK21" s="176">
        <f t="shared" si="7"/>
        <v>0</v>
      </c>
      <c r="AL21" s="176">
        <f t="shared" si="8"/>
        <v>0</v>
      </c>
      <c r="AM21" s="176">
        <f t="shared" si="9"/>
        <v>0</v>
      </c>
      <c r="AN21" s="3" t="b">
        <f t="shared" si="10"/>
        <v>0</v>
      </c>
      <c r="AO21" s="3" t="e">
        <f>VLOOKUP(R21,内部供方所属关系表!$A$1:$B$202,2,0)</f>
        <v>#N/A</v>
      </c>
      <c r="AP21" s="3" t="e">
        <f t="shared" si="11"/>
        <v>#N/A</v>
      </c>
      <c r="AQ21" s="3" t="s">
        <v>66</v>
      </c>
      <c r="AR21" s="3" t="s">
        <v>59</v>
      </c>
      <c r="AS21" s="3" t="s">
        <v>59</v>
      </c>
      <c r="AT21" s="3" t="str">
        <f t="shared" si="12"/>
        <v>内部</v>
      </c>
      <c r="AU21" s="3" t="s">
        <v>60</v>
      </c>
    </row>
    <row r="22" ht="13.8" customHeight="1" spans="1:47">
      <c r="A22" s="2" t="s">
        <v>104</v>
      </c>
      <c r="B22" s="2" t="s">
        <v>103</v>
      </c>
      <c r="C22" s="2" t="s">
        <v>47</v>
      </c>
      <c r="D22" s="2" t="s">
        <v>49</v>
      </c>
      <c r="E22" s="2" t="s">
        <v>61</v>
      </c>
      <c r="F22" s="2" t="s">
        <v>113</v>
      </c>
      <c r="G22" s="2" t="s">
        <v>52</v>
      </c>
      <c r="H22" s="170">
        <v>44363</v>
      </c>
      <c r="I22" s="2" t="s">
        <v>135</v>
      </c>
      <c r="J22" s="2" t="s">
        <v>136</v>
      </c>
      <c r="K22" s="172"/>
      <c r="L22" s="172"/>
      <c r="O22" s="2"/>
      <c r="P22" s="2" t="s">
        <v>137</v>
      </c>
      <c r="Q22" s="2" t="s">
        <v>138</v>
      </c>
      <c r="R22" s="2" t="s">
        <v>61</v>
      </c>
      <c r="S22" s="2">
        <v>20</v>
      </c>
      <c r="T22" s="2">
        <v>0</v>
      </c>
      <c r="U22" s="2">
        <f t="shared" si="0"/>
        <v>-20</v>
      </c>
      <c r="V22" s="176">
        <f t="shared" si="1"/>
        <v>18.8679245283019</v>
      </c>
      <c r="W22" s="2">
        <v>6</v>
      </c>
      <c r="X22" s="176">
        <f t="shared" si="2"/>
        <v>1.13207547169811</v>
      </c>
      <c r="Y22" s="176">
        <f t="shared" si="3"/>
        <v>0</v>
      </c>
      <c r="Z22" s="2">
        <v>6</v>
      </c>
      <c r="AA22" s="176">
        <f t="shared" si="4"/>
        <v>0</v>
      </c>
      <c r="AB22" s="176">
        <f t="shared" si="5"/>
        <v>-18.8679245283019</v>
      </c>
      <c r="AF22" s="2" t="s">
        <v>103</v>
      </c>
      <c r="AG22" s="2" t="s">
        <v>58</v>
      </c>
      <c r="AH22" s="2">
        <v>20</v>
      </c>
      <c r="AI22" s="2">
        <v>0</v>
      </c>
      <c r="AJ22" s="176">
        <f t="shared" si="6"/>
        <v>18.8679245283019</v>
      </c>
      <c r="AK22" s="176">
        <f t="shared" si="7"/>
        <v>1.13207547169811</v>
      </c>
      <c r="AL22" s="176">
        <f t="shared" si="8"/>
        <v>0</v>
      </c>
      <c r="AM22" s="176">
        <f t="shared" si="9"/>
        <v>0</v>
      </c>
      <c r="AN22" s="3" t="b">
        <f t="shared" si="10"/>
        <v>0</v>
      </c>
      <c r="AO22" s="3" t="str">
        <f>VLOOKUP(R22,内部供方所属关系表!$A$1:$B$202,2,0)</f>
        <v>江苏佳利达国际物流股份有限公司</v>
      </c>
      <c r="AP22" s="3" t="b">
        <f t="shared" si="11"/>
        <v>1</v>
      </c>
      <c r="AQ22" s="3" t="s">
        <v>59</v>
      </c>
      <c r="AR22" s="3" t="s">
        <v>59</v>
      </c>
      <c r="AS22" s="3" t="s">
        <v>59</v>
      </c>
      <c r="AT22" s="3" t="str">
        <f t="shared" si="12"/>
        <v>内部</v>
      </c>
      <c r="AU22" s="3" t="s">
        <v>60</v>
      </c>
    </row>
    <row r="23" ht="13.8" customHeight="1" spans="1:47">
      <c r="A23" s="2" t="s">
        <v>104</v>
      </c>
      <c r="B23" s="2" t="s">
        <v>103</v>
      </c>
      <c r="C23" s="2" t="s">
        <v>47</v>
      </c>
      <c r="D23" s="2" t="s">
        <v>49</v>
      </c>
      <c r="E23" s="2" t="s">
        <v>139</v>
      </c>
      <c r="F23" s="2" t="s">
        <v>113</v>
      </c>
      <c r="G23" s="2" t="s">
        <v>52</v>
      </c>
      <c r="H23" s="170">
        <v>44363</v>
      </c>
      <c r="I23" s="2" t="s">
        <v>135</v>
      </c>
      <c r="J23" s="2" t="s">
        <v>136</v>
      </c>
      <c r="K23" s="172"/>
      <c r="L23" s="172"/>
      <c r="O23" s="2"/>
      <c r="P23" s="2" t="s">
        <v>137</v>
      </c>
      <c r="Q23" s="2" t="s">
        <v>56</v>
      </c>
      <c r="R23" s="2" t="s">
        <v>140</v>
      </c>
      <c r="S23" s="2">
        <v>10</v>
      </c>
      <c r="T23" s="2">
        <v>0</v>
      </c>
      <c r="U23" s="2">
        <f t="shared" si="0"/>
        <v>-10</v>
      </c>
      <c r="V23" s="176">
        <f t="shared" si="1"/>
        <v>10</v>
      </c>
      <c r="W23" s="2">
        <v>0</v>
      </c>
      <c r="X23" s="176">
        <f t="shared" si="2"/>
        <v>0</v>
      </c>
      <c r="Y23" s="176">
        <f t="shared" si="3"/>
        <v>0</v>
      </c>
      <c r="Z23" s="2">
        <v>6</v>
      </c>
      <c r="AA23" s="176">
        <f t="shared" si="4"/>
        <v>0</v>
      </c>
      <c r="AB23" s="176">
        <f t="shared" si="5"/>
        <v>-10</v>
      </c>
      <c r="AF23" s="2" t="s">
        <v>103</v>
      </c>
      <c r="AG23" s="2" t="s">
        <v>58</v>
      </c>
      <c r="AH23" s="2">
        <v>10</v>
      </c>
      <c r="AI23" s="2">
        <v>0</v>
      </c>
      <c r="AJ23" s="176">
        <f t="shared" si="6"/>
        <v>10</v>
      </c>
      <c r="AK23" s="176">
        <f t="shared" si="7"/>
        <v>0</v>
      </c>
      <c r="AL23" s="176">
        <f t="shared" si="8"/>
        <v>0</v>
      </c>
      <c r="AM23" s="176">
        <f t="shared" si="9"/>
        <v>0</v>
      </c>
      <c r="AN23" s="3" t="b">
        <f t="shared" si="10"/>
        <v>0</v>
      </c>
      <c r="AO23" s="3" t="e">
        <f>VLOOKUP(R23,内部供方所属关系表!$A$1:$B$202,2,0)</f>
        <v>#N/A</v>
      </c>
      <c r="AP23" s="3" t="e">
        <f t="shared" si="11"/>
        <v>#N/A</v>
      </c>
      <c r="AQ23" s="3" t="s">
        <v>66</v>
      </c>
      <c r="AR23" s="3" t="s">
        <v>59</v>
      </c>
      <c r="AS23" s="3" t="s">
        <v>59</v>
      </c>
      <c r="AT23" s="3" t="str">
        <f t="shared" si="12"/>
        <v>内部</v>
      </c>
      <c r="AU23" s="3" t="s">
        <v>60</v>
      </c>
    </row>
    <row r="24" ht="13.8" customHeight="1" spans="1:47">
      <c r="A24" s="2" t="s">
        <v>79</v>
      </c>
      <c r="B24" s="2" t="s">
        <v>80</v>
      </c>
      <c r="C24" s="2" t="s">
        <v>141</v>
      </c>
      <c r="D24" s="2" t="s">
        <v>142</v>
      </c>
      <c r="E24" s="2" t="s">
        <v>143</v>
      </c>
      <c r="F24" s="2" t="s">
        <v>96</v>
      </c>
      <c r="G24" s="2" t="s">
        <v>52</v>
      </c>
      <c r="H24" s="170">
        <v>44364</v>
      </c>
      <c r="I24" s="2" t="s">
        <v>144</v>
      </c>
      <c r="J24" s="2" t="s">
        <v>145</v>
      </c>
      <c r="O24" s="2"/>
      <c r="P24" s="2" t="s">
        <v>146</v>
      </c>
      <c r="Q24" s="2" t="s">
        <v>147</v>
      </c>
      <c r="R24" s="2" t="s">
        <v>148</v>
      </c>
      <c r="S24" s="172">
        <v>141614.41</v>
      </c>
      <c r="T24" s="172">
        <v>68344</v>
      </c>
      <c r="U24" s="2">
        <f t="shared" si="0"/>
        <v>-73270.41</v>
      </c>
      <c r="V24" s="176">
        <f t="shared" si="1"/>
        <v>133598.5</v>
      </c>
      <c r="W24" s="2">
        <v>6</v>
      </c>
      <c r="X24" s="176">
        <f t="shared" si="2"/>
        <v>8015.91</v>
      </c>
      <c r="Y24" s="176">
        <f t="shared" si="3"/>
        <v>64475.4716981132</v>
      </c>
      <c r="Z24" s="2">
        <v>6</v>
      </c>
      <c r="AA24" s="176">
        <f t="shared" si="4"/>
        <v>3868.52830188679</v>
      </c>
      <c r="AB24" s="176">
        <f t="shared" si="5"/>
        <v>-69123.0283018868</v>
      </c>
      <c r="AF24" s="2" t="s">
        <v>85</v>
      </c>
      <c r="AG24" s="2" t="s">
        <v>58</v>
      </c>
      <c r="AH24" s="172">
        <v>141614.41</v>
      </c>
      <c r="AI24" s="172">
        <v>68344</v>
      </c>
      <c r="AJ24" s="176">
        <f t="shared" si="6"/>
        <v>133598.5</v>
      </c>
      <c r="AK24" s="176">
        <f t="shared" si="7"/>
        <v>8015.91</v>
      </c>
      <c r="AL24" s="176">
        <f t="shared" si="8"/>
        <v>64475.4716981132</v>
      </c>
      <c r="AM24" s="176">
        <f t="shared" si="9"/>
        <v>3868.52830188679</v>
      </c>
      <c r="AN24" s="3" t="b">
        <f t="shared" si="10"/>
        <v>0</v>
      </c>
      <c r="AO24" s="3" t="e">
        <f>VLOOKUP(R24,内部供方所属关系表!$A$1:$B$202,2,0)</f>
        <v>#N/A</v>
      </c>
      <c r="AP24" s="3" t="e">
        <f t="shared" si="11"/>
        <v>#N/A</v>
      </c>
      <c r="AQ24" s="3" t="s">
        <v>66</v>
      </c>
      <c r="AR24" s="3" t="s">
        <v>59</v>
      </c>
      <c r="AS24" s="3" t="s">
        <v>59</v>
      </c>
      <c r="AT24" s="3" t="str">
        <f t="shared" si="12"/>
        <v>内部</v>
      </c>
      <c r="AU24" s="3" t="s">
        <v>60</v>
      </c>
    </row>
    <row r="25" ht="13.8" customHeight="1" spans="1:47">
      <c r="A25" s="2" t="s">
        <v>79</v>
      </c>
      <c r="B25" s="2" t="s">
        <v>80</v>
      </c>
      <c r="C25" s="2" t="s">
        <v>47</v>
      </c>
      <c r="D25" s="2" t="s">
        <v>49</v>
      </c>
      <c r="E25" s="2" t="s">
        <v>50</v>
      </c>
      <c r="F25" s="2" t="s">
        <v>96</v>
      </c>
      <c r="G25" s="2" t="s">
        <v>52</v>
      </c>
      <c r="H25" s="170">
        <v>44364</v>
      </c>
      <c r="I25" s="2" t="s">
        <v>144</v>
      </c>
      <c r="J25" s="2" t="s">
        <v>145</v>
      </c>
      <c r="O25" s="2"/>
      <c r="P25" s="2" t="s">
        <v>146</v>
      </c>
      <c r="Q25" s="2" t="s">
        <v>56</v>
      </c>
      <c r="R25" s="2" t="s">
        <v>50</v>
      </c>
      <c r="S25" s="2">
        <v>0.8</v>
      </c>
      <c r="T25" s="2">
        <v>0</v>
      </c>
      <c r="U25" s="2">
        <f t="shared" si="0"/>
        <v>-0.8</v>
      </c>
      <c r="V25" s="176">
        <f t="shared" si="1"/>
        <v>0.754716981132076</v>
      </c>
      <c r="W25" s="2">
        <v>6</v>
      </c>
      <c r="X25" s="176">
        <f t="shared" si="2"/>
        <v>0.0452830188679245</v>
      </c>
      <c r="Y25" s="176">
        <f t="shared" si="3"/>
        <v>0</v>
      </c>
      <c r="Z25" s="2">
        <v>6</v>
      </c>
      <c r="AA25" s="176">
        <f t="shared" si="4"/>
        <v>0</v>
      </c>
      <c r="AB25" s="176">
        <f t="shared" si="5"/>
        <v>-0.754716981132076</v>
      </c>
      <c r="AF25" s="2" t="s">
        <v>85</v>
      </c>
      <c r="AG25" s="2" t="s">
        <v>58</v>
      </c>
      <c r="AH25" s="2">
        <v>0.8</v>
      </c>
      <c r="AI25" s="2">
        <v>0</v>
      </c>
      <c r="AJ25" s="176">
        <f t="shared" si="6"/>
        <v>0.754716981132076</v>
      </c>
      <c r="AK25" s="176">
        <f t="shared" si="7"/>
        <v>0.0452830188679245</v>
      </c>
      <c r="AL25" s="176">
        <f t="shared" si="8"/>
        <v>0</v>
      </c>
      <c r="AM25" s="176">
        <f t="shared" si="9"/>
        <v>0</v>
      </c>
      <c r="AN25" s="3" t="b">
        <f t="shared" si="10"/>
        <v>0</v>
      </c>
      <c r="AO25" s="3" t="str">
        <f>VLOOKUP(R25,内部供方所属关系表!$A$1:$B$202,2,0)</f>
        <v>江苏佳利达国际物流股份有限公司</v>
      </c>
      <c r="AP25" s="3" t="b">
        <f t="shared" si="11"/>
        <v>1</v>
      </c>
      <c r="AQ25" s="3" t="s">
        <v>59</v>
      </c>
      <c r="AR25" s="3" t="s">
        <v>59</v>
      </c>
      <c r="AS25" s="3" t="s">
        <v>59</v>
      </c>
      <c r="AT25" s="3" t="str">
        <f t="shared" si="12"/>
        <v>内部</v>
      </c>
      <c r="AU25" s="3" t="s">
        <v>60</v>
      </c>
    </row>
    <row r="26" ht="13.8" customHeight="1" spans="1:47">
      <c r="A26" s="2" t="s">
        <v>47</v>
      </c>
      <c r="B26" s="2" t="s">
        <v>149</v>
      </c>
      <c r="C26" s="2" t="s">
        <v>47</v>
      </c>
      <c r="D26" s="2" t="s">
        <v>150</v>
      </c>
      <c r="E26" s="2" t="s">
        <v>151</v>
      </c>
      <c r="F26" s="2" t="s">
        <v>106</v>
      </c>
      <c r="G26" s="2" t="s">
        <v>52</v>
      </c>
      <c r="H26" s="170">
        <v>44362</v>
      </c>
      <c r="I26" s="2" t="s">
        <v>152</v>
      </c>
      <c r="J26" s="2" t="s">
        <v>153</v>
      </c>
      <c r="O26" s="2"/>
      <c r="P26" s="2" t="s">
        <v>154</v>
      </c>
      <c r="Q26" s="2" t="s">
        <v>110</v>
      </c>
      <c r="R26" s="2" t="s">
        <v>155</v>
      </c>
      <c r="S26" s="2">
        <v>18</v>
      </c>
      <c r="T26" s="2">
        <v>18</v>
      </c>
      <c r="U26" s="2">
        <f t="shared" si="0"/>
        <v>0</v>
      </c>
      <c r="V26" s="176">
        <f t="shared" si="1"/>
        <v>16.9811320754717</v>
      </c>
      <c r="W26" s="2">
        <v>6</v>
      </c>
      <c r="X26" s="176">
        <f t="shared" si="2"/>
        <v>1.0188679245283</v>
      </c>
      <c r="Y26" s="176">
        <f t="shared" si="3"/>
        <v>16.9811320754717</v>
      </c>
      <c r="Z26" s="2">
        <v>6</v>
      </c>
      <c r="AA26" s="176">
        <f t="shared" si="4"/>
        <v>1.0188679245283</v>
      </c>
      <c r="AB26" s="176">
        <f t="shared" si="5"/>
        <v>0</v>
      </c>
      <c r="AD26" s="174"/>
      <c r="AF26" s="2" t="s">
        <v>149</v>
      </c>
      <c r="AG26" s="2" t="s">
        <v>58</v>
      </c>
      <c r="AH26" s="2">
        <v>18</v>
      </c>
      <c r="AI26" s="2">
        <v>18</v>
      </c>
      <c r="AJ26" s="176">
        <f t="shared" si="6"/>
        <v>16.9811320754717</v>
      </c>
      <c r="AK26" s="176">
        <f t="shared" si="7"/>
        <v>1.0188679245283</v>
      </c>
      <c r="AL26" s="176">
        <f t="shared" si="8"/>
        <v>16.9811320754717</v>
      </c>
      <c r="AM26" s="176">
        <f t="shared" si="9"/>
        <v>1.0188679245283</v>
      </c>
      <c r="AN26" s="3" t="b">
        <f t="shared" si="10"/>
        <v>1</v>
      </c>
      <c r="AO26" s="3" t="e">
        <f>VLOOKUP(R26,内部供方所属关系表!$A$1:$B$202,2,0)</f>
        <v>#N/A</v>
      </c>
      <c r="AP26" s="3" t="e">
        <f t="shared" si="11"/>
        <v>#N/A</v>
      </c>
      <c r="AQ26" s="3" t="s">
        <v>66</v>
      </c>
      <c r="AR26" s="3" t="s">
        <v>59</v>
      </c>
      <c r="AS26" s="3" t="s">
        <v>59</v>
      </c>
      <c r="AT26" s="3" t="str">
        <f t="shared" si="12"/>
        <v>内部</v>
      </c>
      <c r="AU26" s="3" t="s">
        <v>60</v>
      </c>
    </row>
    <row r="27" ht="13.8" customHeight="1" spans="1:47">
      <c r="A27" s="2" t="s">
        <v>47</v>
      </c>
      <c r="B27" s="2" t="s">
        <v>149</v>
      </c>
      <c r="C27" s="2" t="s">
        <v>47</v>
      </c>
      <c r="D27" s="2" t="s">
        <v>150</v>
      </c>
      <c r="E27" s="2" t="s">
        <v>151</v>
      </c>
      <c r="F27" s="2" t="s">
        <v>106</v>
      </c>
      <c r="G27" s="2" t="s">
        <v>52</v>
      </c>
      <c r="H27" s="170">
        <v>44362</v>
      </c>
      <c r="I27" s="2" t="s">
        <v>156</v>
      </c>
      <c r="J27" s="2" t="s">
        <v>153</v>
      </c>
      <c r="O27" s="2"/>
      <c r="P27" s="2" t="s">
        <v>157</v>
      </c>
      <c r="Q27" s="2" t="s">
        <v>158</v>
      </c>
      <c r="R27" s="2" t="s">
        <v>151</v>
      </c>
      <c r="S27" s="2">
        <v>50</v>
      </c>
      <c r="T27" s="2">
        <v>80</v>
      </c>
      <c r="U27" s="2">
        <f t="shared" si="0"/>
        <v>30</v>
      </c>
      <c r="V27" s="176">
        <f t="shared" si="1"/>
        <v>47.1698113207547</v>
      </c>
      <c r="W27" s="2">
        <v>6</v>
      </c>
      <c r="X27" s="176">
        <f t="shared" si="2"/>
        <v>2.83018867924528</v>
      </c>
      <c r="Y27" s="176">
        <f t="shared" si="3"/>
        <v>75.4716981132075</v>
      </c>
      <c r="Z27" s="2">
        <v>6</v>
      </c>
      <c r="AA27" s="176">
        <f t="shared" si="4"/>
        <v>4.52830188679245</v>
      </c>
      <c r="AB27" s="176">
        <f t="shared" si="5"/>
        <v>28.3018867924528</v>
      </c>
      <c r="AD27" s="174"/>
      <c r="AF27" s="2" t="s">
        <v>149</v>
      </c>
      <c r="AG27" s="2" t="s">
        <v>58</v>
      </c>
      <c r="AH27" s="2">
        <v>50</v>
      </c>
      <c r="AI27" s="2">
        <v>80</v>
      </c>
      <c r="AJ27" s="176">
        <f t="shared" si="6"/>
        <v>47.1698113207547</v>
      </c>
      <c r="AK27" s="176">
        <f t="shared" si="7"/>
        <v>2.83018867924528</v>
      </c>
      <c r="AL27" s="176">
        <f t="shared" si="8"/>
        <v>75.4716981132075</v>
      </c>
      <c r="AM27" s="176">
        <f t="shared" si="9"/>
        <v>4.52830188679245</v>
      </c>
      <c r="AN27" s="3" t="b">
        <f t="shared" si="10"/>
        <v>1</v>
      </c>
      <c r="AO27" s="3" t="str">
        <f>VLOOKUP(R27,内部供方所属关系表!$A$1:$B$202,2,0)</f>
        <v>江苏佳利达国际物流股份有限公司</v>
      </c>
      <c r="AP27" s="3" t="b">
        <f t="shared" si="11"/>
        <v>1</v>
      </c>
      <c r="AQ27" s="3" t="s">
        <v>59</v>
      </c>
      <c r="AR27" s="3" t="s">
        <v>59</v>
      </c>
      <c r="AS27" s="3" t="s">
        <v>59</v>
      </c>
      <c r="AT27" s="3" t="str">
        <f t="shared" si="12"/>
        <v>内部</v>
      </c>
      <c r="AU27" s="3" t="s">
        <v>60</v>
      </c>
    </row>
    <row r="28" ht="13.8" customHeight="1" spans="1:47">
      <c r="A28" s="2" t="s">
        <v>47</v>
      </c>
      <c r="B28" s="2" t="s">
        <v>159</v>
      </c>
      <c r="C28" s="2" t="s">
        <v>47</v>
      </c>
      <c r="D28" s="2" t="s">
        <v>150</v>
      </c>
      <c r="E28" s="2" t="s">
        <v>160</v>
      </c>
      <c r="F28" s="2" t="s">
        <v>161</v>
      </c>
      <c r="G28" s="2" t="s">
        <v>52</v>
      </c>
      <c r="H28" s="170">
        <v>44363</v>
      </c>
      <c r="I28" s="2" t="s">
        <v>162</v>
      </c>
      <c r="J28" s="2" t="s">
        <v>163</v>
      </c>
      <c r="K28" s="172"/>
      <c r="L28" s="172"/>
      <c r="O28" s="2"/>
      <c r="P28" s="2" t="s">
        <v>164</v>
      </c>
      <c r="Q28" s="2" t="s">
        <v>165</v>
      </c>
      <c r="R28" s="2" t="s">
        <v>166</v>
      </c>
      <c r="S28" s="2">
        <v>40</v>
      </c>
      <c r="T28" s="2">
        <v>0</v>
      </c>
      <c r="U28" s="2">
        <f t="shared" si="0"/>
        <v>-40</v>
      </c>
      <c r="V28" s="176">
        <f t="shared" si="1"/>
        <v>40</v>
      </c>
      <c r="W28" s="2">
        <v>0</v>
      </c>
      <c r="X28" s="176">
        <f t="shared" si="2"/>
        <v>0</v>
      </c>
      <c r="Y28" s="176">
        <f t="shared" si="3"/>
        <v>0</v>
      </c>
      <c r="Z28" s="2">
        <v>0</v>
      </c>
      <c r="AA28" s="176">
        <f t="shared" si="4"/>
        <v>0</v>
      </c>
      <c r="AB28" s="176">
        <f t="shared" si="5"/>
        <v>-40</v>
      </c>
      <c r="AF28" s="2" t="s">
        <v>150</v>
      </c>
      <c r="AG28" s="2" t="s">
        <v>58</v>
      </c>
      <c r="AH28" s="2">
        <v>40</v>
      </c>
      <c r="AI28" s="2">
        <v>0</v>
      </c>
      <c r="AJ28" s="176">
        <f t="shared" si="6"/>
        <v>40</v>
      </c>
      <c r="AK28" s="176">
        <f t="shared" si="7"/>
        <v>0</v>
      </c>
      <c r="AL28" s="176">
        <f t="shared" si="8"/>
        <v>0</v>
      </c>
      <c r="AM28" s="176">
        <f t="shared" si="9"/>
        <v>0</v>
      </c>
      <c r="AN28" s="3" t="b">
        <f t="shared" si="10"/>
        <v>1</v>
      </c>
      <c r="AO28" s="3" t="e">
        <f>VLOOKUP(R28,内部供方所属关系表!$A$1:$B$202,2,0)</f>
        <v>#N/A</v>
      </c>
      <c r="AP28" s="3" t="e">
        <f t="shared" si="11"/>
        <v>#N/A</v>
      </c>
      <c r="AQ28" s="3" t="s">
        <v>66</v>
      </c>
      <c r="AR28" s="3" t="s">
        <v>59</v>
      </c>
      <c r="AS28" s="3" t="s">
        <v>59</v>
      </c>
      <c r="AT28" s="3" t="str">
        <f t="shared" si="12"/>
        <v>内部</v>
      </c>
      <c r="AU28" s="3" t="s">
        <v>60</v>
      </c>
    </row>
    <row r="29" ht="13.8" customHeight="1" spans="1:47">
      <c r="A29" s="2" t="s">
        <v>167</v>
      </c>
      <c r="B29" s="2" t="s">
        <v>48</v>
      </c>
      <c r="C29" s="2" t="s">
        <v>47</v>
      </c>
      <c r="D29" s="2" t="s">
        <v>49</v>
      </c>
      <c r="E29" s="2" t="s">
        <v>50</v>
      </c>
      <c r="F29" s="2" t="s">
        <v>168</v>
      </c>
      <c r="G29" s="2" t="s">
        <v>52</v>
      </c>
      <c r="H29" s="170">
        <v>44365</v>
      </c>
      <c r="I29" s="2" t="s">
        <v>169</v>
      </c>
      <c r="J29" s="2" t="s">
        <v>170</v>
      </c>
      <c r="O29" s="2"/>
      <c r="P29" s="2" t="s">
        <v>171</v>
      </c>
      <c r="Q29" s="2" t="s">
        <v>56</v>
      </c>
      <c r="R29" s="2" t="s">
        <v>50</v>
      </c>
      <c r="S29" s="2">
        <v>0.8</v>
      </c>
      <c r="T29" s="2">
        <v>80</v>
      </c>
      <c r="U29" s="2">
        <f t="shared" si="0"/>
        <v>79.2</v>
      </c>
      <c r="V29" s="176">
        <f t="shared" si="1"/>
        <v>0.754716981132076</v>
      </c>
      <c r="W29" s="2">
        <v>6</v>
      </c>
      <c r="X29" s="176">
        <f t="shared" si="2"/>
        <v>0.0452830188679245</v>
      </c>
      <c r="Y29" s="176">
        <f t="shared" si="3"/>
        <v>75.4716981132075</v>
      </c>
      <c r="Z29" s="2">
        <v>6</v>
      </c>
      <c r="AA29" s="176">
        <f t="shared" si="4"/>
        <v>4.52830188679245</v>
      </c>
      <c r="AB29" s="176">
        <f t="shared" si="5"/>
        <v>74.7169811320755</v>
      </c>
      <c r="AF29" s="2" t="s">
        <v>57</v>
      </c>
      <c r="AG29" s="2" t="s">
        <v>58</v>
      </c>
      <c r="AH29" s="2">
        <v>0.8</v>
      </c>
      <c r="AI29" s="2">
        <v>80</v>
      </c>
      <c r="AJ29" s="176">
        <f t="shared" si="6"/>
        <v>0.754716981132076</v>
      </c>
      <c r="AK29" s="176">
        <f t="shared" si="7"/>
        <v>0.0452830188679245</v>
      </c>
      <c r="AL29" s="176">
        <f t="shared" si="8"/>
        <v>75.4716981132075</v>
      </c>
      <c r="AM29" s="176">
        <f t="shared" si="9"/>
        <v>4.52830188679245</v>
      </c>
      <c r="AN29" s="3" t="b">
        <f t="shared" si="10"/>
        <v>0</v>
      </c>
      <c r="AO29" s="3" t="str">
        <f>VLOOKUP(R29,内部供方所属关系表!$A$1:$B$202,2,0)</f>
        <v>江苏佳利达国际物流股份有限公司</v>
      </c>
      <c r="AP29" s="3" t="b">
        <f t="shared" si="11"/>
        <v>1</v>
      </c>
      <c r="AQ29" s="3" t="s">
        <v>59</v>
      </c>
      <c r="AR29" s="3" t="s">
        <v>59</v>
      </c>
      <c r="AS29" s="3" t="s">
        <v>59</v>
      </c>
      <c r="AT29" s="3" t="str">
        <f t="shared" si="12"/>
        <v>内部</v>
      </c>
      <c r="AU29" s="3" t="s">
        <v>60</v>
      </c>
    </row>
    <row r="30" ht="13.8" customHeight="1" spans="1:47">
      <c r="A30" s="2" t="s">
        <v>167</v>
      </c>
      <c r="B30" s="2" t="s">
        <v>48</v>
      </c>
      <c r="C30" s="2" t="s">
        <v>47</v>
      </c>
      <c r="D30" s="2" t="s">
        <v>49</v>
      </c>
      <c r="E30" s="2" t="s">
        <v>61</v>
      </c>
      <c r="F30" s="2" t="s">
        <v>168</v>
      </c>
      <c r="G30" s="2" t="s">
        <v>52</v>
      </c>
      <c r="H30" s="170">
        <v>44365</v>
      </c>
      <c r="I30" s="2" t="s">
        <v>169</v>
      </c>
      <c r="J30" s="2" t="s">
        <v>170</v>
      </c>
      <c r="O30" s="2"/>
      <c r="P30" s="2" t="s">
        <v>171</v>
      </c>
      <c r="Q30" s="2" t="s">
        <v>62</v>
      </c>
      <c r="R30" s="2" t="s">
        <v>61</v>
      </c>
      <c r="S30" s="2">
        <v>75</v>
      </c>
      <c r="T30" s="2">
        <v>250</v>
      </c>
      <c r="U30" s="2">
        <f t="shared" si="0"/>
        <v>175</v>
      </c>
      <c r="V30" s="176">
        <f t="shared" si="1"/>
        <v>70.7547169811321</v>
      </c>
      <c r="W30" s="2">
        <v>6</v>
      </c>
      <c r="X30" s="176">
        <f t="shared" si="2"/>
        <v>4.24528301886792</v>
      </c>
      <c r="Y30" s="176">
        <f t="shared" si="3"/>
        <v>235.849056603774</v>
      </c>
      <c r="Z30" s="2">
        <v>6</v>
      </c>
      <c r="AA30" s="176">
        <f t="shared" si="4"/>
        <v>14.1509433962264</v>
      </c>
      <c r="AB30" s="176">
        <f t="shared" si="5"/>
        <v>165.094339622641</v>
      </c>
      <c r="AF30" s="2" t="s">
        <v>57</v>
      </c>
      <c r="AG30" s="2" t="s">
        <v>58</v>
      </c>
      <c r="AH30" s="2">
        <v>75</v>
      </c>
      <c r="AI30" s="2">
        <v>250</v>
      </c>
      <c r="AJ30" s="176">
        <f t="shared" si="6"/>
        <v>70.7547169811321</v>
      </c>
      <c r="AK30" s="176">
        <f t="shared" si="7"/>
        <v>4.24528301886792</v>
      </c>
      <c r="AL30" s="176">
        <f t="shared" si="8"/>
        <v>235.849056603774</v>
      </c>
      <c r="AM30" s="176">
        <f t="shared" si="9"/>
        <v>14.1509433962264</v>
      </c>
      <c r="AN30" s="3" t="b">
        <f t="shared" si="10"/>
        <v>0</v>
      </c>
      <c r="AO30" s="3" t="str">
        <f>VLOOKUP(R30,内部供方所属关系表!$A$1:$B$202,2,0)</f>
        <v>江苏佳利达国际物流股份有限公司</v>
      </c>
      <c r="AP30" s="3" t="b">
        <f t="shared" si="11"/>
        <v>1</v>
      </c>
      <c r="AQ30" s="3" t="s">
        <v>59</v>
      </c>
      <c r="AR30" s="3" t="s">
        <v>59</v>
      </c>
      <c r="AS30" s="3" t="s">
        <v>59</v>
      </c>
      <c r="AT30" s="3" t="str">
        <f t="shared" si="12"/>
        <v>内部</v>
      </c>
      <c r="AU30" s="3" t="s">
        <v>60</v>
      </c>
    </row>
    <row r="31" spans="1:47">
      <c r="A31" s="2" t="s">
        <v>167</v>
      </c>
      <c r="B31" s="2" t="s">
        <v>48</v>
      </c>
      <c r="C31" s="2" t="s">
        <v>47</v>
      </c>
      <c r="D31" s="2" t="s">
        <v>49</v>
      </c>
      <c r="E31" s="2" t="s">
        <v>61</v>
      </c>
      <c r="F31" s="2" t="s">
        <v>168</v>
      </c>
      <c r="G31" s="2" t="s">
        <v>52</v>
      </c>
      <c r="H31" s="170">
        <v>44365</v>
      </c>
      <c r="I31" s="2" t="s">
        <v>169</v>
      </c>
      <c r="J31" s="2" t="s">
        <v>170</v>
      </c>
      <c r="O31" s="2"/>
      <c r="P31" s="2" t="s">
        <v>171</v>
      </c>
      <c r="Q31" s="2" t="s">
        <v>93</v>
      </c>
      <c r="R31" s="2" t="s">
        <v>61</v>
      </c>
      <c r="S31" s="2">
        <v>20</v>
      </c>
      <c r="T31" s="2">
        <v>0</v>
      </c>
      <c r="U31" s="2">
        <f t="shared" si="0"/>
        <v>-20</v>
      </c>
      <c r="V31" s="176">
        <f t="shared" si="1"/>
        <v>18.8679245283019</v>
      </c>
      <c r="W31" s="2">
        <v>6</v>
      </c>
      <c r="X31" s="176">
        <f t="shared" si="2"/>
        <v>1.13207547169811</v>
      </c>
      <c r="Y31" s="176">
        <f t="shared" si="3"/>
        <v>0</v>
      </c>
      <c r="Z31" s="2">
        <v>6</v>
      </c>
      <c r="AA31" s="176">
        <f t="shared" si="4"/>
        <v>0</v>
      </c>
      <c r="AB31" s="176">
        <f t="shared" si="5"/>
        <v>-18.8679245283019</v>
      </c>
      <c r="AF31" s="2" t="s">
        <v>57</v>
      </c>
      <c r="AG31" s="2" t="s">
        <v>58</v>
      </c>
      <c r="AH31" s="2">
        <v>20</v>
      </c>
      <c r="AI31" s="2">
        <v>0</v>
      </c>
      <c r="AJ31" s="176">
        <f t="shared" si="6"/>
        <v>18.8679245283019</v>
      </c>
      <c r="AK31" s="176">
        <f t="shared" si="7"/>
        <v>1.13207547169811</v>
      </c>
      <c r="AL31" s="176">
        <f t="shared" si="8"/>
        <v>0</v>
      </c>
      <c r="AM31" s="176">
        <f t="shared" si="9"/>
        <v>0</v>
      </c>
      <c r="AN31" s="3" t="b">
        <f t="shared" si="10"/>
        <v>0</v>
      </c>
      <c r="AO31" s="3" t="str">
        <f>VLOOKUP(R31,内部供方所属关系表!$A$1:$B$202,2,0)</f>
        <v>江苏佳利达国际物流股份有限公司</v>
      </c>
      <c r="AP31" s="3" t="b">
        <f t="shared" si="11"/>
        <v>1</v>
      </c>
      <c r="AQ31" s="3" t="s">
        <v>59</v>
      </c>
      <c r="AR31" s="3" t="s">
        <v>59</v>
      </c>
      <c r="AS31" s="3" t="s">
        <v>59</v>
      </c>
      <c r="AT31" s="3" t="str">
        <f t="shared" si="12"/>
        <v>内部</v>
      </c>
      <c r="AU31" s="3" t="s">
        <v>60</v>
      </c>
    </row>
    <row r="32" ht="13.8" customHeight="1" spans="1:47">
      <c r="A32" s="2" t="s">
        <v>167</v>
      </c>
      <c r="B32" s="2" t="s">
        <v>48</v>
      </c>
      <c r="C32" s="2" t="s">
        <v>47</v>
      </c>
      <c r="D32" s="2" t="s">
        <v>49</v>
      </c>
      <c r="E32" s="2" t="s">
        <v>139</v>
      </c>
      <c r="F32" s="2" t="s">
        <v>168</v>
      </c>
      <c r="G32" s="2" t="s">
        <v>52</v>
      </c>
      <c r="H32" s="170">
        <v>44365</v>
      </c>
      <c r="I32" s="2" t="s">
        <v>169</v>
      </c>
      <c r="J32" s="2" t="s">
        <v>170</v>
      </c>
      <c r="O32" s="2"/>
      <c r="P32" s="2" t="s">
        <v>171</v>
      </c>
      <c r="Q32" s="2" t="s">
        <v>62</v>
      </c>
      <c r="R32" s="2" t="s">
        <v>172</v>
      </c>
      <c r="S32" s="2">
        <v>25</v>
      </c>
      <c r="T32" s="2">
        <v>0</v>
      </c>
      <c r="U32" s="2">
        <f t="shared" si="0"/>
        <v>-25</v>
      </c>
      <c r="V32" s="176">
        <f t="shared" si="1"/>
        <v>24.2718446601942</v>
      </c>
      <c r="W32" s="2">
        <v>3</v>
      </c>
      <c r="X32" s="176">
        <f t="shared" si="2"/>
        <v>0.728155339805825</v>
      </c>
      <c r="Y32" s="176">
        <f t="shared" si="3"/>
        <v>0</v>
      </c>
      <c r="Z32" s="2">
        <v>6</v>
      </c>
      <c r="AA32" s="176">
        <f t="shared" si="4"/>
        <v>0</v>
      </c>
      <c r="AB32" s="176">
        <f t="shared" si="5"/>
        <v>-24.2718446601942</v>
      </c>
      <c r="AF32" s="2" t="s">
        <v>57</v>
      </c>
      <c r="AG32" s="2" t="s">
        <v>58</v>
      </c>
      <c r="AH32" s="2">
        <v>25</v>
      </c>
      <c r="AI32" s="2">
        <v>0</v>
      </c>
      <c r="AJ32" s="176">
        <f t="shared" si="6"/>
        <v>24.2718446601942</v>
      </c>
      <c r="AK32" s="176">
        <f t="shared" si="7"/>
        <v>0.728155339805825</v>
      </c>
      <c r="AL32" s="176">
        <f t="shared" si="8"/>
        <v>0</v>
      </c>
      <c r="AM32" s="176">
        <f t="shared" si="9"/>
        <v>0</v>
      </c>
      <c r="AN32" s="3" t="b">
        <f t="shared" si="10"/>
        <v>0</v>
      </c>
      <c r="AO32" s="3" t="e">
        <f>VLOOKUP(R32,内部供方所属关系表!$A$1:$B$202,2,0)</f>
        <v>#N/A</v>
      </c>
      <c r="AP32" s="3" t="e">
        <f t="shared" si="11"/>
        <v>#N/A</v>
      </c>
      <c r="AQ32" s="3" t="s">
        <v>66</v>
      </c>
      <c r="AR32" s="3" t="s">
        <v>59</v>
      </c>
      <c r="AS32" s="3" t="s">
        <v>59</v>
      </c>
      <c r="AT32" s="3" t="str">
        <f t="shared" si="12"/>
        <v>内部</v>
      </c>
      <c r="AU32" s="3" t="s">
        <v>60</v>
      </c>
    </row>
    <row r="33" spans="1:47">
      <c r="A33" s="2" t="s">
        <v>47</v>
      </c>
      <c r="B33" s="2" t="s">
        <v>48</v>
      </c>
      <c r="C33" s="2" t="s">
        <v>47</v>
      </c>
      <c r="D33" s="2" t="s">
        <v>49</v>
      </c>
      <c r="E33" s="2" t="s">
        <v>63</v>
      </c>
      <c r="F33" s="2" t="s">
        <v>173</v>
      </c>
      <c r="G33" s="2" t="s">
        <v>52</v>
      </c>
      <c r="H33" s="170">
        <v>44464</v>
      </c>
      <c r="I33" s="2" t="s">
        <v>174</v>
      </c>
      <c r="J33" s="2" t="s">
        <v>175</v>
      </c>
      <c r="O33" s="2"/>
      <c r="P33" s="2" t="s">
        <v>176</v>
      </c>
      <c r="Q33" s="2" t="s">
        <v>64</v>
      </c>
      <c r="R33" s="2" t="s">
        <v>63</v>
      </c>
      <c r="S33" s="2">
        <v>115</v>
      </c>
      <c r="T33" s="2">
        <v>172.5</v>
      </c>
      <c r="U33" s="2">
        <f t="shared" si="0"/>
        <v>57.5</v>
      </c>
      <c r="V33" s="176">
        <f t="shared" si="1"/>
        <v>105.504587155963</v>
      </c>
      <c r="W33" s="2">
        <v>9</v>
      </c>
      <c r="X33" s="176">
        <f t="shared" si="2"/>
        <v>9.4954128440367</v>
      </c>
      <c r="Y33" s="176">
        <f t="shared" si="3"/>
        <v>158.256880733945</v>
      </c>
      <c r="Z33" s="2">
        <v>9</v>
      </c>
      <c r="AA33" s="176">
        <f t="shared" si="4"/>
        <v>14.243119266055</v>
      </c>
      <c r="AB33" s="176">
        <f t="shared" si="5"/>
        <v>52.7522935779816</v>
      </c>
      <c r="AF33" s="2" t="s">
        <v>57</v>
      </c>
      <c r="AG33" s="2" t="s">
        <v>58</v>
      </c>
      <c r="AH33" s="2">
        <v>115</v>
      </c>
      <c r="AI33" s="2">
        <v>172.5</v>
      </c>
      <c r="AJ33" s="176">
        <f t="shared" si="6"/>
        <v>105.504587155963</v>
      </c>
      <c r="AK33" s="176">
        <f t="shared" si="7"/>
        <v>9.4954128440367</v>
      </c>
      <c r="AL33" s="176">
        <f t="shared" si="8"/>
        <v>158.256880733945</v>
      </c>
      <c r="AM33" s="176">
        <f t="shared" si="9"/>
        <v>14.243119266055</v>
      </c>
      <c r="AN33" s="3" t="b">
        <f t="shared" si="10"/>
        <v>1</v>
      </c>
      <c r="AO33" s="3" t="str">
        <f>VLOOKUP(R33,内部供方所属关系表!$A$1:$B$202,2,0)</f>
        <v>江苏佳利达国际物流股份有限公司</v>
      </c>
      <c r="AP33" s="3" t="b">
        <f t="shared" si="11"/>
        <v>1</v>
      </c>
      <c r="AQ33" s="3" t="s">
        <v>59</v>
      </c>
      <c r="AR33" s="3" t="s">
        <v>59</v>
      </c>
      <c r="AS33" s="3" t="s">
        <v>59</v>
      </c>
      <c r="AT33" s="3" t="str">
        <f t="shared" si="12"/>
        <v>内部</v>
      </c>
      <c r="AU33" s="3" t="s">
        <v>60</v>
      </c>
    </row>
    <row r="34" spans="1:47">
      <c r="A34" s="2" t="s">
        <v>47</v>
      </c>
      <c r="B34" s="2" t="s">
        <v>48</v>
      </c>
      <c r="C34" s="2" t="s">
        <v>47</v>
      </c>
      <c r="D34" s="2" t="s">
        <v>49</v>
      </c>
      <c r="E34" s="2" t="s">
        <v>50</v>
      </c>
      <c r="F34" s="2" t="s">
        <v>173</v>
      </c>
      <c r="G34" s="2" t="s">
        <v>52</v>
      </c>
      <c r="H34" s="170">
        <v>44464</v>
      </c>
      <c r="I34" s="2" t="s">
        <v>174</v>
      </c>
      <c r="J34" s="2" t="s">
        <v>175</v>
      </c>
      <c r="O34" s="2"/>
      <c r="P34" s="2" t="s">
        <v>176</v>
      </c>
      <c r="Q34" s="2" t="s">
        <v>56</v>
      </c>
      <c r="R34" s="2" t="s">
        <v>50</v>
      </c>
      <c r="S34" s="2">
        <v>0.8</v>
      </c>
      <c r="T34" s="2">
        <v>0</v>
      </c>
      <c r="U34" s="2">
        <f t="shared" si="0"/>
        <v>-0.8</v>
      </c>
      <c r="V34" s="176">
        <f t="shared" si="1"/>
        <v>0.754716981132076</v>
      </c>
      <c r="W34" s="2">
        <v>6</v>
      </c>
      <c r="X34" s="176">
        <f t="shared" si="2"/>
        <v>0.0452830188679245</v>
      </c>
      <c r="Y34" s="176">
        <f t="shared" si="3"/>
        <v>0</v>
      </c>
      <c r="Z34" s="2">
        <v>6</v>
      </c>
      <c r="AA34" s="176">
        <f t="shared" si="4"/>
        <v>0</v>
      </c>
      <c r="AB34" s="176">
        <f t="shared" si="5"/>
        <v>-0.754716981132076</v>
      </c>
      <c r="AF34" s="2" t="s">
        <v>57</v>
      </c>
      <c r="AG34" s="2" t="s">
        <v>58</v>
      </c>
      <c r="AH34" s="2">
        <v>0.8</v>
      </c>
      <c r="AI34" s="2">
        <v>0</v>
      </c>
      <c r="AJ34" s="176">
        <f t="shared" si="6"/>
        <v>0.754716981132076</v>
      </c>
      <c r="AK34" s="176">
        <f t="shared" si="7"/>
        <v>0.0452830188679245</v>
      </c>
      <c r="AL34" s="176">
        <f t="shared" si="8"/>
        <v>0</v>
      </c>
      <c r="AM34" s="176">
        <f t="shared" si="9"/>
        <v>0</v>
      </c>
      <c r="AN34" s="3" t="b">
        <f t="shared" si="10"/>
        <v>1</v>
      </c>
      <c r="AO34" s="3" t="str">
        <f>VLOOKUP(R34,内部供方所属关系表!$A$1:$B$202,2,0)</f>
        <v>江苏佳利达国际物流股份有限公司</v>
      </c>
      <c r="AP34" s="3" t="b">
        <f t="shared" si="11"/>
        <v>1</v>
      </c>
      <c r="AQ34" s="3" t="s">
        <v>59</v>
      </c>
      <c r="AR34" s="3" t="s">
        <v>59</v>
      </c>
      <c r="AS34" s="3" t="s">
        <v>59</v>
      </c>
      <c r="AT34" s="3" t="str">
        <f t="shared" si="12"/>
        <v>内部</v>
      </c>
      <c r="AU34" s="3" t="s">
        <v>60</v>
      </c>
    </row>
    <row r="35" spans="1:47">
      <c r="A35" s="2" t="s">
        <v>79</v>
      </c>
      <c r="B35" s="2" t="s">
        <v>80</v>
      </c>
      <c r="C35" s="2" t="s">
        <v>47</v>
      </c>
      <c r="D35" s="2" t="s">
        <v>102</v>
      </c>
      <c r="E35" s="2" t="s">
        <v>131</v>
      </c>
      <c r="F35" s="2" t="s">
        <v>168</v>
      </c>
      <c r="G35" s="2" t="s">
        <v>52</v>
      </c>
      <c r="H35" s="170">
        <v>44480</v>
      </c>
      <c r="I35" s="2" t="s">
        <v>177</v>
      </c>
      <c r="J35" s="2" t="s">
        <v>178</v>
      </c>
      <c r="K35" s="172"/>
      <c r="L35" s="172"/>
      <c r="O35" s="2"/>
      <c r="P35" s="2" t="s">
        <v>171</v>
      </c>
      <c r="Q35" s="2" t="s">
        <v>56</v>
      </c>
      <c r="R35" s="2" t="s">
        <v>131</v>
      </c>
      <c r="S35" s="2">
        <v>150</v>
      </c>
      <c r="T35" s="2">
        <v>0</v>
      </c>
      <c r="U35" s="2">
        <f t="shared" si="0"/>
        <v>-150</v>
      </c>
      <c r="V35" s="176">
        <f t="shared" si="1"/>
        <v>141.509433962264</v>
      </c>
      <c r="W35" s="2">
        <v>6</v>
      </c>
      <c r="X35" s="176">
        <f t="shared" si="2"/>
        <v>8.49056603773585</v>
      </c>
      <c r="Y35" s="176">
        <f t="shared" si="3"/>
        <v>0</v>
      </c>
      <c r="Z35" s="2">
        <v>6</v>
      </c>
      <c r="AA35" s="176">
        <f t="shared" si="4"/>
        <v>0</v>
      </c>
      <c r="AB35" s="176">
        <f t="shared" si="5"/>
        <v>-141.509433962264</v>
      </c>
      <c r="AF35" s="2" t="s">
        <v>85</v>
      </c>
      <c r="AG35" s="2" t="s">
        <v>58</v>
      </c>
      <c r="AH35" s="2">
        <v>150</v>
      </c>
      <c r="AI35" s="2">
        <v>0</v>
      </c>
      <c r="AJ35" s="176">
        <f t="shared" si="6"/>
        <v>141.509433962264</v>
      </c>
      <c r="AK35" s="176">
        <f t="shared" si="7"/>
        <v>8.49056603773585</v>
      </c>
      <c r="AL35" s="176">
        <f t="shared" si="8"/>
        <v>0</v>
      </c>
      <c r="AM35" s="176">
        <f t="shared" si="9"/>
        <v>0</v>
      </c>
      <c r="AN35" s="3" t="b">
        <f t="shared" si="10"/>
        <v>0</v>
      </c>
      <c r="AO35" s="3" t="str">
        <f>VLOOKUP(R35,内部供方所属关系表!$A$1:$B$202,2,0)</f>
        <v>江苏佳利达国际物流股份有限公司</v>
      </c>
      <c r="AP35" s="3" t="b">
        <f t="shared" si="11"/>
        <v>1</v>
      </c>
      <c r="AQ35" s="3" t="s">
        <v>59</v>
      </c>
      <c r="AR35" s="3" t="s">
        <v>59</v>
      </c>
      <c r="AS35" s="3" t="s">
        <v>59</v>
      </c>
      <c r="AT35" s="3" t="str">
        <f t="shared" si="12"/>
        <v>内部</v>
      </c>
      <c r="AU35" s="3" t="s">
        <v>60</v>
      </c>
    </row>
    <row r="36" spans="1:47">
      <c r="A36" s="2" t="s">
        <v>79</v>
      </c>
      <c r="B36" s="2" t="s">
        <v>80</v>
      </c>
      <c r="C36" s="2" t="s">
        <v>47</v>
      </c>
      <c r="D36" s="2" t="s">
        <v>102</v>
      </c>
      <c r="E36" s="2" t="s">
        <v>131</v>
      </c>
      <c r="F36" s="2" t="s">
        <v>168</v>
      </c>
      <c r="G36" s="2" t="s">
        <v>52</v>
      </c>
      <c r="H36" s="170">
        <v>44480</v>
      </c>
      <c r="I36" s="2" t="s">
        <v>177</v>
      </c>
      <c r="J36" s="2" t="s">
        <v>178</v>
      </c>
      <c r="K36" s="172"/>
      <c r="L36" s="172"/>
      <c r="O36" s="2"/>
      <c r="P36" s="2" t="s">
        <v>171</v>
      </c>
      <c r="Q36" s="2" t="s">
        <v>62</v>
      </c>
      <c r="R36" s="2" t="s">
        <v>179</v>
      </c>
      <c r="S36" s="2">
        <v>300</v>
      </c>
      <c r="T36" s="2">
        <v>500</v>
      </c>
      <c r="U36" s="2">
        <f t="shared" si="0"/>
        <v>200</v>
      </c>
      <c r="V36" s="176">
        <f t="shared" si="1"/>
        <v>300</v>
      </c>
      <c r="W36" s="2">
        <v>0</v>
      </c>
      <c r="X36" s="176">
        <f t="shared" si="2"/>
        <v>0</v>
      </c>
      <c r="Y36" s="176">
        <f t="shared" si="3"/>
        <v>500</v>
      </c>
      <c r="Z36" s="2">
        <v>0</v>
      </c>
      <c r="AA36" s="176">
        <f t="shared" si="4"/>
        <v>0</v>
      </c>
      <c r="AB36" s="176">
        <f t="shared" si="5"/>
        <v>200</v>
      </c>
      <c r="AF36" s="2" t="s">
        <v>85</v>
      </c>
      <c r="AG36" s="2" t="s">
        <v>58</v>
      </c>
      <c r="AH36" s="2">
        <v>300</v>
      </c>
      <c r="AI36" s="2">
        <v>500</v>
      </c>
      <c r="AJ36" s="176">
        <f t="shared" si="6"/>
        <v>300</v>
      </c>
      <c r="AK36" s="176">
        <f t="shared" si="7"/>
        <v>0</v>
      </c>
      <c r="AL36" s="176">
        <f t="shared" si="8"/>
        <v>500</v>
      </c>
      <c r="AM36" s="176">
        <f t="shared" si="9"/>
        <v>0</v>
      </c>
      <c r="AN36" s="3" t="b">
        <f t="shared" si="10"/>
        <v>0</v>
      </c>
      <c r="AO36" s="3" t="e">
        <f>VLOOKUP(R36,内部供方所属关系表!$A$1:$B$202,2,0)</f>
        <v>#N/A</v>
      </c>
      <c r="AP36" s="3" t="e">
        <f t="shared" si="11"/>
        <v>#N/A</v>
      </c>
      <c r="AQ36" s="3" t="s">
        <v>66</v>
      </c>
      <c r="AR36" s="3" t="s">
        <v>59</v>
      </c>
      <c r="AS36" s="3" t="s">
        <v>59</v>
      </c>
      <c r="AT36" s="3" t="str">
        <f t="shared" si="12"/>
        <v>内部</v>
      </c>
      <c r="AU36" s="3" t="s">
        <v>60</v>
      </c>
    </row>
    <row r="37" spans="1:47">
      <c r="A37" s="2" t="s">
        <v>79</v>
      </c>
      <c r="B37" s="2" t="s">
        <v>80</v>
      </c>
      <c r="C37" s="2" t="s">
        <v>47</v>
      </c>
      <c r="D37" s="2" t="s">
        <v>49</v>
      </c>
      <c r="E37" s="2" t="s">
        <v>50</v>
      </c>
      <c r="F37" s="2" t="s">
        <v>168</v>
      </c>
      <c r="G37" s="2" t="s">
        <v>52</v>
      </c>
      <c r="H37" s="170">
        <v>44480</v>
      </c>
      <c r="I37" s="2" t="s">
        <v>177</v>
      </c>
      <c r="J37" s="2" t="s">
        <v>178</v>
      </c>
      <c r="K37" s="172"/>
      <c r="L37" s="172"/>
      <c r="O37" s="2"/>
      <c r="P37" s="2" t="s">
        <v>171</v>
      </c>
      <c r="Q37" s="2" t="s">
        <v>56</v>
      </c>
      <c r="R37" s="2" t="s">
        <v>50</v>
      </c>
      <c r="S37" s="2">
        <v>0.8</v>
      </c>
      <c r="T37" s="2">
        <v>0</v>
      </c>
      <c r="U37" s="2">
        <f t="shared" si="0"/>
        <v>-0.8</v>
      </c>
      <c r="V37" s="176">
        <f t="shared" si="1"/>
        <v>0.754716981132076</v>
      </c>
      <c r="W37" s="2">
        <v>6</v>
      </c>
      <c r="X37" s="176">
        <f t="shared" si="2"/>
        <v>0.0452830188679245</v>
      </c>
      <c r="Y37" s="176">
        <f t="shared" si="3"/>
        <v>0</v>
      </c>
      <c r="Z37" s="2">
        <v>6</v>
      </c>
      <c r="AA37" s="176">
        <f t="shared" si="4"/>
        <v>0</v>
      </c>
      <c r="AB37" s="176">
        <f t="shared" si="5"/>
        <v>-0.754716981132076</v>
      </c>
      <c r="AF37" s="2" t="s">
        <v>85</v>
      </c>
      <c r="AG37" s="2" t="s">
        <v>58</v>
      </c>
      <c r="AH37" s="2">
        <v>0.8</v>
      </c>
      <c r="AI37" s="2">
        <v>0</v>
      </c>
      <c r="AJ37" s="176">
        <f t="shared" si="6"/>
        <v>0.754716981132076</v>
      </c>
      <c r="AK37" s="176">
        <f t="shared" si="7"/>
        <v>0.0452830188679245</v>
      </c>
      <c r="AL37" s="176">
        <f t="shared" si="8"/>
        <v>0</v>
      </c>
      <c r="AM37" s="176">
        <f t="shared" si="9"/>
        <v>0</v>
      </c>
      <c r="AN37" s="3" t="b">
        <f t="shared" si="10"/>
        <v>0</v>
      </c>
      <c r="AO37" s="3" t="str">
        <f>VLOOKUP(R37,内部供方所属关系表!$A$1:$B$202,2,0)</f>
        <v>江苏佳利达国际物流股份有限公司</v>
      </c>
      <c r="AP37" s="3" t="b">
        <f t="shared" si="11"/>
        <v>1</v>
      </c>
      <c r="AQ37" s="3" t="s">
        <v>59</v>
      </c>
      <c r="AR37" s="3" t="s">
        <v>59</v>
      </c>
      <c r="AS37" s="3" t="s">
        <v>59</v>
      </c>
      <c r="AT37" s="3" t="str">
        <f t="shared" si="12"/>
        <v>内部</v>
      </c>
      <c r="AU37" s="3" t="s">
        <v>60</v>
      </c>
    </row>
    <row r="38" spans="1:47">
      <c r="A38" s="2" t="s">
        <v>79</v>
      </c>
      <c r="B38" s="2" t="s">
        <v>80</v>
      </c>
      <c r="C38" s="2" t="s">
        <v>47</v>
      </c>
      <c r="D38" s="2" t="s">
        <v>102</v>
      </c>
      <c r="E38" s="2" t="s">
        <v>131</v>
      </c>
      <c r="F38" s="2" t="s">
        <v>180</v>
      </c>
      <c r="G38" s="2" t="s">
        <v>52</v>
      </c>
      <c r="H38" s="170">
        <v>44454</v>
      </c>
      <c r="I38" s="2" t="s">
        <v>181</v>
      </c>
      <c r="J38" s="2" t="s">
        <v>182</v>
      </c>
      <c r="K38" s="172"/>
      <c r="L38" s="172"/>
      <c r="O38" s="2"/>
      <c r="P38" s="2" t="s">
        <v>183</v>
      </c>
      <c r="Q38" s="2" t="s">
        <v>56</v>
      </c>
      <c r="R38" s="2" t="s">
        <v>131</v>
      </c>
      <c r="S38" s="2">
        <v>150</v>
      </c>
      <c r="T38" s="2">
        <v>0</v>
      </c>
      <c r="U38" s="2">
        <f t="shared" si="0"/>
        <v>-150</v>
      </c>
      <c r="V38" s="176">
        <f t="shared" si="1"/>
        <v>141.509433962264</v>
      </c>
      <c r="W38" s="2">
        <v>6</v>
      </c>
      <c r="X38" s="176">
        <f t="shared" si="2"/>
        <v>8.49056603773585</v>
      </c>
      <c r="Y38" s="176">
        <f t="shared" si="3"/>
        <v>0</v>
      </c>
      <c r="Z38" s="2">
        <v>6</v>
      </c>
      <c r="AA38" s="176">
        <f t="shared" si="4"/>
        <v>0</v>
      </c>
      <c r="AB38" s="176">
        <f t="shared" si="5"/>
        <v>-141.509433962264</v>
      </c>
      <c r="AF38" s="2" t="s">
        <v>85</v>
      </c>
      <c r="AG38" s="2" t="s">
        <v>58</v>
      </c>
      <c r="AH38" s="2">
        <v>150</v>
      </c>
      <c r="AI38" s="2">
        <v>0</v>
      </c>
      <c r="AJ38" s="176">
        <f t="shared" si="6"/>
        <v>141.509433962264</v>
      </c>
      <c r="AK38" s="176">
        <f t="shared" si="7"/>
        <v>8.49056603773585</v>
      </c>
      <c r="AL38" s="176">
        <f t="shared" si="8"/>
        <v>0</v>
      </c>
      <c r="AM38" s="176">
        <f t="shared" si="9"/>
        <v>0</v>
      </c>
      <c r="AN38" s="3" t="b">
        <f t="shared" si="10"/>
        <v>0</v>
      </c>
      <c r="AO38" s="3" t="str">
        <f>VLOOKUP(R38,内部供方所属关系表!$A$1:$B$202,2,0)</f>
        <v>江苏佳利达国际物流股份有限公司</v>
      </c>
      <c r="AP38" s="3" t="b">
        <f t="shared" si="11"/>
        <v>1</v>
      </c>
      <c r="AQ38" s="3" t="s">
        <v>59</v>
      </c>
      <c r="AR38" s="3" t="s">
        <v>59</v>
      </c>
      <c r="AS38" s="3" t="s">
        <v>59</v>
      </c>
      <c r="AT38" s="3" t="str">
        <f t="shared" si="12"/>
        <v>内部</v>
      </c>
      <c r="AU38" s="3" t="s">
        <v>60</v>
      </c>
    </row>
    <row r="39" spans="1:47">
      <c r="A39" s="2" t="s">
        <v>79</v>
      </c>
      <c r="B39" s="2" t="s">
        <v>80</v>
      </c>
      <c r="C39" s="2" t="s">
        <v>47</v>
      </c>
      <c r="D39" s="2" t="s">
        <v>102</v>
      </c>
      <c r="E39" s="2" t="s">
        <v>184</v>
      </c>
      <c r="F39" s="2" t="s">
        <v>180</v>
      </c>
      <c r="G39" s="2" t="s">
        <v>52</v>
      </c>
      <c r="H39" s="170">
        <v>44454</v>
      </c>
      <c r="I39" s="2" t="s">
        <v>181</v>
      </c>
      <c r="J39" s="2" t="s">
        <v>182</v>
      </c>
      <c r="K39" s="172"/>
      <c r="L39" s="172"/>
      <c r="O39" s="2"/>
      <c r="P39" s="2" t="s">
        <v>183</v>
      </c>
      <c r="Q39" s="2" t="s">
        <v>132</v>
      </c>
      <c r="R39" s="2" t="s">
        <v>185</v>
      </c>
      <c r="S39" s="172">
        <v>18796.38</v>
      </c>
      <c r="T39" s="2">
        <v>0</v>
      </c>
      <c r="U39" s="2">
        <f t="shared" si="0"/>
        <v>-18796.38</v>
      </c>
      <c r="V39" s="176">
        <f t="shared" si="1"/>
        <v>18796.38</v>
      </c>
      <c r="W39" s="2">
        <v>0</v>
      </c>
      <c r="X39" s="176">
        <f t="shared" si="2"/>
        <v>0</v>
      </c>
      <c r="Y39" s="176">
        <f t="shared" si="3"/>
        <v>0</v>
      </c>
      <c r="Z39" s="2">
        <v>6</v>
      </c>
      <c r="AA39" s="176">
        <f t="shared" si="4"/>
        <v>0</v>
      </c>
      <c r="AB39" s="176">
        <f t="shared" si="5"/>
        <v>-18796.38</v>
      </c>
      <c r="AF39" s="2" t="s">
        <v>85</v>
      </c>
      <c r="AG39" s="2" t="s">
        <v>186</v>
      </c>
      <c r="AH39" s="172">
        <v>2461</v>
      </c>
      <c r="AI39" s="2">
        <v>0</v>
      </c>
      <c r="AJ39" s="176">
        <f t="shared" si="6"/>
        <v>2461</v>
      </c>
      <c r="AK39" s="176">
        <f t="shared" si="7"/>
        <v>0</v>
      </c>
      <c r="AL39" s="176">
        <f t="shared" si="8"/>
        <v>0</v>
      </c>
      <c r="AM39" s="176">
        <f t="shared" si="9"/>
        <v>0</v>
      </c>
      <c r="AN39" s="3" t="b">
        <f t="shared" si="10"/>
        <v>0</v>
      </c>
      <c r="AO39" s="3" t="e">
        <f>VLOOKUP(R39,内部供方所属关系表!$A$1:$B$202,2,0)</f>
        <v>#N/A</v>
      </c>
      <c r="AP39" s="3" t="e">
        <f t="shared" si="11"/>
        <v>#N/A</v>
      </c>
      <c r="AQ39" s="3" t="s">
        <v>66</v>
      </c>
      <c r="AR39" s="3" t="s">
        <v>59</v>
      </c>
      <c r="AS39" s="3" t="s">
        <v>59</v>
      </c>
      <c r="AT39" s="3" t="str">
        <f t="shared" si="12"/>
        <v>内部</v>
      </c>
      <c r="AU39" s="3" t="s">
        <v>60</v>
      </c>
    </row>
    <row r="40" spans="1:47">
      <c r="A40" s="2" t="s">
        <v>79</v>
      </c>
      <c r="B40" s="2" t="s">
        <v>80</v>
      </c>
      <c r="C40" s="2" t="s">
        <v>47</v>
      </c>
      <c r="D40" s="2" t="s">
        <v>102</v>
      </c>
      <c r="E40" s="2" t="s">
        <v>184</v>
      </c>
      <c r="F40" s="2" t="s">
        <v>180</v>
      </c>
      <c r="G40" s="2" t="s">
        <v>52</v>
      </c>
      <c r="H40" s="170">
        <v>44454</v>
      </c>
      <c r="I40" s="2" t="s">
        <v>181</v>
      </c>
      <c r="J40" s="2" t="s">
        <v>182</v>
      </c>
      <c r="K40" s="172"/>
      <c r="L40" s="172"/>
      <c r="O40" s="2"/>
      <c r="P40" s="2" t="s">
        <v>183</v>
      </c>
      <c r="Q40" s="2" t="s">
        <v>56</v>
      </c>
      <c r="R40" s="2" t="s">
        <v>184</v>
      </c>
      <c r="S40" s="2">
        <v>100</v>
      </c>
      <c r="T40" s="2">
        <v>0</v>
      </c>
      <c r="U40" s="2">
        <f t="shared" si="0"/>
        <v>-100</v>
      </c>
      <c r="V40" s="176">
        <f t="shared" si="1"/>
        <v>94.3396226415094</v>
      </c>
      <c r="W40" s="2">
        <v>6</v>
      </c>
      <c r="X40" s="176">
        <f t="shared" si="2"/>
        <v>5.66037735849057</v>
      </c>
      <c r="Y40" s="176">
        <f t="shared" si="3"/>
        <v>0</v>
      </c>
      <c r="Z40" s="2">
        <v>6</v>
      </c>
      <c r="AA40" s="176">
        <f t="shared" si="4"/>
        <v>0</v>
      </c>
      <c r="AB40" s="176">
        <f t="shared" si="5"/>
        <v>-94.3396226415094</v>
      </c>
      <c r="AF40" s="2" t="s">
        <v>85</v>
      </c>
      <c r="AG40" s="2" t="s">
        <v>58</v>
      </c>
      <c r="AH40" s="2">
        <v>100</v>
      </c>
      <c r="AI40" s="2">
        <v>0</v>
      </c>
      <c r="AJ40" s="176">
        <f t="shared" si="6"/>
        <v>94.3396226415094</v>
      </c>
      <c r="AK40" s="176">
        <f t="shared" si="7"/>
        <v>5.66037735849057</v>
      </c>
      <c r="AL40" s="176">
        <f t="shared" si="8"/>
        <v>0</v>
      </c>
      <c r="AM40" s="176">
        <f t="shared" si="9"/>
        <v>0</v>
      </c>
      <c r="AN40" s="3" t="b">
        <f t="shared" si="10"/>
        <v>0</v>
      </c>
      <c r="AO40" s="3" t="str">
        <f>VLOOKUP(R40,内部供方所属关系表!$A$1:$B$202,2,0)</f>
        <v>江苏佳利达国际物流股份有限公司</v>
      </c>
      <c r="AP40" s="3" t="b">
        <f t="shared" si="11"/>
        <v>1</v>
      </c>
      <c r="AQ40" s="3" t="s">
        <v>59</v>
      </c>
      <c r="AR40" s="3" t="s">
        <v>59</v>
      </c>
      <c r="AS40" s="3" t="s">
        <v>59</v>
      </c>
      <c r="AT40" s="3" t="str">
        <f t="shared" si="12"/>
        <v>内部</v>
      </c>
      <c r="AU40" s="3" t="s">
        <v>60</v>
      </c>
    </row>
    <row r="41" spans="1:47">
      <c r="A41" s="2" t="s">
        <v>79</v>
      </c>
      <c r="B41" s="2" t="s">
        <v>80</v>
      </c>
      <c r="C41" s="2" t="s">
        <v>47</v>
      </c>
      <c r="D41" s="2" t="s">
        <v>49</v>
      </c>
      <c r="E41" s="2" t="s">
        <v>50</v>
      </c>
      <c r="F41" s="2" t="s">
        <v>180</v>
      </c>
      <c r="G41" s="2" t="s">
        <v>52</v>
      </c>
      <c r="H41" s="170">
        <v>44454</v>
      </c>
      <c r="I41" s="2" t="s">
        <v>181</v>
      </c>
      <c r="J41" s="2" t="s">
        <v>182</v>
      </c>
      <c r="K41" s="172"/>
      <c r="L41" s="172"/>
      <c r="O41" s="2"/>
      <c r="P41" s="2" t="s">
        <v>183</v>
      </c>
      <c r="Q41" s="2" t="s">
        <v>56</v>
      </c>
      <c r="R41" s="2" t="s">
        <v>50</v>
      </c>
      <c r="S41" s="2">
        <v>0.8</v>
      </c>
      <c r="T41" s="2">
        <v>0</v>
      </c>
      <c r="U41" s="2">
        <f t="shared" si="0"/>
        <v>-0.8</v>
      </c>
      <c r="V41" s="176">
        <f t="shared" si="1"/>
        <v>0.754716981132076</v>
      </c>
      <c r="W41" s="2">
        <v>6</v>
      </c>
      <c r="X41" s="176">
        <f t="shared" si="2"/>
        <v>0.0452830188679245</v>
      </c>
      <c r="Y41" s="176">
        <f t="shared" si="3"/>
        <v>0</v>
      </c>
      <c r="Z41" s="2">
        <v>6</v>
      </c>
      <c r="AA41" s="176">
        <f t="shared" si="4"/>
        <v>0</v>
      </c>
      <c r="AB41" s="176">
        <f t="shared" si="5"/>
        <v>-0.754716981132076</v>
      </c>
      <c r="AF41" s="2" t="s">
        <v>85</v>
      </c>
      <c r="AG41" s="2" t="s">
        <v>58</v>
      </c>
      <c r="AH41" s="2">
        <v>0.8</v>
      </c>
      <c r="AI41" s="2">
        <v>0</v>
      </c>
      <c r="AJ41" s="176">
        <f t="shared" si="6"/>
        <v>0.754716981132076</v>
      </c>
      <c r="AK41" s="176">
        <f t="shared" si="7"/>
        <v>0.0452830188679245</v>
      </c>
      <c r="AL41" s="176">
        <f t="shared" si="8"/>
        <v>0</v>
      </c>
      <c r="AM41" s="176">
        <f t="shared" si="9"/>
        <v>0</v>
      </c>
      <c r="AN41" s="3" t="b">
        <f t="shared" si="10"/>
        <v>0</v>
      </c>
      <c r="AO41" s="3" t="str">
        <f>VLOOKUP(R41,内部供方所属关系表!$A$1:$B$202,2,0)</f>
        <v>江苏佳利达国际物流股份有限公司</v>
      </c>
      <c r="AP41" s="3" t="b">
        <f t="shared" si="11"/>
        <v>1</v>
      </c>
      <c r="AQ41" s="3" t="s">
        <v>59</v>
      </c>
      <c r="AR41" s="3" t="s">
        <v>59</v>
      </c>
      <c r="AS41" s="3" t="s">
        <v>59</v>
      </c>
      <c r="AT41" s="3" t="str">
        <f t="shared" si="12"/>
        <v>内部</v>
      </c>
      <c r="AU41" s="3" t="s">
        <v>60</v>
      </c>
    </row>
    <row r="42" spans="1:47">
      <c r="A42" s="2" t="s">
        <v>79</v>
      </c>
      <c r="B42" s="2" t="s">
        <v>80</v>
      </c>
      <c r="F42" s="2" t="s">
        <v>180</v>
      </c>
      <c r="G42" s="2" t="s">
        <v>52</v>
      </c>
      <c r="H42" s="170">
        <v>44454</v>
      </c>
      <c r="I42" s="2" t="s">
        <v>181</v>
      </c>
      <c r="J42" s="2" t="s">
        <v>182</v>
      </c>
      <c r="K42" s="172"/>
      <c r="L42" s="172"/>
      <c r="O42" s="2"/>
      <c r="P42" s="2" t="s">
        <v>183</v>
      </c>
      <c r="Q42" s="2" t="s">
        <v>187</v>
      </c>
      <c r="S42" s="2">
        <v>0</v>
      </c>
      <c r="T42" s="172">
        <v>2502.73</v>
      </c>
      <c r="U42" s="2">
        <f t="shared" si="0"/>
        <v>2502.73</v>
      </c>
      <c r="V42" s="176">
        <f t="shared" si="1"/>
        <v>0</v>
      </c>
      <c r="W42" s="2">
        <v>0</v>
      </c>
      <c r="X42" s="176">
        <f t="shared" si="2"/>
        <v>0</v>
      </c>
      <c r="Y42" s="176">
        <f t="shared" si="3"/>
        <v>2502.73</v>
      </c>
      <c r="Z42" s="2">
        <v>0</v>
      </c>
      <c r="AA42" s="176">
        <f t="shared" si="4"/>
        <v>0</v>
      </c>
      <c r="AB42" s="176">
        <f t="shared" si="5"/>
        <v>2502.73</v>
      </c>
      <c r="AF42" s="2" t="s">
        <v>85</v>
      </c>
      <c r="AG42" s="2" t="s">
        <v>58</v>
      </c>
      <c r="AH42" s="2">
        <v>0</v>
      </c>
      <c r="AI42" s="172">
        <v>2502.73</v>
      </c>
      <c r="AJ42" s="176">
        <f t="shared" si="6"/>
        <v>0</v>
      </c>
      <c r="AK42" s="176">
        <f t="shared" si="7"/>
        <v>0</v>
      </c>
      <c r="AL42" s="176">
        <f t="shared" si="8"/>
        <v>2502.73</v>
      </c>
      <c r="AM42" s="176">
        <f t="shared" si="9"/>
        <v>0</v>
      </c>
      <c r="AN42" s="3" t="b">
        <f t="shared" si="10"/>
        <v>0</v>
      </c>
      <c r="AO42" s="3" t="e">
        <f>VLOOKUP(R42,内部供方所属关系表!$A$1:$B$202,2,0)</f>
        <v>#N/A</v>
      </c>
      <c r="AP42" s="3" t="e">
        <f t="shared" si="11"/>
        <v>#N/A</v>
      </c>
      <c r="AQ42" s="3" t="s">
        <v>66</v>
      </c>
      <c r="AR42" s="3" t="s">
        <v>59</v>
      </c>
      <c r="AS42" s="3" t="s">
        <v>59</v>
      </c>
      <c r="AT42" s="3" t="str">
        <f t="shared" si="12"/>
        <v>内部</v>
      </c>
      <c r="AU42" s="3" t="s">
        <v>60</v>
      </c>
    </row>
    <row r="43" spans="1:47">
      <c r="A43" s="2" t="s">
        <v>79</v>
      </c>
      <c r="B43" s="2" t="s">
        <v>80</v>
      </c>
      <c r="F43" s="2" t="s">
        <v>180</v>
      </c>
      <c r="G43" s="2" t="s">
        <v>52</v>
      </c>
      <c r="H43" s="170">
        <v>44454</v>
      </c>
      <c r="I43" s="2" t="s">
        <v>181</v>
      </c>
      <c r="J43" s="2" t="s">
        <v>182</v>
      </c>
      <c r="K43" s="172"/>
      <c r="L43" s="172"/>
      <c r="O43" s="2"/>
      <c r="P43" s="2" t="s">
        <v>183</v>
      </c>
      <c r="Q43" s="2" t="s">
        <v>188</v>
      </c>
      <c r="S43" s="2">
        <v>0</v>
      </c>
      <c r="T43" s="172">
        <v>15600</v>
      </c>
      <c r="U43" s="2">
        <f t="shared" si="0"/>
        <v>15600</v>
      </c>
      <c r="V43" s="176">
        <f t="shared" si="1"/>
        <v>0</v>
      </c>
      <c r="W43" s="2">
        <v>0</v>
      </c>
      <c r="X43" s="176">
        <f t="shared" si="2"/>
        <v>0</v>
      </c>
      <c r="Y43" s="176">
        <f t="shared" si="3"/>
        <v>15600</v>
      </c>
      <c r="Z43" s="2">
        <v>0</v>
      </c>
      <c r="AA43" s="176">
        <f t="shared" si="4"/>
        <v>0</v>
      </c>
      <c r="AB43" s="176">
        <f t="shared" si="5"/>
        <v>15600</v>
      </c>
      <c r="AF43" s="2" t="s">
        <v>85</v>
      </c>
      <c r="AG43" s="2" t="s">
        <v>58</v>
      </c>
      <c r="AH43" s="2">
        <v>0</v>
      </c>
      <c r="AI43" s="172">
        <v>15600</v>
      </c>
      <c r="AJ43" s="176">
        <f t="shared" si="6"/>
        <v>0</v>
      </c>
      <c r="AK43" s="176">
        <f t="shared" si="7"/>
        <v>0</v>
      </c>
      <c r="AL43" s="176">
        <f t="shared" si="8"/>
        <v>15600</v>
      </c>
      <c r="AM43" s="176">
        <f t="shared" si="9"/>
        <v>0</v>
      </c>
      <c r="AN43" s="3" t="b">
        <f t="shared" si="10"/>
        <v>0</v>
      </c>
      <c r="AO43" s="3" t="e">
        <f>VLOOKUP(R43,内部供方所属关系表!$A$1:$B$202,2,0)</f>
        <v>#N/A</v>
      </c>
      <c r="AP43" s="3" t="e">
        <f t="shared" si="11"/>
        <v>#N/A</v>
      </c>
      <c r="AQ43" s="3" t="s">
        <v>66</v>
      </c>
      <c r="AR43" s="3" t="s">
        <v>59</v>
      </c>
      <c r="AS43" s="3" t="s">
        <v>59</v>
      </c>
      <c r="AT43" s="3" t="str">
        <f t="shared" si="12"/>
        <v>内部</v>
      </c>
      <c r="AU43" s="3" t="s">
        <v>60</v>
      </c>
    </row>
    <row r="44" spans="1:47">
      <c r="A44" s="2" t="s">
        <v>79</v>
      </c>
      <c r="B44" s="2" t="s">
        <v>80</v>
      </c>
      <c r="F44" s="2" t="s">
        <v>180</v>
      </c>
      <c r="G44" s="2" t="s">
        <v>52</v>
      </c>
      <c r="H44" s="170">
        <v>44454</v>
      </c>
      <c r="I44" s="2" t="s">
        <v>181</v>
      </c>
      <c r="J44" s="2" t="s">
        <v>182</v>
      </c>
      <c r="K44" s="172"/>
      <c r="L44" s="172"/>
      <c r="O44" s="2"/>
      <c r="P44" s="2" t="s">
        <v>183</v>
      </c>
      <c r="Q44" s="2" t="s">
        <v>64</v>
      </c>
      <c r="S44" s="2">
        <v>0</v>
      </c>
      <c r="T44" s="172">
        <v>27904.5</v>
      </c>
      <c r="U44" s="2">
        <f t="shared" si="0"/>
        <v>27904.5</v>
      </c>
      <c r="V44" s="176">
        <f t="shared" si="1"/>
        <v>0</v>
      </c>
      <c r="W44" s="2">
        <v>0</v>
      </c>
      <c r="X44" s="176">
        <f t="shared" si="2"/>
        <v>0</v>
      </c>
      <c r="Y44" s="176">
        <f t="shared" si="3"/>
        <v>26325</v>
      </c>
      <c r="Z44" s="2">
        <v>6</v>
      </c>
      <c r="AA44" s="176">
        <f t="shared" si="4"/>
        <v>1579.5</v>
      </c>
      <c r="AB44" s="176">
        <f t="shared" si="5"/>
        <v>26325</v>
      </c>
      <c r="AF44" s="2" t="s">
        <v>85</v>
      </c>
      <c r="AG44" s="2" t="s">
        <v>58</v>
      </c>
      <c r="AH44" s="2">
        <v>0</v>
      </c>
      <c r="AI44" s="172">
        <v>27904.5</v>
      </c>
      <c r="AJ44" s="176">
        <f t="shared" si="6"/>
        <v>0</v>
      </c>
      <c r="AK44" s="176">
        <f t="shared" si="7"/>
        <v>0</v>
      </c>
      <c r="AL44" s="176">
        <f t="shared" si="8"/>
        <v>26325</v>
      </c>
      <c r="AM44" s="176">
        <f t="shared" si="9"/>
        <v>1579.5</v>
      </c>
      <c r="AN44" s="3" t="b">
        <f t="shared" si="10"/>
        <v>0</v>
      </c>
      <c r="AO44" s="3" t="e">
        <f>VLOOKUP(R44,内部供方所属关系表!$A$1:$B$202,2,0)</f>
        <v>#N/A</v>
      </c>
      <c r="AP44" s="3" t="e">
        <f t="shared" si="11"/>
        <v>#N/A</v>
      </c>
      <c r="AQ44" s="3" t="s">
        <v>66</v>
      </c>
      <c r="AR44" s="3" t="s">
        <v>59</v>
      </c>
      <c r="AS44" s="3" t="s">
        <v>59</v>
      </c>
      <c r="AT44" s="3" t="str">
        <f t="shared" si="12"/>
        <v>内部</v>
      </c>
      <c r="AU44" s="3" t="s">
        <v>60</v>
      </c>
    </row>
    <row r="45" spans="1:47">
      <c r="A45" s="2" t="s">
        <v>79</v>
      </c>
      <c r="B45" s="2" t="s">
        <v>80</v>
      </c>
      <c r="F45" s="2" t="s">
        <v>180</v>
      </c>
      <c r="G45" s="2" t="s">
        <v>52</v>
      </c>
      <c r="H45" s="170">
        <v>44454</v>
      </c>
      <c r="I45" s="2" t="s">
        <v>181</v>
      </c>
      <c r="J45" s="2" t="s">
        <v>182</v>
      </c>
      <c r="K45" s="172"/>
      <c r="L45" s="172"/>
      <c r="O45" s="2"/>
      <c r="P45" s="2" t="s">
        <v>183</v>
      </c>
      <c r="Q45" s="2" t="s">
        <v>189</v>
      </c>
      <c r="S45" s="2">
        <v>0</v>
      </c>
      <c r="T45" s="172">
        <v>149175</v>
      </c>
      <c r="U45" s="2">
        <f t="shared" si="0"/>
        <v>149175</v>
      </c>
      <c r="V45" s="176">
        <f t="shared" si="1"/>
        <v>0</v>
      </c>
      <c r="W45" s="2">
        <v>0</v>
      </c>
      <c r="X45" s="176">
        <f t="shared" si="2"/>
        <v>0</v>
      </c>
      <c r="Y45" s="176">
        <f t="shared" si="3"/>
        <v>149175</v>
      </c>
      <c r="Z45" s="2">
        <v>0</v>
      </c>
      <c r="AA45" s="176">
        <f t="shared" si="4"/>
        <v>0</v>
      </c>
      <c r="AB45" s="176">
        <f t="shared" si="5"/>
        <v>149175</v>
      </c>
      <c r="AF45" s="2" t="s">
        <v>85</v>
      </c>
      <c r="AG45" s="2" t="s">
        <v>58</v>
      </c>
      <c r="AH45" s="2">
        <v>0</v>
      </c>
      <c r="AI45" s="172">
        <v>149175</v>
      </c>
      <c r="AJ45" s="176">
        <f t="shared" si="6"/>
        <v>0</v>
      </c>
      <c r="AK45" s="176">
        <f t="shared" si="7"/>
        <v>0</v>
      </c>
      <c r="AL45" s="176">
        <f t="shared" si="8"/>
        <v>149175</v>
      </c>
      <c r="AM45" s="176">
        <f t="shared" si="9"/>
        <v>0</v>
      </c>
      <c r="AN45" s="3" t="b">
        <f t="shared" si="10"/>
        <v>0</v>
      </c>
      <c r="AO45" s="3" t="e">
        <f>VLOOKUP(R45,内部供方所属关系表!$A$1:$B$202,2,0)</f>
        <v>#N/A</v>
      </c>
      <c r="AP45" s="3" t="e">
        <f t="shared" si="11"/>
        <v>#N/A</v>
      </c>
      <c r="AQ45" s="3" t="s">
        <v>66</v>
      </c>
      <c r="AR45" s="3" t="s">
        <v>59</v>
      </c>
      <c r="AS45" s="3" t="s">
        <v>59</v>
      </c>
      <c r="AT45" s="3" t="str">
        <f t="shared" si="12"/>
        <v>内部</v>
      </c>
      <c r="AU45" s="3" t="s">
        <v>60</v>
      </c>
    </row>
    <row r="46" spans="1:47">
      <c r="A46" s="2" t="s">
        <v>79</v>
      </c>
      <c r="B46" s="2" t="s">
        <v>80</v>
      </c>
      <c r="C46" s="2" t="s">
        <v>47</v>
      </c>
      <c r="D46" s="2" t="s">
        <v>102</v>
      </c>
      <c r="E46" s="2" t="s">
        <v>131</v>
      </c>
      <c r="F46" s="2" t="s">
        <v>180</v>
      </c>
      <c r="G46" s="2" t="s">
        <v>52</v>
      </c>
      <c r="H46" s="170">
        <v>44454</v>
      </c>
      <c r="I46" s="2" t="s">
        <v>181</v>
      </c>
      <c r="J46" s="2" t="s">
        <v>182</v>
      </c>
      <c r="K46" s="172"/>
      <c r="L46" s="172"/>
      <c r="O46" s="2"/>
      <c r="P46" s="2" t="s">
        <v>183</v>
      </c>
      <c r="Q46" s="2" t="s">
        <v>190</v>
      </c>
      <c r="R46" s="2" t="s">
        <v>191</v>
      </c>
      <c r="S46" s="172">
        <v>50700</v>
      </c>
      <c r="T46" s="2">
        <v>0</v>
      </c>
      <c r="U46" s="2">
        <f t="shared" si="0"/>
        <v>-50700</v>
      </c>
      <c r="V46" s="176">
        <f t="shared" si="1"/>
        <v>50700</v>
      </c>
      <c r="W46" s="2">
        <v>0</v>
      </c>
      <c r="X46" s="176">
        <f t="shared" si="2"/>
        <v>0</v>
      </c>
      <c r="Y46" s="176">
        <f t="shared" si="3"/>
        <v>0</v>
      </c>
      <c r="Z46" s="2">
        <v>6</v>
      </c>
      <c r="AA46" s="176">
        <f t="shared" si="4"/>
        <v>0</v>
      </c>
      <c r="AB46" s="176">
        <f t="shared" si="5"/>
        <v>-50700</v>
      </c>
      <c r="AF46" s="2" t="s">
        <v>85</v>
      </c>
      <c r="AG46" s="2" t="s">
        <v>58</v>
      </c>
      <c r="AH46" s="172">
        <v>50700</v>
      </c>
      <c r="AI46" s="2">
        <v>0</v>
      </c>
      <c r="AJ46" s="176">
        <f t="shared" si="6"/>
        <v>50700</v>
      </c>
      <c r="AK46" s="176">
        <f t="shared" si="7"/>
        <v>0</v>
      </c>
      <c r="AL46" s="176">
        <f t="shared" si="8"/>
        <v>0</v>
      </c>
      <c r="AM46" s="176">
        <f t="shared" si="9"/>
        <v>0</v>
      </c>
      <c r="AN46" s="3" t="b">
        <f t="shared" si="10"/>
        <v>0</v>
      </c>
      <c r="AO46" s="3" t="e">
        <f>VLOOKUP(R46,内部供方所属关系表!$A$1:$B$202,2,0)</f>
        <v>#N/A</v>
      </c>
      <c r="AP46" s="3" t="e">
        <f t="shared" si="11"/>
        <v>#N/A</v>
      </c>
      <c r="AQ46" s="3" t="s">
        <v>66</v>
      </c>
      <c r="AR46" s="3" t="s">
        <v>59</v>
      </c>
      <c r="AS46" s="3" t="s">
        <v>59</v>
      </c>
      <c r="AT46" s="3" t="str">
        <f t="shared" si="12"/>
        <v>内部</v>
      </c>
      <c r="AU46" s="3" t="s">
        <v>60</v>
      </c>
    </row>
    <row r="47" spans="1:47">
      <c r="A47" s="2" t="s">
        <v>192</v>
      </c>
      <c r="B47" s="2" t="s">
        <v>193</v>
      </c>
      <c r="C47" s="2" t="s">
        <v>47</v>
      </c>
      <c r="D47" s="2" t="s">
        <v>102</v>
      </c>
      <c r="E47" s="2" t="s">
        <v>194</v>
      </c>
      <c r="F47" s="2" t="s">
        <v>51</v>
      </c>
      <c r="G47" s="2" t="s">
        <v>52</v>
      </c>
      <c r="H47" s="170">
        <v>44480</v>
      </c>
      <c r="I47" s="2" t="s">
        <v>195</v>
      </c>
      <c r="J47" s="2" t="s">
        <v>196</v>
      </c>
      <c r="O47" s="2"/>
      <c r="P47" s="2" t="s">
        <v>197</v>
      </c>
      <c r="Q47" s="2" t="s">
        <v>198</v>
      </c>
      <c r="R47" s="2" t="s">
        <v>194</v>
      </c>
      <c r="S47" s="2">
        <v>100</v>
      </c>
      <c r="T47" s="2">
        <v>100</v>
      </c>
      <c r="U47" s="2">
        <v>0</v>
      </c>
      <c r="V47" s="2">
        <v>94.34</v>
      </c>
      <c r="W47" s="2">
        <v>6</v>
      </c>
      <c r="X47" s="2">
        <v>5.66</v>
      </c>
      <c r="Y47" s="2">
        <v>94.34</v>
      </c>
      <c r="Z47" s="2">
        <v>6</v>
      </c>
      <c r="AA47" s="2">
        <v>5.66</v>
      </c>
      <c r="AB47" s="2">
        <v>0</v>
      </c>
      <c r="AC47" s="2" t="s">
        <v>199</v>
      </c>
      <c r="AD47" s="2" t="s">
        <v>196</v>
      </c>
      <c r="AF47" s="2" t="s">
        <v>200</v>
      </c>
      <c r="AG47" s="2" t="s">
        <v>58</v>
      </c>
      <c r="AH47" s="2">
        <v>100</v>
      </c>
      <c r="AI47" s="2">
        <v>100</v>
      </c>
      <c r="AJ47" s="2">
        <v>94.34</v>
      </c>
      <c r="AK47" s="2">
        <v>5.66</v>
      </c>
      <c r="AL47" s="2">
        <v>94.34</v>
      </c>
      <c r="AM47" s="2">
        <v>5.66</v>
      </c>
      <c r="AN47" s="3" t="b">
        <f t="shared" ref="AN47:AN51" si="13">A47=C47</f>
        <v>0</v>
      </c>
      <c r="AO47" s="3" t="str">
        <f>VLOOKUP(R47,内部供方所属关系表!$A$1:$B$202,2,0)</f>
        <v>江苏佳利达国际物流股份有限公司</v>
      </c>
      <c r="AP47" s="3" t="b">
        <f t="shared" ref="AP47:AP51" si="14">AO47=C47</f>
        <v>1</v>
      </c>
      <c r="AQ47" s="3" t="s">
        <v>59</v>
      </c>
      <c r="AR47" s="3" t="s">
        <v>66</v>
      </c>
      <c r="AS47" s="3" t="s">
        <v>59</v>
      </c>
      <c r="AT47" s="3" t="str">
        <f t="shared" si="12"/>
        <v>外部</v>
      </c>
      <c r="AU47" s="3" t="s">
        <v>60</v>
      </c>
    </row>
    <row r="48" spans="1:47">
      <c r="A48" s="2" t="s">
        <v>192</v>
      </c>
      <c r="B48" s="2" t="s">
        <v>193</v>
      </c>
      <c r="C48" s="2" t="s">
        <v>47</v>
      </c>
      <c r="D48" s="2" t="s">
        <v>49</v>
      </c>
      <c r="E48" s="2" t="s">
        <v>50</v>
      </c>
      <c r="F48" s="2" t="s">
        <v>51</v>
      </c>
      <c r="G48" s="2" t="s">
        <v>52</v>
      </c>
      <c r="H48" s="170">
        <v>44480</v>
      </c>
      <c r="I48" s="2" t="s">
        <v>195</v>
      </c>
      <c r="J48" s="2" t="s">
        <v>196</v>
      </c>
      <c r="O48" s="2"/>
      <c r="P48" s="2" t="s">
        <v>197</v>
      </c>
      <c r="Q48" s="2" t="s">
        <v>56</v>
      </c>
      <c r="R48" s="2" t="s">
        <v>50</v>
      </c>
      <c r="S48" s="2">
        <v>0.8</v>
      </c>
      <c r="T48" s="2">
        <v>0.8</v>
      </c>
      <c r="U48" s="2">
        <v>0</v>
      </c>
      <c r="V48" s="2">
        <v>0.75</v>
      </c>
      <c r="W48" s="2">
        <v>6</v>
      </c>
      <c r="X48" s="2">
        <v>0.05</v>
      </c>
      <c r="Y48" s="2">
        <v>0.75</v>
      </c>
      <c r="Z48" s="2">
        <v>6</v>
      </c>
      <c r="AA48" s="2">
        <v>0.05</v>
      </c>
      <c r="AB48" s="2">
        <v>0</v>
      </c>
      <c r="AC48" s="2" t="s">
        <v>199</v>
      </c>
      <c r="AD48" s="2" t="s">
        <v>196</v>
      </c>
      <c r="AF48" s="2" t="s">
        <v>200</v>
      </c>
      <c r="AG48" s="2" t="s">
        <v>58</v>
      </c>
      <c r="AH48" s="2">
        <v>0.8</v>
      </c>
      <c r="AI48" s="2">
        <v>0.8</v>
      </c>
      <c r="AJ48" s="2">
        <v>0.75</v>
      </c>
      <c r="AK48" s="2">
        <v>0.05</v>
      </c>
      <c r="AL48" s="2">
        <v>0.75</v>
      </c>
      <c r="AM48" s="2">
        <v>0.05</v>
      </c>
      <c r="AN48" s="3" t="b">
        <f t="shared" si="13"/>
        <v>0</v>
      </c>
      <c r="AO48" s="3" t="str">
        <f>VLOOKUP(R48,内部供方所属关系表!$A$1:$B$202,2,0)</f>
        <v>江苏佳利达国际物流股份有限公司</v>
      </c>
      <c r="AP48" s="3" t="b">
        <f t="shared" si="14"/>
        <v>1</v>
      </c>
      <c r="AQ48" s="3" t="s">
        <v>59</v>
      </c>
      <c r="AR48" s="3" t="s">
        <v>66</v>
      </c>
      <c r="AS48" s="3" t="s">
        <v>59</v>
      </c>
      <c r="AT48" s="3" t="str">
        <f t="shared" si="12"/>
        <v>外部</v>
      </c>
      <c r="AU48" s="3" t="s">
        <v>60</v>
      </c>
    </row>
    <row r="49" spans="1:47">
      <c r="A49" s="2" t="s">
        <v>192</v>
      </c>
      <c r="B49" s="2" t="s">
        <v>193</v>
      </c>
      <c r="C49" s="2" t="s">
        <v>47</v>
      </c>
      <c r="D49" s="2" t="s">
        <v>102</v>
      </c>
      <c r="E49" s="2" t="s">
        <v>194</v>
      </c>
      <c r="F49" s="2" t="s">
        <v>51</v>
      </c>
      <c r="G49" s="2" t="s">
        <v>52</v>
      </c>
      <c r="H49" s="170">
        <v>44480</v>
      </c>
      <c r="I49" s="2" t="s">
        <v>195</v>
      </c>
      <c r="J49" s="2" t="s">
        <v>196</v>
      </c>
      <c r="O49" s="2"/>
      <c r="P49" s="2" t="s">
        <v>197</v>
      </c>
      <c r="Q49" s="2" t="s">
        <v>201</v>
      </c>
      <c r="R49" s="2" t="s">
        <v>202</v>
      </c>
      <c r="S49" s="172">
        <v>1962</v>
      </c>
      <c r="T49" s="172">
        <v>1962</v>
      </c>
      <c r="U49" s="2">
        <v>0</v>
      </c>
      <c r="V49" s="172">
        <v>1962</v>
      </c>
      <c r="W49" s="2">
        <v>0</v>
      </c>
      <c r="X49" s="2">
        <v>0</v>
      </c>
      <c r="Y49" s="172">
        <v>1850.94</v>
      </c>
      <c r="Z49" s="2">
        <v>6</v>
      </c>
      <c r="AA49" s="2">
        <v>111.06</v>
      </c>
      <c r="AB49" s="2">
        <v>-111.06</v>
      </c>
      <c r="AC49" s="2" t="s">
        <v>199</v>
      </c>
      <c r="AD49" s="2" t="s">
        <v>196</v>
      </c>
      <c r="AF49" s="2" t="s">
        <v>200</v>
      </c>
      <c r="AG49" s="2" t="s">
        <v>58</v>
      </c>
      <c r="AH49" s="172">
        <v>1962</v>
      </c>
      <c r="AI49" s="172">
        <v>1962</v>
      </c>
      <c r="AJ49" s="172">
        <v>1962</v>
      </c>
      <c r="AK49" s="2">
        <v>0</v>
      </c>
      <c r="AL49" s="172">
        <v>1850.94</v>
      </c>
      <c r="AM49" s="2">
        <v>111.06</v>
      </c>
      <c r="AN49" s="3" t="b">
        <f t="shared" si="13"/>
        <v>0</v>
      </c>
      <c r="AO49" s="3" t="e">
        <f>VLOOKUP(R49,内部供方所属关系表!$A$1:$B$202,2,0)</f>
        <v>#N/A</v>
      </c>
      <c r="AP49" s="3" t="e">
        <f t="shared" si="14"/>
        <v>#N/A</v>
      </c>
      <c r="AQ49" s="3" t="s">
        <v>66</v>
      </c>
      <c r="AR49" s="3" t="s">
        <v>66</v>
      </c>
      <c r="AS49" s="3" t="s">
        <v>59</v>
      </c>
      <c r="AT49" s="3" t="str">
        <f t="shared" si="12"/>
        <v>外部</v>
      </c>
      <c r="AU49" s="3" t="s">
        <v>60</v>
      </c>
    </row>
    <row r="50" spans="1:47">
      <c r="A50" s="2" t="s">
        <v>192</v>
      </c>
      <c r="B50" s="2" t="s">
        <v>193</v>
      </c>
      <c r="C50" s="2" t="s">
        <v>47</v>
      </c>
      <c r="D50" s="2" t="s">
        <v>102</v>
      </c>
      <c r="E50" s="2" t="s">
        <v>194</v>
      </c>
      <c r="F50" s="2" t="s">
        <v>51</v>
      </c>
      <c r="G50" s="2" t="s">
        <v>52</v>
      </c>
      <c r="H50" s="170">
        <v>44480</v>
      </c>
      <c r="I50" s="2" t="s">
        <v>195</v>
      </c>
      <c r="J50" s="2" t="s">
        <v>196</v>
      </c>
      <c r="O50" s="2"/>
      <c r="P50" s="2" t="s">
        <v>197</v>
      </c>
      <c r="Q50" s="2" t="s">
        <v>203</v>
      </c>
      <c r="R50" s="2" t="s">
        <v>204</v>
      </c>
      <c r="S50" s="2">
        <v>124.6</v>
      </c>
      <c r="T50" s="2">
        <v>124.6</v>
      </c>
      <c r="U50" s="2">
        <v>0</v>
      </c>
      <c r="V50" s="2">
        <v>124.6</v>
      </c>
      <c r="W50" s="2">
        <v>0</v>
      </c>
      <c r="X50" s="2">
        <v>0</v>
      </c>
      <c r="Y50" s="2">
        <v>117.55</v>
      </c>
      <c r="Z50" s="2">
        <v>6</v>
      </c>
      <c r="AA50" s="2">
        <v>7.05</v>
      </c>
      <c r="AB50" s="2">
        <v>-7.05</v>
      </c>
      <c r="AC50" s="2" t="s">
        <v>199</v>
      </c>
      <c r="AD50" s="2" t="s">
        <v>196</v>
      </c>
      <c r="AF50" s="2" t="s">
        <v>200</v>
      </c>
      <c r="AG50" s="2" t="s">
        <v>58</v>
      </c>
      <c r="AH50" s="2">
        <v>124.6</v>
      </c>
      <c r="AI50" s="2">
        <v>124.6</v>
      </c>
      <c r="AJ50" s="2">
        <v>124.6</v>
      </c>
      <c r="AK50" s="2">
        <v>0</v>
      </c>
      <c r="AL50" s="2">
        <v>117.55</v>
      </c>
      <c r="AM50" s="2">
        <v>7.05</v>
      </c>
      <c r="AN50" s="3" t="b">
        <f t="shared" si="13"/>
        <v>0</v>
      </c>
      <c r="AO50" s="3" t="e">
        <f>VLOOKUP(R50,内部供方所属关系表!$A$1:$B$202,2,0)</f>
        <v>#N/A</v>
      </c>
      <c r="AP50" s="3" t="e">
        <f t="shared" si="14"/>
        <v>#N/A</v>
      </c>
      <c r="AQ50" s="3" t="s">
        <v>66</v>
      </c>
      <c r="AR50" s="3" t="s">
        <v>66</v>
      </c>
      <c r="AS50" s="3" t="s">
        <v>59</v>
      </c>
      <c r="AT50" s="3" t="str">
        <f t="shared" si="12"/>
        <v>外部</v>
      </c>
      <c r="AU50" s="3" t="s">
        <v>60</v>
      </c>
    </row>
    <row r="51" spans="1:47">
      <c r="A51" s="2" t="s">
        <v>192</v>
      </c>
      <c r="B51" s="2" t="s">
        <v>193</v>
      </c>
      <c r="C51" s="2" t="s">
        <v>192</v>
      </c>
      <c r="D51" s="2" t="s">
        <v>193</v>
      </c>
      <c r="E51" s="2" t="s">
        <v>205</v>
      </c>
      <c r="F51" s="2" t="s">
        <v>51</v>
      </c>
      <c r="G51" s="2" t="s">
        <v>52</v>
      </c>
      <c r="H51" s="170">
        <v>44480</v>
      </c>
      <c r="I51" s="2" t="s">
        <v>195</v>
      </c>
      <c r="J51" s="2" t="s">
        <v>196</v>
      </c>
      <c r="O51" s="2"/>
      <c r="P51" s="2" t="s">
        <v>197</v>
      </c>
      <c r="Q51" s="2" t="s">
        <v>64</v>
      </c>
      <c r="R51" s="2" t="s">
        <v>206</v>
      </c>
      <c r="S51" s="172">
        <v>1824.03</v>
      </c>
      <c r="T51" s="172">
        <v>1824.03</v>
      </c>
      <c r="U51" s="2">
        <v>0</v>
      </c>
      <c r="V51" s="172">
        <v>1673.42</v>
      </c>
      <c r="W51" s="2">
        <v>9</v>
      </c>
      <c r="X51" s="2">
        <v>150.61</v>
      </c>
      <c r="Y51" s="172">
        <v>1720.78</v>
      </c>
      <c r="Z51" s="2">
        <v>6</v>
      </c>
      <c r="AA51" s="2">
        <v>103.25</v>
      </c>
      <c r="AB51" s="2">
        <v>47.36</v>
      </c>
      <c r="AC51" s="2" t="s">
        <v>199</v>
      </c>
      <c r="AD51" s="2" t="s">
        <v>196</v>
      </c>
      <c r="AF51" s="2" t="s">
        <v>200</v>
      </c>
      <c r="AG51" s="2" t="s">
        <v>58</v>
      </c>
      <c r="AH51" s="172">
        <v>1824.03</v>
      </c>
      <c r="AI51" s="172">
        <v>1824.03</v>
      </c>
      <c r="AJ51" s="172">
        <v>1673.42</v>
      </c>
      <c r="AK51" s="2">
        <v>150.61</v>
      </c>
      <c r="AL51" s="172">
        <v>1720.78</v>
      </c>
      <c r="AM51" s="2">
        <v>103.25</v>
      </c>
      <c r="AN51" s="3" t="b">
        <f t="shared" si="13"/>
        <v>1</v>
      </c>
      <c r="AO51" s="3" t="e">
        <f>VLOOKUP(R51,内部供方所属关系表!$A$1:$B$202,2,0)</f>
        <v>#N/A</v>
      </c>
      <c r="AP51" s="3" t="e">
        <f t="shared" si="14"/>
        <v>#N/A</v>
      </c>
      <c r="AQ51" s="3" t="s">
        <v>66</v>
      </c>
      <c r="AR51" s="3" t="s">
        <v>66</v>
      </c>
      <c r="AS51" s="3" t="s">
        <v>66</v>
      </c>
      <c r="AT51" s="3" t="str">
        <f t="shared" si="12"/>
        <v>外部</v>
      </c>
      <c r="AU51" s="3" t="s">
        <v>60</v>
      </c>
    </row>
    <row r="52" ht="13.8" customHeight="1" spans="1:47">
      <c r="A52" s="2" t="s">
        <v>47</v>
      </c>
      <c r="B52" s="2" t="s">
        <v>48</v>
      </c>
      <c r="C52" s="2" t="s">
        <v>47</v>
      </c>
      <c r="D52" s="2" t="s">
        <v>49</v>
      </c>
      <c r="E52" s="2" t="s">
        <v>63</v>
      </c>
      <c r="F52" s="2" t="s">
        <v>51</v>
      </c>
      <c r="G52" s="2" t="s">
        <v>207</v>
      </c>
      <c r="H52" s="170">
        <v>44362</v>
      </c>
      <c r="I52" s="2" t="s">
        <v>53</v>
      </c>
      <c r="J52" s="2" t="s">
        <v>54</v>
      </c>
      <c r="P52" s="2" t="s">
        <v>55</v>
      </c>
      <c r="Q52" s="2" t="s">
        <v>68</v>
      </c>
      <c r="R52" s="2" t="s">
        <v>63</v>
      </c>
      <c r="S52" s="2">
        <v>35.75</v>
      </c>
      <c r="T52" s="2">
        <v>0</v>
      </c>
      <c r="U52" s="2">
        <f t="shared" ref="U52:U61" si="15">T52-S52</f>
        <v>-35.75</v>
      </c>
      <c r="V52" s="176">
        <f t="shared" ref="V52:V61" si="16">S52/(1+W52%)</f>
        <v>32.7981651376147</v>
      </c>
      <c r="W52" s="2">
        <v>9</v>
      </c>
      <c r="X52" s="176">
        <f t="shared" ref="X52:X61" si="17">V52*W52%</f>
        <v>2.95183486238532</v>
      </c>
      <c r="Y52" s="176">
        <f t="shared" ref="Y52:Y61" si="18">T52/(1+Z52%)</f>
        <v>0</v>
      </c>
      <c r="Z52" s="2">
        <v>6</v>
      </c>
      <c r="AA52" s="176">
        <f t="shared" ref="AA52:AA61" si="19">Y52*Z52%</f>
        <v>0</v>
      </c>
      <c r="AB52" s="176">
        <f t="shared" ref="AB52:AB61" si="20">Y52-V52</f>
        <v>-32.7981651376147</v>
      </c>
      <c r="AF52" s="2" t="s">
        <v>57</v>
      </c>
      <c r="AG52" s="2" t="s">
        <v>58</v>
      </c>
      <c r="AH52" s="2">
        <v>35.75</v>
      </c>
      <c r="AI52" s="2">
        <v>0</v>
      </c>
      <c r="AJ52" s="176">
        <f t="shared" ref="AJ52:AJ61" si="21">AH52/(1+W52%)</f>
        <v>32.7981651376147</v>
      </c>
      <c r="AK52" s="176">
        <f t="shared" ref="AK52:AK61" si="22">AJ52*W52%</f>
        <v>2.95183486238532</v>
      </c>
      <c r="AL52" s="176">
        <f t="shared" ref="AL52:AL61" si="23">AI52/(1+Z52%)</f>
        <v>0</v>
      </c>
      <c r="AM52" s="176">
        <f t="shared" ref="AM52:AM61" si="24">AL52*Z52%</f>
        <v>0</v>
      </c>
      <c r="AN52" s="3" t="b">
        <f t="shared" ref="AN52:AN59" si="25">A52=C52</f>
        <v>1</v>
      </c>
      <c r="AO52" s="3" t="str">
        <f>VLOOKUP(R52,内部供方所属关系表!$A$1:$B$202,2,0)</f>
        <v>江苏佳利达国际物流股份有限公司</v>
      </c>
      <c r="AP52" s="3" t="b">
        <f t="shared" ref="AP52:AP59" si="26">AO52=C52</f>
        <v>1</v>
      </c>
      <c r="AQ52" s="3" t="s">
        <v>59</v>
      </c>
      <c r="AR52" s="3" t="s">
        <v>59</v>
      </c>
      <c r="AS52" s="3" t="s">
        <v>59</v>
      </c>
      <c r="AT52" s="3" t="str">
        <f t="shared" si="12"/>
        <v>内部</v>
      </c>
      <c r="AU52" s="3" t="s">
        <v>60</v>
      </c>
    </row>
    <row r="53" ht="13.8" customHeight="1" spans="1:47">
      <c r="A53" s="2" t="s">
        <v>47</v>
      </c>
      <c r="B53" s="2" t="s">
        <v>48</v>
      </c>
      <c r="C53" s="2" t="s">
        <v>47</v>
      </c>
      <c r="D53" s="2" t="s">
        <v>49</v>
      </c>
      <c r="E53" s="2" t="s">
        <v>69</v>
      </c>
      <c r="F53" s="2" t="s">
        <v>51</v>
      </c>
      <c r="G53" s="2" t="s">
        <v>207</v>
      </c>
      <c r="H53" s="170">
        <v>44362</v>
      </c>
      <c r="I53" s="2" t="s">
        <v>53</v>
      </c>
      <c r="J53" s="2" t="s">
        <v>54</v>
      </c>
      <c r="P53" s="2" t="s">
        <v>55</v>
      </c>
      <c r="Q53" s="2" t="s">
        <v>70</v>
      </c>
      <c r="R53" s="2" t="s">
        <v>69</v>
      </c>
      <c r="S53" s="2">
        <v>25</v>
      </c>
      <c r="T53" s="2">
        <v>0</v>
      </c>
      <c r="U53" s="2">
        <f t="shared" si="15"/>
        <v>-25</v>
      </c>
      <c r="V53" s="176">
        <f t="shared" si="16"/>
        <v>23.5849056603774</v>
      </c>
      <c r="W53" s="2">
        <v>6</v>
      </c>
      <c r="X53" s="176">
        <f t="shared" si="17"/>
        <v>1.41509433962264</v>
      </c>
      <c r="Y53" s="176">
        <f t="shared" si="18"/>
        <v>0</v>
      </c>
      <c r="Z53" s="2">
        <v>6</v>
      </c>
      <c r="AA53" s="176">
        <f t="shared" si="19"/>
        <v>0</v>
      </c>
      <c r="AB53" s="176">
        <f t="shared" si="20"/>
        <v>-23.5849056603774</v>
      </c>
      <c r="AF53" s="2" t="s">
        <v>57</v>
      </c>
      <c r="AG53" s="2" t="s">
        <v>58</v>
      </c>
      <c r="AH53" s="2">
        <v>25</v>
      </c>
      <c r="AI53" s="2">
        <v>0</v>
      </c>
      <c r="AJ53" s="176">
        <f t="shared" si="21"/>
        <v>23.5849056603774</v>
      </c>
      <c r="AK53" s="176">
        <f t="shared" si="22"/>
        <v>1.41509433962264</v>
      </c>
      <c r="AL53" s="176">
        <f t="shared" si="23"/>
        <v>0</v>
      </c>
      <c r="AM53" s="176">
        <f t="shared" si="24"/>
        <v>0</v>
      </c>
      <c r="AN53" s="3" t="b">
        <f t="shared" si="25"/>
        <v>1</v>
      </c>
      <c r="AO53" s="3" t="str">
        <f>VLOOKUP(R53,内部供方所属关系表!$A$1:$B$202,2,0)</f>
        <v>江苏佳利达国际物流股份有限公司</v>
      </c>
      <c r="AP53" s="3" t="b">
        <f t="shared" si="26"/>
        <v>1</v>
      </c>
      <c r="AQ53" s="3" t="s">
        <v>59</v>
      </c>
      <c r="AR53" s="3" t="s">
        <v>59</v>
      </c>
      <c r="AS53" s="3" t="s">
        <v>59</v>
      </c>
      <c r="AT53" s="3" t="str">
        <f t="shared" si="12"/>
        <v>内部</v>
      </c>
      <c r="AU53" s="3" t="s">
        <v>60</v>
      </c>
    </row>
    <row r="54" ht="13.8" customHeight="1" spans="1:47">
      <c r="A54" s="2" t="s">
        <v>167</v>
      </c>
      <c r="B54" s="2" t="s">
        <v>48</v>
      </c>
      <c r="F54" s="2" t="s">
        <v>168</v>
      </c>
      <c r="G54" s="2" t="s">
        <v>208</v>
      </c>
      <c r="H54" s="170">
        <v>44365</v>
      </c>
      <c r="I54" s="2" t="s">
        <v>169</v>
      </c>
      <c r="J54" s="2" t="s">
        <v>170</v>
      </c>
      <c r="O54" s="2"/>
      <c r="P54" s="2" t="s">
        <v>171</v>
      </c>
      <c r="Q54" s="2" t="s">
        <v>209</v>
      </c>
      <c r="S54" s="2">
        <v>0</v>
      </c>
      <c r="T54" s="2">
        <v>100</v>
      </c>
      <c r="U54" s="2">
        <f t="shared" si="15"/>
        <v>100</v>
      </c>
      <c r="V54" s="176">
        <f t="shared" si="16"/>
        <v>0</v>
      </c>
      <c r="W54" s="2">
        <v>0</v>
      </c>
      <c r="X54" s="176">
        <f t="shared" si="17"/>
        <v>0</v>
      </c>
      <c r="Y54" s="176">
        <f t="shared" si="18"/>
        <v>94.3396226415094</v>
      </c>
      <c r="Z54" s="2">
        <v>6</v>
      </c>
      <c r="AA54" s="176">
        <f t="shared" si="19"/>
        <v>5.66037735849057</v>
      </c>
      <c r="AB54" s="176">
        <f t="shared" si="20"/>
        <v>94.3396226415094</v>
      </c>
      <c r="AF54" s="2" t="s">
        <v>57</v>
      </c>
      <c r="AG54" s="2" t="s">
        <v>58</v>
      </c>
      <c r="AH54" s="2">
        <v>0</v>
      </c>
      <c r="AI54" s="2">
        <v>100</v>
      </c>
      <c r="AJ54" s="176">
        <f t="shared" si="21"/>
        <v>0</v>
      </c>
      <c r="AK54" s="176">
        <f t="shared" si="22"/>
        <v>0</v>
      </c>
      <c r="AL54" s="176">
        <f t="shared" si="23"/>
        <v>94.3396226415094</v>
      </c>
      <c r="AM54" s="176">
        <f t="shared" si="24"/>
        <v>5.66037735849057</v>
      </c>
      <c r="AN54" s="3" t="b">
        <f t="shared" si="25"/>
        <v>0</v>
      </c>
      <c r="AO54" s="3" t="e">
        <f>VLOOKUP(R54,内部供方所属关系表!$A$1:$B$202,2,0)</f>
        <v>#N/A</v>
      </c>
      <c r="AP54" s="3" t="e">
        <f t="shared" si="26"/>
        <v>#N/A</v>
      </c>
      <c r="AQ54" s="3" t="s">
        <v>66</v>
      </c>
      <c r="AR54" s="3" t="s">
        <v>59</v>
      </c>
      <c r="AS54" s="3" t="s">
        <v>59</v>
      </c>
      <c r="AT54" s="3" t="str">
        <f t="shared" si="12"/>
        <v>内部</v>
      </c>
      <c r="AU54" s="3" t="s">
        <v>60</v>
      </c>
    </row>
    <row r="55" ht="13.8" customHeight="1" spans="1:47">
      <c r="A55" s="2" t="s">
        <v>47</v>
      </c>
      <c r="B55" s="2" t="s">
        <v>159</v>
      </c>
      <c r="C55" s="2" t="s">
        <v>47</v>
      </c>
      <c r="D55" s="2" t="s">
        <v>150</v>
      </c>
      <c r="E55" s="2" t="s">
        <v>160</v>
      </c>
      <c r="F55" s="2" t="s">
        <v>161</v>
      </c>
      <c r="G55" s="2" t="s">
        <v>210</v>
      </c>
      <c r="H55" s="170">
        <v>44363</v>
      </c>
      <c r="I55" s="2" t="s">
        <v>162</v>
      </c>
      <c r="J55" s="2" t="s">
        <v>163</v>
      </c>
      <c r="K55" s="172"/>
      <c r="L55" s="172"/>
      <c r="O55" s="2"/>
      <c r="P55" s="2" t="s">
        <v>164</v>
      </c>
      <c r="Q55" s="2" t="s">
        <v>64</v>
      </c>
      <c r="R55" s="2" t="s">
        <v>160</v>
      </c>
      <c r="S55" s="172">
        <v>-7800</v>
      </c>
      <c r="T55" s="172">
        <v>-11100</v>
      </c>
      <c r="U55" s="2">
        <f t="shared" si="15"/>
        <v>-3300</v>
      </c>
      <c r="V55" s="176">
        <f t="shared" si="16"/>
        <v>-7155.96330275229</v>
      </c>
      <c r="W55" s="2">
        <v>9</v>
      </c>
      <c r="X55" s="176">
        <f t="shared" si="17"/>
        <v>-644.036697247706</v>
      </c>
      <c r="Y55" s="176">
        <f t="shared" si="18"/>
        <v>-10471.6981132075</v>
      </c>
      <c r="Z55" s="2">
        <v>6</v>
      </c>
      <c r="AA55" s="176">
        <f t="shared" si="19"/>
        <v>-628.301886792453</v>
      </c>
      <c r="AB55" s="176">
        <f t="shared" si="20"/>
        <v>-3315.73481045525</v>
      </c>
      <c r="AF55" s="2" t="s">
        <v>150</v>
      </c>
      <c r="AG55" s="2" t="s">
        <v>58</v>
      </c>
      <c r="AH55" s="172">
        <v>-7800</v>
      </c>
      <c r="AI55" s="172">
        <v>-11100</v>
      </c>
      <c r="AJ55" s="176">
        <f t="shared" si="21"/>
        <v>-7155.96330275229</v>
      </c>
      <c r="AK55" s="176">
        <f t="shared" si="22"/>
        <v>-644.036697247706</v>
      </c>
      <c r="AL55" s="176">
        <f t="shared" si="23"/>
        <v>-10471.6981132075</v>
      </c>
      <c r="AM55" s="176">
        <f t="shared" si="24"/>
        <v>-628.301886792453</v>
      </c>
      <c r="AN55" s="3" t="b">
        <f t="shared" si="25"/>
        <v>1</v>
      </c>
      <c r="AO55" s="3" t="str">
        <f>VLOOKUP(R55,内部供方所属关系表!$A$1:$B$202,2,0)</f>
        <v>江苏佳利达国际物流股份有限公司</v>
      </c>
      <c r="AP55" s="3" t="b">
        <f t="shared" si="26"/>
        <v>1</v>
      </c>
      <c r="AQ55" s="3" t="s">
        <v>59</v>
      </c>
      <c r="AR55" s="3" t="s">
        <v>59</v>
      </c>
      <c r="AS55" s="3" t="s">
        <v>59</v>
      </c>
      <c r="AT55" s="3" t="str">
        <f t="shared" si="12"/>
        <v>内部</v>
      </c>
      <c r="AU55" s="3" t="s">
        <v>60</v>
      </c>
    </row>
    <row r="56" ht="13.8" customHeight="1" spans="1:47">
      <c r="A56" s="2" t="s">
        <v>47</v>
      </c>
      <c r="B56" s="2" t="s">
        <v>159</v>
      </c>
      <c r="C56" s="2" t="s">
        <v>47</v>
      </c>
      <c r="D56" s="2" t="s">
        <v>150</v>
      </c>
      <c r="E56" s="2" t="s">
        <v>160</v>
      </c>
      <c r="F56" s="2" t="s">
        <v>161</v>
      </c>
      <c r="G56" s="2" t="s">
        <v>210</v>
      </c>
      <c r="H56" s="170">
        <v>44363</v>
      </c>
      <c r="I56" s="2" t="s">
        <v>162</v>
      </c>
      <c r="J56" s="2" t="s">
        <v>163</v>
      </c>
      <c r="K56" s="172"/>
      <c r="L56" s="172"/>
      <c r="O56" s="2"/>
      <c r="P56" s="2" t="s">
        <v>164</v>
      </c>
      <c r="Q56" s="2" t="s">
        <v>64</v>
      </c>
      <c r="R56" s="2" t="s">
        <v>160</v>
      </c>
      <c r="S56" s="172">
        <v>7800</v>
      </c>
      <c r="T56" s="172">
        <v>11100</v>
      </c>
      <c r="U56" s="2">
        <f t="shared" si="15"/>
        <v>3300</v>
      </c>
      <c r="V56" s="176">
        <f t="shared" si="16"/>
        <v>7155.96330275229</v>
      </c>
      <c r="W56" s="2">
        <v>9</v>
      </c>
      <c r="X56" s="176">
        <f t="shared" si="17"/>
        <v>644.036697247706</v>
      </c>
      <c r="Y56" s="176">
        <f t="shared" si="18"/>
        <v>11100</v>
      </c>
      <c r="Z56" s="2">
        <v>0</v>
      </c>
      <c r="AA56" s="176">
        <f t="shared" si="19"/>
        <v>0</v>
      </c>
      <c r="AB56" s="176">
        <f t="shared" si="20"/>
        <v>3944.03669724771</v>
      </c>
      <c r="AF56" s="2" t="s">
        <v>150</v>
      </c>
      <c r="AG56" s="2" t="s">
        <v>58</v>
      </c>
      <c r="AH56" s="172">
        <v>7800</v>
      </c>
      <c r="AI56" s="172">
        <v>11100</v>
      </c>
      <c r="AJ56" s="176">
        <f t="shared" si="21"/>
        <v>7155.96330275229</v>
      </c>
      <c r="AK56" s="176">
        <f t="shared" si="22"/>
        <v>644.036697247706</v>
      </c>
      <c r="AL56" s="176">
        <f t="shared" si="23"/>
        <v>11100</v>
      </c>
      <c r="AM56" s="176">
        <f t="shared" si="24"/>
        <v>0</v>
      </c>
      <c r="AN56" s="3" t="b">
        <f t="shared" si="25"/>
        <v>1</v>
      </c>
      <c r="AO56" s="3" t="str">
        <f>VLOOKUP(R56,内部供方所属关系表!$A$1:$B$202,2,0)</f>
        <v>江苏佳利达国际物流股份有限公司</v>
      </c>
      <c r="AP56" s="3" t="b">
        <f t="shared" si="26"/>
        <v>1</v>
      </c>
      <c r="AQ56" s="3" t="s">
        <v>59</v>
      </c>
      <c r="AR56" s="3" t="s">
        <v>59</v>
      </c>
      <c r="AS56" s="3" t="s">
        <v>59</v>
      </c>
      <c r="AT56" s="3" t="str">
        <f t="shared" si="12"/>
        <v>内部</v>
      </c>
      <c r="AU56" s="3" t="s">
        <v>60</v>
      </c>
    </row>
    <row r="57" ht="13.8" customHeight="1" spans="1:47">
      <c r="A57" s="2" t="s">
        <v>47</v>
      </c>
      <c r="B57" s="2" t="s">
        <v>48</v>
      </c>
      <c r="C57" s="2" t="s">
        <v>104</v>
      </c>
      <c r="D57" s="2" t="s">
        <v>103</v>
      </c>
      <c r="E57" s="2" t="s">
        <v>105</v>
      </c>
      <c r="F57" s="2" t="s">
        <v>74</v>
      </c>
      <c r="G57" s="2" t="s">
        <v>207</v>
      </c>
      <c r="H57" s="170">
        <v>44359</v>
      </c>
      <c r="I57" s="2" t="s">
        <v>211</v>
      </c>
      <c r="J57" s="2" t="s">
        <v>212</v>
      </c>
      <c r="P57" s="2" t="s">
        <v>213</v>
      </c>
      <c r="Q57" s="2" t="s">
        <v>68</v>
      </c>
      <c r="R57" s="2" t="s">
        <v>214</v>
      </c>
      <c r="S57" s="2">
        <v>3.2</v>
      </c>
      <c r="T57" s="2">
        <v>0</v>
      </c>
      <c r="U57" s="2">
        <f t="shared" si="15"/>
        <v>-3.2</v>
      </c>
      <c r="V57" s="176">
        <f t="shared" si="16"/>
        <v>2.93577981651376</v>
      </c>
      <c r="W57" s="2">
        <v>9</v>
      </c>
      <c r="X57" s="176">
        <f t="shared" si="17"/>
        <v>0.264220183486239</v>
      </c>
      <c r="Y57" s="176">
        <f t="shared" si="18"/>
        <v>0</v>
      </c>
      <c r="Z57" s="2">
        <v>6</v>
      </c>
      <c r="AA57" s="176">
        <f t="shared" si="19"/>
        <v>0</v>
      </c>
      <c r="AB57" s="176">
        <f t="shared" si="20"/>
        <v>-2.93577981651376</v>
      </c>
      <c r="AF57" s="2" t="s">
        <v>57</v>
      </c>
      <c r="AG57" s="2" t="s">
        <v>58</v>
      </c>
      <c r="AH57" s="2">
        <v>3.2</v>
      </c>
      <c r="AI57" s="2">
        <v>0</v>
      </c>
      <c r="AJ57" s="176">
        <f t="shared" si="21"/>
        <v>2.93577981651376</v>
      </c>
      <c r="AK57" s="176">
        <f t="shared" si="22"/>
        <v>0.264220183486239</v>
      </c>
      <c r="AL57" s="176">
        <f t="shared" si="23"/>
        <v>0</v>
      </c>
      <c r="AM57" s="176">
        <f t="shared" si="24"/>
        <v>0</v>
      </c>
      <c r="AN57" s="3" t="b">
        <f t="shared" si="25"/>
        <v>0</v>
      </c>
      <c r="AO57" s="3" t="str">
        <f>VLOOKUP(R57,内部供方所属关系表!$A$1:$B$202,2,0)</f>
        <v>江苏佳利达国际物流苏州有限公司</v>
      </c>
      <c r="AP57" s="3" t="b">
        <f t="shared" si="26"/>
        <v>1</v>
      </c>
      <c r="AQ57" s="3" t="s">
        <v>59</v>
      </c>
      <c r="AR57" s="3" t="s">
        <v>59</v>
      </c>
      <c r="AS57" s="3" t="s">
        <v>59</v>
      </c>
      <c r="AT57" s="3" t="str">
        <f t="shared" si="12"/>
        <v>内部</v>
      </c>
      <c r="AU57" s="3" t="s">
        <v>60</v>
      </c>
    </row>
    <row r="58" ht="13.8" customHeight="1" spans="1:47">
      <c r="A58" s="2" t="s">
        <v>47</v>
      </c>
      <c r="B58" s="2" t="s">
        <v>48</v>
      </c>
      <c r="C58" s="2" t="s">
        <v>215</v>
      </c>
      <c r="D58" s="2" t="s">
        <v>149</v>
      </c>
      <c r="E58" s="2" t="s">
        <v>216</v>
      </c>
      <c r="F58" s="2" t="s">
        <v>81</v>
      </c>
      <c r="G58" s="2" t="s">
        <v>207</v>
      </c>
      <c r="H58" s="170">
        <v>44365</v>
      </c>
      <c r="I58" s="2" t="s">
        <v>217</v>
      </c>
      <c r="J58" s="2" t="s">
        <v>218</v>
      </c>
      <c r="O58" s="2"/>
      <c r="P58" s="2" t="s">
        <v>219</v>
      </c>
      <c r="Q58" s="2" t="s">
        <v>56</v>
      </c>
      <c r="R58" s="2" t="s">
        <v>216</v>
      </c>
      <c r="S58" s="2">
        <v>100</v>
      </c>
      <c r="T58" s="2">
        <v>0</v>
      </c>
      <c r="U58" s="2">
        <f t="shared" si="15"/>
        <v>-100</v>
      </c>
      <c r="V58" s="176">
        <f t="shared" si="16"/>
        <v>94.3396226415094</v>
      </c>
      <c r="W58" s="2">
        <v>6</v>
      </c>
      <c r="X58" s="176">
        <f t="shared" si="17"/>
        <v>5.66037735849057</v>
      </c>
      <c r="Y58" s="176">
        <f t="shared" si="18"/>
        <v>0</v>
      </c>
      <c r="Z58" s="2">
        <v>6</v>
      </c>
      <c r="AA58" s="176">
        <f t="shared" si="19"/>
        <v>0</v>
      </c>
      <c r="AB58" s="176">
        <f t="shared" si="20"/>
        <v>-94.3396226415094</v>
      </c>
      <c r="AF58" s="2" t="s">
        <v>57</v>
      </c>
      <c r="AG58" s="2" t="s">
        <v>58</v>
      </c>
      <c r="AH58" s="2">
        <v>100</v>
      </c>
      <c r="AI58" s="2">
        <v>0</v>
      </c>
      <c r="AJ58" s="176">
        <f t="shared" si="21"/>
        <v>94.3396226415094</v>
      </c>
      <c r="AK58" s="176">
        <f t="shared" si="22"/>
        <v>5.66037735849057</v>
      </c>
      <c r="AL58" s="176">
        <f t="shared" si="23"/>
        <v>0</v>
      </c>
      <c r="AM58" s="176">
        <f t="shared" si="24"/>
        <v>0</v>
      </c>
      <c r="AN58" s="3" t="b">
        <f t="shared" si="25"/>
        <v>0</v>
      </c>
      <c r="AO58" s="3" t="str">
        <f>VLOOKUP(R58,内部供方所属关系表!$A$1:$B$202,2,0)</f>
        <v>江苏佳利达国际物流江阴有限公司</v>
      </c>
      <c r="AP58" s="3" t="b">
        <f t="shared" si="26"/>
        <v>1</v>
      </c>
      <c r="AQ58" s="3" t="s">
        <v>59</v>
      </c>
      <c r="AR58" s="3" t="s">
        <v>59</v>
      </c>
      <c r="AS58" s="3" t="s">
        <v>59</v>
      </c>
      <c r="AT58" s="3" t="str">
        <f t="shared" si="12"/>
        <v>内部</v>
      </c>
      <c r="AU58" s="3" t="s">
        <v>60</v>
      </c>
    </row>
    <row r="59" ht="13.8" customHeight="1" spans="1:47">
      <c r="A59" s="2" t="s">
        <v>47</v>
      </c>
      <c r="B59" s="2" t="s">
        <v>48</v>
      </c>
      <c r="C59" s="2" t="s">
        <v>47</v>
      </c>
      <c r="D59" s="2" t="s">
        <v>49</v>
      </c>
      <c r="E59" s="2" t="s">
        <v>61</v>
      </c>
      <c r="F59" s="2" t="s">
        <v>51</v>
      </c>
      <c r="G59" s="2" t="s">
        <v>220</v>
      </c>
      <c r="H59" s="170">
        <v>44362</v>
      </c>
      <c r="I59" s="2" t="s">
        <v>67</v>
      </c>
      <c r="J59" s="2" t="s">
        <v>54</v>
      </c>
      <c r="P59" s="2" t="s">
        <v>55</v>
      </c>
      <c r="Q59" s="2" t="s">
        <v>62</v>
      </c>
      <c r="R59" s="2" t="s">
        <v>61</v>
      </c>
      <c r="T59" s="2">
        <v>150</v>
      </c>
      <c r="U59" s="2">
        <f t="shared" si="15"/>
        <v>150</v>
      </c>
      <c r="V59" s="176">
        <f t="shared" si="16"/>
        <v>0</v>
      </c>
      <c r="W59" s="2">
        <v>6</v>
      </c>
      <c r="X59" s="176">
        <f t="shared" si="17"/>
        <v>0</v>
      </c>
      <c r="Y59" s="176">
        <f t="shared" si="18"/>
        <v>141.509433962264</v>
      </c>
      <c r="Z59" s="2">
        <v>6</v>
      </c>
      <c r="AA59" s="176">
        <f t="shared" si="19"/>
        <v>8.49056603773585</v>
      </c>
      <c r="AB59" s="176">
        <f t="shared" si="20"/>
        <v>141.509433962264</v>
      </c>
      <c r="AF59" s="2" t="s">
        <v>57</v>
      </c>
      <c r="AG59" s="2" t="s">
        <v>58</v>
      </c>
      <c r="AH59" s="2">
        <v>75</v>
      </c>
      <c r="AI59" s="2">
        <v>150</v>
      </c>
      <c r="AJ59" s="176">
        <f t="shared" si="21"/>
        <v>70.7547169811321</v>
      </c>
      <c r="AK59" s="176">
        <f t="shared" si="22"/>
        <v>4.24528301886792</v>
      </c>
      <c r="AL59" s="176">
        <f t="shared" si="23"/>
        <v>141.509433962264</v>
      </c>
      <c r="AM59" s="176">
        <f t="shared" si="24"/>
        <v>8.49056603773585</v>
      </c>
      <c r="AN59" s="3" t="b">
        <f t="shared" si="25"/>
        <v>1</v>
      </c>
      <c r="AO59" s="3" t="str">
        <f>VLOOKUP(R59,内部供方所属关系表!$A$1:$B$202,2,0)</f>
        <v>江苏佳利达国际物流股份有限公司</v>
      </c>
      <c r="AP59" s="3" t="b">
        <f t="shared" si="26"/>
        <v>1</v>
      </c>
      <c r="AQ59" s="3" t="s">
        <v>59</v>
      </c>
      <c r="AR59" s="3" t="s">
        <v>59</v>
      </c>
      <c r="AS59" s="3" t="s">
        <v>59</v>
      </c>
      <c r="AT59" s="3" t="str">
        <f t="shared" si="12"/>
        <v>内部</v>
      </c>
      <c r="AU59" s="3" t="s">
        <v>60</v>
      </c>
    </row>
    <row r="60" customFormat="1" ht="28.2" customHeight="1" spans="1:47">
      <c r="A60" s="2" t="s">
        <v>47</v>
      </c>
      <c r="B60" t="s">
        <v>193</v>
      </c>
      <c r="C60" t="s">
        <v>192</v>
      </c>
      <c r="D60" t="s">
        <v>193</v>
      </c>
      <c r="E60" t="s">
        <v>205</v>
      </c>
      <c r="F60" t="s">
        <v>127</v>
      </c>
      <c r="G60" t="s">
        <v>52</v>
      </c>
      <c r="H60" s="171">
        <v>44480</v>
      </c>
      <c r="I60" t="s">
        <v>221</v>
      </c>
      <c r="J60" t="s">
        <v>222</v>
      </c>
      <c r="K60" s="173">
        <v>74850</v>
      </c>
      <c r="L60" s="173">
        <v>74850</v>
      </c>
      <c r="N60">
        <v>0</v>
      </c>
      <c r="O60" t="s">
        <v>223</v>
      </c>
      <c r="P60" t="s">
        <v>224</v>
      </c>
      <c r="Q60" t="s">
        <v>225</v>
      </c>
      <c r="R60" t="s">
        <v>226</v>
      </c>
      <c r="S60">
        <v>20</v>
      </c>
      <c r="T60">
        <v>0</v>
      </c>
      <c r="U60" s="2">
        <f t="shared" si="15"/>
        <v>-20</v>
      </c>
      <c r="V60" s="176">
        <f t="shared" si="16"/>
        <v>18.8679245283019</v>
      </c>
      <c r="W60">
        <v>6</v>
      </c>
      <c r="X60" s="176">
        <f t="shared" si="17"/>
        <v>1.13207547169811</v>
      </c>
      <c r="Y60" s="176">
        <f t="shared" si="18"/>
        <v>0</v>
      </c>
      <c r="Z60">
        <v>6</v>
      </c>
      <c r="AA60" s="176">
        <f t="shared" si="19"/>
        <v>0</v>
      </c>
      <c r="AB60" s="176">
        <f t="shared" si="20"/>
        <v>-18.8679245283019</v>
      </c>
      <c r="AG60" t="s">
        <v>58</v>
      </c>
      <c r="AH60">
        <v>20</v>
      </c>
      <c r="AI60">
        <v>0</v>
      </c>
      <c r="AJ60" s="176">
        <f t="shared" si="21"/>
        <v>18.8679245283019</v>
      </c>
      <c r="AK60" s="176">
        <f t="shared" si="22"/>
        <v>1.13207547169811</v>
      </c>
      <c r="AL60" s="176">
        <f t="shared" si="23"/>
        <v>0</v>
      </c>
      <c r="AM60" s="176">
        <f t="shared" si="24"/>
        <v>0</v>
      </c>
      <c r="AN60" s="3" t="b">
        <f t="shared" ref="AN60:AN62" si="27">A60=C60</f>
        <v>0</v>
      </c>
      <c r="AO60" s="3" t="str">
        <f>VLOOKUP(R60,内部供方所属关系表!$A$1:$B$202,2,0)</f>
        <v>徐州佳利达供应链管理有限公司</v>
      </c>
      <c r="AP60" s="3" t="b">
        <f t="shared" ref="AP60:AP62" si="28">AO60=C60</f>
        <v>1</v>
      </c>
      <c r="AQ60" s="3" t="s">
        <v>59</v>
      </c>
      <c r="AR60" s="3" t="s">
        <v>59</v>
      </c>
      <c r="AS60" s="3" t="s">
        <v>66</v>
      </c>
      <c r="AT60" s="3" t="str">
        <f t="shared" si="12"/>
        <v>外部</v>
      </c>
      <c r="AU60" s="3" t="s">
        <v>60</v>
      </c>
    </row>
    <row r="61" customFormat="1" ht="28.2" customHeight="1" spans="1:47">
      <c r="A61" s="2" t="s">
        <v>47</v>
      </c>
      <c r="B61" t="s">
        <v>193</v>
      </c>
      <c r="C61" t="s">
        <v>192</v>
      </c>
      <c r="D61" t="s">
        <v>193</v>
      </c>
      <c r="E61" t="s">
        <v>205</v>
      </c>
      <c r="F61" t="s">
        <v>127</v>
      </c>
      <c r="G61" t="s">
        <v>52</v>
      </c>
      <c r="H61" s="171">
        <v>44480</v>
      </c>
      <c r="I61" t="s">
        <v>221</v>
      </c>
      <c r="J61" t="s">
        <v>227</v>
      </c>
      <c r="K61" s="173">
        <v>92500</v>
      </c>
      <c r="L61" s="173">
        <v>92500</v>
      </c>
      <c r="M61" t="s">
        <v>228</v>
      </c>
      <c r="N61">
        <v>0</v>
      </c>
      <c r="O61" t="s">
        <v>229</v>
      </c>
      <c r="P61" t="s">
        <v>230</v>
      </c>
      <c r="Q61" t="s">
        <v>231</v>
      </c>
      <c r="R61" t="s">
        <v>118</v>
      </c>
      <c r="S61">
        <v>80</v>
      </c>
      <c r="T61" s="173">
        <v>6000</v>
      </c>
      <c r="U61" s="2">
        <f t="shared" si="15"/>
        <v>5920</v>
      </c>
      <c r="V61" s="176">
        <f t="shared" si="16"/>
        <v>80</v>
      </c>
      <c r="W61">
        <v>0</v>
      </c>
      <c r="X61" s="176">
        <f t="shared" si="17"/>
        <v>0</v>
      </c>
      <c r="Y61" s="176">
        <f t="shared" si="18"/>
        <v>5660.37735849057</v>
      </c>
      <c r="Z61">
        <v>6</v>
      </c>
      <c r="AA61" s="176">
        <f t="shared" si="19"/>
        <v>339.622641509434</v>
      </c>
      <c r="AB61" s="176">
        <f t="shared" si="20"/>
        <v>5580.37735849057</v>
      </c>
      <c r="AG61" t="s">
        <v>58</v>
      </c>
      <c r="AH61">
        <v>80</v>
      </c>
      <c r="AI61" s="173">
        <v>6000</v>
      </c>
      <c r="AJ61" s="176">
        <f t="shared" si="21"/>
        <v>80</v>
      </c>
      <c r="AK61" s="176">
        <f t="shared" si="22"/>
        <v>0</v>
      </c>
      <c r="AL61" s="176">
        <f t="shared" si="23"/>
        <v>5660.37735849057</v>
      </c>
      <c r="AM61" s="176">
        <f t="shared" si="24"/>
        <v>339.622641509434</v>
      </c>
      <c r="AN61" s="3" t="b">
        <f t="shared" si="27"/>
        <v>0</v>
      </c>
      <c r="AO61" s="3" t="e">
        <f>VLOOKUP(R61,内部供方所属关系表!$A$1:$B$202,2,0)</f>
        <v>#N/A</v>
      </c>
      <c r="AP61" s="3" t="e">
        <f t="shared" si="28"/>
        <v>#N/A</v>
      </c>
      <c r="AQ61" s="3" t="s">
        <v>66</v>
      </c>
      <c r="AR61" s="3" t="s">
        <v>59</v>
      </c>
      <c r="AS61" s="3" t="s">
        <v>66</v>
      </c>
      <c r="AT61" s="3" t="str">
        <f t="shared" si="12"/>
        <v>外部</v>
      </c>
      <c r="AU61" s="3" t="s">
        <v>60</v>
      </c>
    </row>
    <row r="62" customFormat="1" ht="13.8" customHeight="1" spans="1:47">
      <c r="A62" t="s">
        <v>232</v>
      </c>
      <c r="B62" t="s">
        <v>233</v>
      </c>
      <c r="C62" t="s">
        <v>232</v>
      </c>
      <c r="D62" t="s">
        <v>234</v>
      </c>
      <c r="E62" t="s">
        <v>235</v>
      </c>
      <c r="F62" t="s">
        <v>96</v>
      </c>
      <c r="G62" t="s">
        <v>52</v>
      </c>
      <c r="H62" s="171">
        <v>44363</v>
      </c>
      <c r="I62" t="s">
        <v>236</v>
      </c>
      <c r="J62" t="s">
        <v>237</v>
      </c>
      <c r="K62">
        <v>1</v>
      </c>
      <c r="L62">
        <v>1</v>
      </c>
      <c r="N62">
        <v>0</v>
      </c>
      <c r="O62" t="s">
        <v>238</v>
      </c>
      <c r="P62" t="s">
        <v>239</v>
      </c>
      <c r="Q62" t="s">
        <v>165</v>
      </c>
      <c r="R62" t="s">
        <v>240</v>
      </c>
      <c r="S62" s="173">
        <v>254288</v>
      </c>
      <c r="T62" s="173">
        <v>1013212</v>
      </c>
      <c r="U62" s="173">
        <v>758924</v>
      </c>
      <c r="V62" s="177">
        <f t="shared" ref="V62:V86" si="29">S62/(1+W62%)</f>
        <v>254288</v>
      </c>
      <c r="W62">
        <v>0</v>
      </c>
      <c r="X62" s="177">
        <f t="shared" ref="X62:X86" si="30">V62*W62%</f>
        <v>0</v>
      </c>
      <c r="Y62" s="177">
        <f t="shared" ref="Y62:Y86" si="31">T62/(1+Z62%)</f>
        <v>1013212</v>
      </c>
      <c r="Z62">
        <v>0</v>
      </c>
      <c r="AA62" s="177">
        <f t="shared" ref="AA62:AA86" si="32">Y62*Z62%</f>
        <v>0</v>
      </c>
      <c r="AB62" s="177">
        <f t="shared" ref="AB62:AB86" si="33">Y62-V62</f>
        <v>758924</v>
      </c>
      <c r="AC62" t="s">
        <v>241</v>
      </c>
      <c r="AD62" t="s">
        <v>237</v>
      </c>
      <c r="AF62" t="s">
        <v>242</v>
      </c>
      <c r="AG62" t="s">
        <v>243</v>
      </c>
      <c r="AH62" s="173">
        <v>40000</v>
      </c>
      <c r="AI62" s="173">
        <v>159380.23</v>
      </c>
      <c r="AJ62" s="173">
        <v>40000</v>
      </c>
      <c r="AK62">
        <v>0</v>
      </c>
      <c r="AL62" s="173">
        <v>159380.23</v>
      </c>
      <c r="AM62">
        <v>0</v>
      </c>
      <c r="AN62" s="3" t="b">
        <f t="shared" si="27"/>
        <v>1</v>
      </c>
      <c r="AO62" s="3" t="e">
        <f>VLOOKUP(R62,内部供方所属关系表!$A$1:$B$202,2,0)</f>
        <v>#N/A</v>
      </c>
      <c r="AP62" s="3" t="e">
        <f t="shared" si="28"/>
        <v>#N/A</v>
      </c>
      <c r="AQ62" s="3" t="s">
        <v>66</v>
      </c>
      <c r="AR62" s="3" t="s">
        <v>59</v>
      </c>
      <c r="AS62" s="3" t="s">
        <v>59</v>
      </c>
      <c r="AT62" s="3" t="str">
        <f t="shared" si="12"/>
        <v>内部</v>
      </c>
      <c r="AU62" s="3" t="s">
        <v>244</v>
      </c>
    </row>
    <row r="63" customFormat="1" ht="13.8" customHeight="1" spans="1:47">
      <c r="A63" t="s">
        <v>232</v>
      </c>
      <c r="B63" t="s">
        <v>233</v>
      </c>
      <c r="C63" t="s">
        <v>232</v>
      </c>
      <c r="D63" t="s">
        <v>234</v>
      </c>
      <c r="E63" t="s">
        <v>235</v>
      </c>
      <c r="F63" t="s">
        <v>96</v>
      </c>
      <c r="G63" t="s">
        <v>52</v>
      </c>
      <c r="H63" s="171">
        <v>44363</v>
      </c>
      <c r="I63" t="s">
        <v>236</v>
      </c>
      <c r="J63" t="s">
        <v>237</v>
      </c>
      <c r="K63">
        <v>1</v>
      </c>
      <c r="L63">
        <v>1</v>
      </c>
      <c r="N63">
        <v>0</v>
      </c>
      <c r="O63" t="s">
        <v>238</v>
      </c>
      <c r="P63" t="s">
        <v>239</v>
      </c>
      <c r="Q63" t="s">
        <v>165</v>
      </c>
      <c r="R63" t="s">
        <v>245</v>
      </c>
      <c r="S63" s="173">
        <v>748791.89</v>
      </c>
      <c r="T63">
        <v>0</v>
      </c>
      <c r="U63" s="173">
        <v>-748791.89</v>
      </c>
      <c r="V63" s="177">
        <f t="shared" si="29"/>
        <v>748791.89</v>
      </c>
      <c r="W63">
        <v>0</v>
      </c>
      <c r="X63" s="177">
        <f t="shared" si="30"/>
        <v>0</v>
      </c>
      <c r="Y63" s="177">
        <f t="shared" si="31"/>
        <v>0</v>
      </c>
      <c r="Z63">
        <v>0</v>
      </c>
      <c r="AA63" s="177">
        <f t="shared" si="32"/>
        <v>0</v>
      </c>
      <c r="AB63" s="177">
        <f t="shared" si="33"/>
        <v>-748791.89</v>
      </c>
      <c r="AC63" t="s">
        <v>241</v>
      </c>
      <c r="AD63" t="s">
        <v>237</v>
      </c>
      <c r="AF63" t="s">
        <v>242</v>
      </c>
      <c r="AG63" t="s">
        <v>243</v>
      </c>
      <c r="AH63" s="173">
        <v>117786.43</v>
      </c>
      <c r="AI63">
        <v>0</v>
      </c>
      <c r="AJ63" s="173">
        <v>117786.43</v>
      </c>
      <c r="AK63">
        <v>0</v>
      </c>
      <c r="AL63">
        <v>0</v>
      </c>
      <c r="AM63">
        <v>0</v>
      </c>
      <c r="AN63" s="3" t="b">
        <f t="shared" ref="AN63:AN97" si="34">A63=C63</f>
        <v>1</v>
      </c>
      <c r="AO63" s="3" t="e">
        <f>VLOOKUP(R63,内部供方所属关系表!$A$1:$B$202,2,0)</f>
        <v>#N/A</v>
      </c>
      <c r="AP63" s="3" t="e">
        <f t="shared" ref="AP63:AP97" si="35">AO63=C63</f>
        <v>#N/A</v>
      </c>
      <c r="AQ63" s="3" t="s">
        <v>66</v>
      </c>
      <c r="AR63" s="3" t="s">
        <v>59</v>
      </c>
      <c r="AS63" s="3" t="s">
        <v>59</v>
      </c>
      <c r="AT63" s="3" t="str">
        <f t="shared" ref="AT63:AT97" si="36">IF(AND(AR63="内部",AS63="内部"),"内部","外部")</f>
        <v>内部</v>
      </c>
      <c r="AU63" s="3" t="s">
        <v>244</v>
      </c>
    </row>
    <row r="64" customFormat="1" ht="13.8" customHeight="1" spans="1:47">
      <c r="A64" t="s">
        <v>232</v>
      </c>
      <c r="B64" t="s">
        <v>80</v>
      </c>
      <c r="C64" t="s">
        <v>47</v>
      </c>
      <c r="D64" t="s">
        <v>49</v>
      </c>
      <c r="E64" t="s">
        <v>50</v>
      </c>
      <c r="F64" t="s">
        <v>51</v>
      </c>
      <c r="G64" t="s">
        <v>52</v>
      </c>
      <c r="H64" s="171">
        <v>44361</v>
      </c>
      <c r="I64" t="s">
        <v>246</v>
      </c>
      <c r="J64" t="s">
        <v>145</v>
      </c>
      <c r="K64">
        <v>215</v>
      </c>
      <c r="L64">
        <v>397</v>
      </c>
      <c r="N64">
        <v>0</v>
      </c>
      <c r="O64" t="s">
        <v>247</v>
      </c>
      <c r="P64" t="s">
        <v>183</v>
      </c>
      <c r="Q64" t="s">
        <v>56</v>
      </c>
      <c r="R64" t="s">
        <v>50</v>
      </c>
      <c r="S64">
        <v>0.8</v>
      </c>
      <c r="T64">
        <v>0</v>
      </c>
      <c r="U64">
        <v>-0.8</v>
      </c>
      <c r="V64" s="177">
        <f t="shared" si="29"/>
        <v>0.754716981132076</v>
      </c>
      <c r="W64">
        <v>6</v>
      </c>
      <c r="X64" s="177">
        <f t="shared" si="30"/>
        <v>0.0452830188679245</v>
      </c>
      <c r="Y64" s="177">
        <f t="shared" si="31"/>
        <v>0</v>
      </c>
      <c r="Z64">
        <v>0</v>
      </c>
      <c r="AA64" s="177">
        <f t="shared" si="32"/>
        <v>0</v>
      </c>
      <c r="AB64" s="177">
        <f t="shared" si="33"/>
        <v>-0.754716981132076</v>
      </c>
      <c r="AC64" t="s">
        <v>241</v>
      </c>
      <c r="AD64" t="s">
        <v>248</v>
      </c>
      <c r="AF64" t="s">
        <v>85</v>
      </c>
      <c r="AG64" t="s">
        <v>58</v>
      </c>
      <c r="AH64">
        <v>0.8</v>
      </c>
      <c r="AI64">
        <v>0</v>
      </c>
      <c r="AJ64">
        <v>0.75</v>
      </c>
      <c r="AK64">
        <v>0.05</v>
      </c>
      <c r="AL64">
        <v>0</v>
      </c>
      <c r="AM64">
        <v>0</v>
      </c>
      <c r="AN64" s="3" t="b">
        <f t="shared" si="34"/>
        <v>0</v>
      </c>
      <c r="AO64" s="3" t="str">
        <f>VLOOKUP(R64,内部供方所属关系表!$A$1:$B$202,2,0)</f>
        <v>江苏佳利达国际物流股份有限公司</v>
      </c>
      <c r="AP64" s="3" t="b">
        <f t="shared" si="35"/>
        <v>1</v>
      </c>
      <c r="AQ64" s="3" t="s">
        <v>59</v>
      </c>
      <c r="AR64" s="3" t="s">
        <v>59</v>
      </c>
      <c r="AS64" s="3" t="s">
        <v>59</v>
      </c>
      <c r="AT64" s="3" t="str">
        <f t="shared" si="36"/>
        <v>内部</v>
      </c>
      <c r="AU64" s="3" t="s">
        <v>244</v>
      </c>
    </row>
    <row r="65" customFormat="1" ht="13.8" customHeight="1" spans="1:47">
      <c r="A65" t="s">
        <v>232</v>
      </c>
      <c r="B65" t="s">
        <v>80</v>
      </c>
      <c r="C65" t="s">
        <v>47</v>
      </c>
      <c r="D65" t="s">
        <v>49</v>
      </c>
      <c r="E65" t="s">
        <v>50</v>
      </c>
      <c r="F65" t="s">
        <v>51</v>
      </c>
      <c r="G65" t="s">
        <v>52</v>
      </c>
      <c r="H65" s="171">
        <v>44361</v>
      </c>
      <c r="I65" t="s">
        <v>246</v>
      </c>
      <c r="J65" t="s">
        <v>145</v>
      </c>
      <c r="K65">
        <v>215</v>
      </c>
      <c r="L65">
        <v>397</v>
      </c>
      <c r="N65">
        <v>0</v>
      </c>
      <c r="O65" t="s">
        <v>247</v>
      </c>
      <c r="P65" t="s">
        <v>183</v>
      </c>
      <c r="Q65" t="s">
        <v>56</v>
      </c>
      <c r="R65" t="s">
        <v>50</v>
      </c>
      <c r="S65">
        <v>0.8</v>
      </c>
      <c r="T65">
        <v>0</v>
      </c>
      <c r="U65">
        <v>-0.8</v>
      </c>
      <c r="V65" s="177">
        <f t="shared" si="29"/>
        <v>0.754716981132076</v>
      </c>
      <c r="W65">
        <v>6</v>
      </c>
      <c r="X65" s="177">
        <f t="shared" si="30"/>
        <v>0.0452830188679245</v>
      </c>
      <c r="Y65" s="177">
        <f t="shared" si="31"/>
        <v>0</v>
      </c>
      <c r="Z65">
        <v>0</v>
      </c>
      <c r="AA65" s="177">
        <f t="shared" si="32"/>
        <v>0</v>
      </c>
      <c r="AB65" s="177">
        <f t="shared" si="33"/>
        <v>-0.754716981132076</v>
      </c>
      <c r="AC65" t="s">
        <v>241</v>
      </c>
      <c r="AD65" t="s">
        <v>248</v>
      </c>
      <c r="AF65" t="s">
        <v>85</v>
      </c>
      <c r="AG65" t="s">
        <v>58</v>
      </c>
      <c r="AH65">
        <v>0.8</v>
      </c>
      <c r="AI65">
        <v>0</v>
      </c>
      <c r="AJ65">
        <v>0.75</v>
      </c>
      <c r="AK65">
        <v>0.05</v>
      </c>
      <c r="AL65">
        <v>0</v>
      </c>
      <c r="AM65">
        <v>0</v>
      </c>
      <c r="AN65" s="3" t="b">
        <f t="shared" si="34"/>
        <v>0</v>
      </c>
      <c r="AO65" s="3" t="str">
        <f>VLOOKUP(R65,内部供方所属关系表!$A$1:$B$202,2,0)</f>
        <v>江苏佳利达国际物流股份有限公司</v>
      </c>
      <c r="AP65" s="3" t="b">
        <f t="shared" si="35"/>
        <v>1</v>
      </c>
      <c r="AQ65" s="3" t="s">
        <v>59</v>
      </c>
      <c r="AR65" s="3" t="s">
        <v>59</v>
      </c>
      <c r="AS65" s="3" t="s">
        <v>59</v>
      </c>
      <c r="AT65" s="3" t="str">
        <f t="shared" si="36"/>
        <v>内部</v>
      </c>
      <c r="AU65" s="3" t="s">
        <v>244</v>
      </c>
    </row>
    <row r="66" customFormat="1" ht="13.8" customHeight="1" spans="1:47">
      <c r="A66" t="s">
        <v>232</v>
      </c>
      <c r="B66" t="s">
        <v>80</v>
      </c>
      <c r="C66" t="s">
        <v>47</v>
      </c>
      <c r="D66" t="s">
        <v>49</v>
      </c>
      <c r="E66" t="s">
        <v>50</v>
      </c>
      <c r="F66" t="s">
        <v>51</v>
      </c>
      <c r="G66" t="s">
        <v>52</v>
      </c>
      <c r="H66" s="171">
        <v>44361</v>
      </c>
      <c r="I66" t="s">
        <v>246</v>
      </c>
      <c r="J66" t="s">
        <v>145</v>
      </c>
      <c r="K66">
        <v>215</v>
      </c>
      <c r="L66">
        <v>397</v>
      </c>
      <c r="N66">
        <v>0</v>
      </c>
      <c r="O66" t="s">
        <v>247</v>
      </c>
      <c r="P66" t="s">
        <v>183</v>
      </c>
      <c r="Q66" t="s">
        <v>56</v>
      </c>
      <c r="R66" t="s">
        <v>50</v>
      </c>
      <c r="S66">
        <v>0.8</v>
      </c>
      <c r="T66">
        <v>0</v>
      </c>
      <c r="U66">
        <v>-0.8</v>
      </c>
      <c r="V66" s="177">
        <f t="shared" si="29"/>
        <v>0.754716981132076</v>
      </c>
      <c r="W66">
        <v>6</v>
      </c>
      <c r="X66" s="177">
        <f t="shared" si="30"/>
        <v>0.0452830188679245</v>
      </c>
      <c r="Y66" s="177">
        <f t="shared" si="31"/>
        <v>0</v>
      </c>
      <c r="Z66">
        <v>0</v>
      </c>
      <c r="AA66" s="177">
        <f t="shared" si="32"/>
        <v>0</v>
      </c>
      <c r="AB66" s="177">
        <f t="shared" si="33"/>
        <v>-0.754716981132076</v>
      </c>
      <c r="AC66" t="s">
        <v>241</v>
      </c>
      <c r="AD66" t="s">
        <v>248</v>
      </c>
      <c r="AF66" t="s">
        <v>85</v>
      </c>
      <c r="AG66" t="s">
        <v>58</v>
      </c>
      <c r="AH66">
        <v>0.8</v>
      </c>
      <c r="AI66">
        <v>0</v>
      </c>
      <c r="AJ66">
        <v>0.75</v>
      </c>
      <c r="AK66">
        <v>0.05</v>
      </c>
      <c r="AL66">
        <v>0</v>
      </c>
      <c r="AM66">
        <v>0</v>
      </c>
      <c r="AN66" s="3" t="b">
        <f t="shared" si="34"/>
        <v>0</v>
      </c>
      <c r="AO66" s="3" t="str">
        <f>VLOOKUP(R66,内部供方所属关系表!$A$1:$B$202,2,0)</f>
        <v>江苏佳利达国际物流股份有限公司</v>
      </c>
      <c r="AP66" s="3" t="b">
        <f t="shared" si="35"/>
        <v>1</v>
      </c>
      <c r="AQ66" s="3" t="s">
        <v>59</v>
      </c>
      <c r="AR66" s="3" t="s">
        <v>59</v>
      </c>
      <c r="AS66" s="3" t="s">
        <v>59</v>
      </c>
      <c r="AT66" s="3" t="str">
        <f t="shared" si="36"/>
        <v>内部</v>
      </c>
      <c r="AU66" s="3" t="s">
        <v>244</v>
      </c>
    </row>
    <row r="67" customFormat="1" ht="13.8" customHeight="1" spans="1:47">
      <c r="A67" t="s">
        <v>232</v>
      </c>
      <c r="B67" t="s">
        <v>80</v>
      </c>
      <c r="C67" t="s">
        <v>47</v>
      </c>
      <c r="D67" t="s">
        <v>49</v>
      </c>
      <c r="E67" t="s">
        <v>63</v>
      </c>
      <c r="F67" t="s">
        <v>51</v>
      </c>
      <c r="G67" t="s">
        <v>52</v>
      </c>
      <c r="H67" s="171">
        <v>44361</v>
      </c>
      <c r="I67" t="s">
        <v>246</v>
      </c>
      <c r="J67" t="s">
        <v>145</v>
      </c>
      <c r="K67">
        <v>215</v>
      </c>
      <c r="L67">
        <v>397</v>
      </c>
      <c r="N67">
        <v>0</v>
      </c>
      <c r="O67" t="s">
        <v>247</v>
      </c>
      <c r="P67" t="s">
        <v>183</v>
      </c>
      <c r="Q67" t="s">
        <v>64</v>
      </c>
      <c r="R67" t="s">
        <v>63</v>
      </c>
      <c r="S67">
        <v>134.5</v>
      </c>
      <c r="T67">
        <v>0</v>
      </c>
      <c r="U67">
        <v>-134.5</v>
      </c>
      <c r="V67" s="177">
        <f t="shared" si="29"/>
        <v>123.394495412844</v>
      </c>
      <c r="W67">
        <v>9</v>
      </c>
      <c r="X67" s="177">
        <f t="shared" si="30"/>
        <v>11.105504587156</v>
      </c>
      <c r="Y67" s="177">
        <f t="shared" si="31"/>
        <v>0</v>
      </c>
      <c r="Z67">
        <v>6</v>
      </c>
      <c r="AA67" s="177">
        <f t="shared" si="32"/>
        <v>0</v>
      </c>
      <c r="AB67" s="177">
        <f t="shared" si="33"/>
        <v>-123.394495412844</v>
      </c>
      <c r="AC67" t="s">
        <v>199</v>
      </c>
      <c r="AD67" t="s">
        <v>145</v>
      </c>
      <c r="AF67" t="s">
        <v>85</v>
      </c>
      <c r="AG67" t="s">
        <v>58</v>
      </c>
      <c r="AH67">
        <v>134.5</v>
      </c>
      <c r="AI67">
        <v>0</v>
      </c>
      <c r="AJ67">
        <v>123.39</v>
      </c>
      <c r="AK67">
        <v>11.11</v>
      </c>
      <c r="AL67">
        <v>0</v>
      </c>
      <c r="AM67">
        <v>0</v>
      </c>
      <c r="AN67" s="3" t="b">
        <f t="shared" si="34"/>
        <v>0</v>
      </c>
      <c r="AO67" s="3" t="str">
        <f>VLOOKUP(R67,内部供方所属关系表!$A$1:$B$202,2,0)</f>
        <v>江苏佳利达国际物流股份有限公司</v>
      </c>
      <c r="AP67" s="3" t="b">
        <f t="shared" si="35"/>
        <v>1</v>
      </c>
      <c r="AQ67" s="3" t="s">
        <v>59</v>
      </c>
      <c r="AR67" s="3" t="s">
        <v>59</v>
      </c>
      <c r="AS67" s="3" t="s">
        <v>59</v>
      </c>
      <c r="AT67" s="3" t="str">
        <f t="shared" si="36"/>
        <v>内部</v>
      </c>
      <c r="AU67" s="3" t="s">
        <v>244</v>
      </c>
    </row>
    <row r="68" customFormat="1" ht="13.8" customHeight="1" spans="1:47">
      <c r="A68" t="s">
        <v>232</v>
      </c>
      <c r="B68" t="s">
        <v>80</v>
      </c>
      <c r="C68" t="s">
        <v>47</v>
      </c>
      <c r="D68" t="s">
        <v>102</v>
      </c>
      <c r="E68" t="s">
        <v>194</v>
      </c>
      <c r="F68" t="s">
        <v>51</v>
      </c>
      <c r="G68" t="s">
        <v>52</v>
      </c>
      <c r="H68" s="171">
        <v>44361</v>
      </c>
      <c r="I68" t="s">
        <v>246</v>
      </c>
      <c r="J68" t="s">
        <v>145</v>
      </c>
      <c r="K68">
        <v>215</v>
      </c>
      <c r="L68">
        <v>397</v>
      </c>
      <c r="N68">
        <v>0</v>
      </c>
      <c r="O68" t="s">
        <v>247</v>
      </c>
      <c r="P68" t="s">
        <v>183</v>
      </c>
      <c r="Q68" t="s">
        <v>198</v>
      </c>
      <c r="R68" t="s">
        <v>194</v>
      </c>
      <c r="S68">
        <v>100</v>
      </c>
      <c r="T68">
        <v>0</v>
      </c>
      <c r="U68">
        <v>-100</v>
      </c>
      <c r="V68" s="177">
        <f t="shared" si="29"/>
        <v>94.3396226415094</v>
      </c>
      <c r="W68">
        <v>6</v>
      </c>
      <c r="X68" s="177">
        <f t="shared" si="30"/>
        <v>5.66037735849057</v>
      </c>
      <c r="Y68" s="177">
        <f t="shared" si="31"/>
        <v>0</v>
      </c>
      <c r="Z68">
        <v>6</v>
      </c>
      <c r="AA68" s="177">
        <f t="shared" si="32"/>
        <v>0</v>
      </c>
      <c r="AB68" s="177">
        <f t="shared" si="33"/>
        <v>-94.3396226415094</v>
      </c>
      <c r="AC68" t="s">
        <v>199</v>
      </c>
      <c r="AD68" t="s">
        <v>145</v>
      </c>
      <c r="AF68" t="s">
        <v>85</v>
      </c>
      <c r="AG68" t="s">
        <v>58</v>
      </c>
      <c r="AH68">
        <v>100</v>
      </c>
      <c r="AI68">
        <v>0</v>
      </c>
      <c r="AJ68">
        <v>94.34</v>
      </c>
      <c r="AK68">
        <v>5.66</v>
      </c>
      <c r="AL68">
        <v>0</v>
      </c>
      <c r="AM68">
        <v>0</v>
      </c>
      <c r="AN68" s="3" t="b">
        <f t="shared" si="34"/>
        <v>0</v>
      </c>
      <c r="AO68" s="3" t="str">
        <f>VLOOKUP(R68,内部供方所属关系表!$A$1:$B$202,2,0)</f>
        <v>江苏佳利达国际物流股份有限公司</v>
      </c>
      <c r="AP68" s="3" t="b">
        <f t="shared" si="35"/>
        <v>1</v>
      </c>
      <c r="AQ68" s="3" t="s">
        <v>59</v>
      </c>
      <c r="AR68" s="3" t="s">
        <v>59</v>
      </c>
      <c r="AS68" s="3" t="s">
        <v>59</v>
      </c>
      <c r="AT68" s="3" t="str">
        <f t="shared" si="36"/>
        <v>内部</v>
      </c>
      <c r="AU68" s="3" t="s">
        <v>244</v>
      </c>
    </row>
    <row r="69" customFormat="1" ht="13.8" customHeight="1" spans="1:47">
      <c r="A69" t="s">
        <v>232</v>
      </c>
      <c r="B69" t="s">
        <v>80</v>
      </c>
      <c r="C69" t="s">
        <v>47</v>
      </c>
      <c r="D69" t="s">
        <v>49</v>
      </c>
      <c r="E69" t="s">
        <v>69</v>
      </c>
      <c r="F69" t="s">
        <v>51</v>
      </c>
      <c r="G69" t="s">
        <v>52</v>
      </c>
      <c r="H69" s="171">
        <v>44361</v>
      </c>
      <c r="I69" t="s">
        <v>246</v>
      </c>
      <c r="J69" t="s">
        <v>145</v>
      </c>
      <c r="K69">
        <v>215</v>
      </c>
      <c r="L69">
        <v>397</v>
      </c>
      <c r="N69">
        <v>0</v>
      </c>
      <c r="O69" t="s">
        <v>247</v>
      </c>
      <c r="P69" t="s">
        <v>183</v>
      </c>
      <c r="Q69" t="s">
        <v>70</v>
      </c>
      <c r="R69" t="s">
        <v>69</v>
      </c>
      <c r="S69">
        <v>25</v>
      </c>
      <c r="T69">
        <v>0</v>
      </c>
      <c r="U69">
        <v>-25</v>
      </c>
      <c r="V69" s="177">
        <f t="shared" si="29"/>
        <v>23.5849056603774</v>
      </c>
      <c r="W69">
        <v>6</v>
      </c>
      <c r="X69" s="177">
        <f t="shared" si="30"/>
        <v>1.41509433962264</v>
      </c>
      <c r="Y69" s="177">
        <f t="shared" si="31"/>
        <v>0</v>
      </c>
      <c r="Z69">
        <v>6</v>
      </c>
      <c r="AA69" s="177">
        <f t="shared" si="32"/>
        <v>0</v>
      </c>
      <c r="AB69" s="177">
        <f t="shared" si="33"/>
        <v>-23.5849056603774</v>
      </c>
      <c r="AC69" t="s">
        <v>199</v>
      </c>
      <c r="AD69" t="s">
        <v>145</v>
      </c>
      <c r="AF69" t="s">
        <v>85</v>
      </c>
      <c r="AG69" t="s">
        <v>58</v>
      </c>
      <c r="AH69">
        <v>25</v>
      </c>
      <c r="AI69">
        <v>0</v>
      </c>
      <c r="AJ69">
        <v>23.58</v>
      </c>
      <c r="AK69">
        <v>1.42</v>
      </c>
      <c r="AL69">
        <v>0</v>
      </c>
      <c r="AM69">
        <v>0</v>
      </c>
      <c r="AN69" s="3" t="b">
        <f t="shared" si="34"/>
        <v>0</v>
      </c>
      <c r="AO69" s="3" t="str">
        <f>VLOOKUP(R69,内部供方所属关系表!$A$1:$B$202,2,0)</f>
        <v>江苏佳利达国际物流股份有限公司</v>
      </c>
      <c r="AP69" s="3" t="b">
        <f t="shared" si="35"/>
        <v>1</v>
      </c>
      <c r="AQ69" s="3" t="s">
        <v>59</v>
      </c>
      <c r="AR69" s="3" t="s">
        <v>59</v>
      </c>
      <c r="AS69" s="3" t="s">
        <v>59</v>
      </c>
      <c r="AT69" s="3" t="str">
        <f t="shared" si="36"/>
        <v>内部</v>
      </c>
      <c r="AU69" s="3" t="s">
        <v>244</v>
      </c>
    </row>
    <row r="70" customFormat="1" ht="13.8" customHeight="1" spans="1:47">
      <c r="A70" t="s">
        <v>232</v>
      </c>
      <c r="B70" t="s">
        <v>80</v>
      </c>
      <c r="C70" t="s">
        <v>47</v>
      </c>
      <c r="D70" t="s">
        <v>49</v>
      </c>
      <c r="E70" t="s">
        <v>69</v>
      </c>
      <c r="F70" t="s">
        <v>51</v>
      </c>
      <c r="G70" t="s">
        <v>52</v>
      </c>
      <c r="H70" s="171">
        <v>44361</v>
      </c>
      <c r="I70" t="s">
        <v>246</v>
      </c>
      <c r="J70" t="s">
        <v>145</v>
      </c>
      <c r="K70">
        <v>215</v>
      </c>
      <c r="L70">
        <v>397</v>
      </c>
      <c r="N70">
        <v>0</v>
      </c>
      <c r="O70" t="s">
        <v>247</v>
      </c>
      <c r="P70" t="s">
        <v>183</v>
      </c>
      <c r="Q70" t="s">
        <v>249</v>
      </c>
      <c r="R70" t="s">
        <v>250</v>
      </c>
      <c r="S70">
        <v>170</v>
      </c>
      <c r="T70">
        <v>0</v>
      </c>
      <c r="U70">
        <v>-170</v>
      </c>
      <c r="V70" s="177">
        <f t="shared" si="29"/>
        <v>160.377358490566</v>
      </c>
      <c r="W70">
        <v>6</v>
      </c>
      <c r="X70" s="177">
        <f t="shared" si="30"/>
        <v>9.62264150943396</v>
      </c>
      <c r="Y70" s="177">
        <f t="shared" si="31"/>
        <v>0</v>
      </c>
      <c r="Z70">
        <v>6</v>
      </c>
      <c r="AA70" s="177">
        <f t="shared" si="32"/>
        <v>0</v>
      </c>
      <c r="AB70" s="177">
        <f t="shared" si="33"/>
        <v>-160.377358490566</v>
      </c>
      <c r="AC70" t="s">
        <v>199</v>
      </c>
      <c r="AD70" t="s">
        <v>145</v>
      </c>
      <c r="AF70" t="s">
        <v>85</v>
      </c>
      <c r="AG70" t="s">
        <v>58</v>
      </c>
      <c r="AH70">
        <v>170</v>
      </c>
      <c r="AI70">
        <v>0</v>
      </c>
      <c r="AJ70">
        <v>160.38</v>
      </c>
      <c r="AK70">
        <v>9.62</v>
      </c>
      <c r="AL70">
        <v>0</v>
      </c>
      <c r="AM70">
        <v>0</v>
      </c>
      <c r="AN70" s="3" t="b">
        <f t="shared" si="34"/>
        <v>0</v>
      </c>
      <c r="AO70" s="3" t="str">
        <f>VLOOKUP(R70,内部供方所属关系表!$A$1:$B$202,2,0)</f>
        <v>江苏佳利达国际物流股份有限公司</v>
      </c>
      <c r="AP70" s="3" t="b">
        <f t="shared" si="35"/>
        <v>1</v>
      </c>
      <c r="AQ70" s="3" t="s">
        <v>59</v>
      </c>
      <c r="AR70" s="3" t="s">
        <v>59</v>
      </c>
      <c r="AS70" s="3" t="s">
        <v>59</v>
      </c>
      <c r="AT70" s="3" t="str">
        <f t="shared" si="36"/>
        <v>内部</v>
      </c>
      <c r="AU70" s="3" t="s">
        <v>244</v>
      </c>
    </row>
    <row r="71" customFormat="1" ht="13.8" customHeight="1" spans="1:47">
      <c r="A71" t="s">
        <v>232</v>
      </c>
      <c r="B71" t="s">
        <v>80</v>
      </c>
      <c r="C71" t="s">
        <v>232</v>
      </c>
      <c r="D71" t="s">
        <v>234</v>
      </c>
      <c r="E71" t="s">
        <v>251</v>
      </c>
      <c r="F71" t="s">
        <v>51</v>
      </c>
      <c r="G71" t="s">
        <v>52</v>
      </c>
      <c r="H71" s="171">
        <v>44361</v>
      </c>
      <c r="I71" t="s">
        <v>246</v>
      </c>
      <c r="J71" t="s">
        <v>145</v>
      </c>
      <c r="K71">
        <v>215</v>
      </c>
      <c r="L71">
        <v>397</v>
      </c>
      <c r="N71">
        <v>0</v>
      </c>
      <c r="O71" t="s">
        <v>247</v>
      </c>
      <c r="P71" t="s">
        <v>183</v>
      </c>
      <c r="Q71" t="s">
        <v>132</v>
      </c>
      <c r="R71" t="s">
        <v>252</v>
      </c>
      <c r="S71">
        <v>664.65</v>
      </c>
      <c r="T71">
        <v>0</v>
      </c>
      <c r="U71">
        <v>-664.65</v>
      </c>
      <c r="V71" s="177">
        <f t="shared" si="29"/>
        <v>664.65</v>
      </c>
      <c r="W71">
        <v>0</v>
      </c>
      <c r="X71" s="177">
        <f t="shared" si="30"/>
        <v>0</v>
      </c>
      <c r="Y71" s="177">
        <f t="shared" si="31"/>
        <v>0</v>
      </c>
      <c r="Z71">
        <v>6</v>
      </c>
      <c r="AA71" s="177">
        <f t="shared" si="32"/>
        <v>0</v>
      </c>
      <c r="AB71" s="177">
        <f t="shared" si="33"/>
        <v>-664.65</v>
      </c>
      <c r="AC71" t="s">
        <v>199</v>
      </c>
      <c r="AD71" t="s">
        <v>145</v>
      </c>
      <c r="AF71" t="s">
        <v>85</v>
      </c>
      <c r="AG71" t="s">
        <v>243</v>
      </c>
      <c r="AH71">
        <v>104.55</v>
      </c>
      <c r="AI71">
        <v>0</v>
      </c>
      <c r="AJ71">
        <v>104.55</v>
      </c>
      <c r="AK71">
        <v>0</v>
      </c>
      <c r="AL71">
        <v>0</v>
      </c>
      <c r="AM71">
        <v>0</v>
      </c>
      <c r="AN71" s="3" t="b">
        <f t="shared" si="34"/>
        <v>1</v>
      </c>
      <c r="AO71" s="3" t="e">
        <f>VLOOKUP(R71,内部供方所属关系表!$A$1:$B$202,2,0)</f>
        <v>#N/A</v>
      </c>
      <c r="AP71" s="3" t="e">
        <f t="shared" si="35"/>
        <v>#N/A</v>
      </c>
      <c r="AQ71" s="3" t="s">
        <v>66</v>
      </c>
      <c r="AR71" s="3" t="s">
        <v>59</v>
      </c>
      <c r="AS71" s="3" t="s">
        <v>59</v>
      </c>
      <c r="AT71" s="3" t="str">
        <f t="shared" si="36"/>
        <v>内部</v>
      </c>
      <c r="AU71" s="3" t="s">
        <v>244</v>
      </c>
    </row>
    <row r="72" customFormat="1" ht="13.8" customHeight="1" spans="1:47">
      <c r="A72" t="s">
        <v>232</v>
      </c>
      <c r="B72" t="s">
        <v>80</v>
      </c>
      <c r="C72" t="s">
        <v>232</v>
      </c>
      <c r="D72" t="s">
        <v>234</v>
      </c>
      <c r="E72" t="s">
        <v>251</v>
      </c>
      <c r="F72" t="s">
        <v>51</v>
      </c>
      <c r="G72" t="s">
        <v>52</v>
      </c>
      <c r="H72" s="171">
        <v>44361</v>
      </c>
      <c r="I72" t="s">
        <v>246</v>
      </c>
      <c r="J72" t="s">
        <v>145</v>
      </c>
      <c r="K72">
        <v>215</v>
      </c>
      <c r="L72">
        <v>397</v>
      </c>
      <c r="N72">
        <v>0</v>
      </c>
      <c r="O72" t="s">
        <v>247</v>
      </c>
      <c r="P72" t="s">
        <v>183</v>
      </c>
      <c r="Q72" t="s">
        <v>201</v>
      </c>
      <c r="R72" t="s">
        <v>253</v>
      </c>
      <c r="S72" s="173">
        <v>3890.5</v>
      </c>
      <c r="T72">
        <v>0</v>
      </c>
      <c r="U72" s="173">
        <v>-3890.5</v>
      </c>
      <c r="V72" s="177">
        <f t="shared" si="29"/>
        <v>3890.5</v>
      </c>
      <c r="W72">
        <v>0</v>
      </c>
      <c r="X72" s="177">
        <f t="shared" si="30"/>
        <v>0</v>
      </c>
      <c r="Y72" s="177">
        <f t="shared" si="31"/>
        <v>0</v>
      </c>
      <c r="Z72">
        <v>6</v>
      </c>
      <c r="AA72" s="177">
        <f t="shared" si="32"/>
        <v>0</v>
      </c>
      <c r="AB72" s="177">
        <f t="shared" si="33"/>
        <v>-3890.5</v>
      </c>
      <c r="AC72" t="s">
        <v>199</v>
      </c>
      <c r="AD72" t="s">
        <v>145</v>
      </c>
      <c r="AF72" t="s">
        <v>85</v>
      </c>
      <c r="AG72" t="s">
        <v>58</v>
      </c>
      <c r="AH72" s="173">
        <v>3890.5</v>
      </c>
      <c r="AI72">
        <v>0</v>
      </c>
      <c r="AJ72" s="173">
        <v>3890.5</v>
      </c>
      <c r="AK72">
        <v>0</v>
      </c>
      <c r="AL72">
        <v>0</v>
      </c>
      <c r="AM72">
        <v>0</v>
      </c>
      <c r="AN72" s="3" t="b">
        <f t="shared" si="34"/>
        <v>1</v>
      </c>
      <c r="AO72" s="3" t="e">
        <f>VLOOKUP(R72,内部供方所属关系表!$A$1:$B$202,2,0)</f>
        <v>#N/A</v>
      </c>
      <c r="AP72" s="3" t="e">
        <f t="shared" si="35"/>
        <v>#N/A</v>
      </c>
      <c r="AQ72" s="3" t="s">
        <v>66</v>
      </c>
      <c r="AR72" s="3" t="s">
        <v>59</v>
      </c>
      <c r="AS72" s="3" t="s">
        <v>59</v>
      </c>
      <c r="AT72" s="3" t="str">
        <f t="shared" si="36"/>
        <v>内部</v>
      </c>
      <c r="AU72" s="3" t="s">
        <v>244</v>
      </c>
    </row>
    <row r="73" customFormat="1" ht="13.8" customHeight="1" spans="1:47">
      <c r="A73" t="s">
        <v>232</v>
      </c>
      <c r="B73" t="s">
        <v>80</v>
      </c>
      <c r="C73" t="s">
        <v>232</v>
      </c>
      <c r="D73" t="s">
        <v>234</v>
      </c>
      <c r="E73" t="s">
        <v>251</v>
      </c>
      <c r="F73" t="s">
        <v>51</v>
      </c>
      <c r="G73" t="s">
        <v>52</v>
      </c>
      <c r="H73" s="171">
        <v>44361</v>
      </c>
      <c r="I73" t="s">
        <v>246</v>
      </c>
      <c r="J73" t="s">
        <v>145</v>
      </c>
      <c r="K73">
        <v>215</v>
      </c>
      <c r="L73">
        <v>397</v>
      </c>
      <c r="N73">
        <v>0</v>
      </c>
      <c r="O73" t="s">
        <v>247</v>
      </c>
      <c r="P73" t="s">
        <v>183</v>
      </c>
      <c r="Q73" t="s">
        <v>62</v>
      </c>
      <c r="R73" t="s">
        <v>253</v>
      </c>
      <c r="S73">
        <v>100</v>
      </c>
      <c r="T73">
        <v>0</v>
      </c>
      <c r="U73">
        <v>-100</v>
      </c>
      <c r="V73" s="177">
        <f t="shared" si="29"/>
        <v>100</v>
      </c>
      <c r="W73">
        <v>0</v>
      </c>
      <c r="X73" s="177">
        <f t="shared" si="30"/>
        <v>0</v>
      </c>
      <c r="Y73" s="177">
        <f t="shared" si="31"/>
        <v>0</v>
      </c>
      <c r="Z73">
        <v>6</v>
      </c>
      <c r="AA73" s="177">
        <f t="shared" si="32"/>
        <v>0</v>
      </c>
      <c r="AB73" s="177">
        <f t="shared" si="33"/>
        <v>-100</v>
      </c>
      <c r="AC73" t="s">
        <v>199</v>
      </c>
      <c r="AD73" t="s">
        <v>145</v>
      </c>
      <c r="AF73" t="s">
        <v>85</v>
      </c>
      <c r="AG73" t="s">
        <v>58</v>
      </c>
      <c r="AH73">
        <v>100</v>
      </c>
      <c r="AI73">
        <v>0</v>
      </c>
      <c r="AJ73">
        <v>100</v>
      </c>
      <c r="AK73">
        <v>0</v>
      </c>
      <c r="AL73">
        <v>0</v>
      </c>
      <c r="AM73">
        <v>0</v>
      </c>
      <c r="AN73" s="3" t="b">
        <f t="shared" si="34"/>
        <v>1</v>
      </c>
      <c r="AO73" s="3" t="e">
        <f>VLOOKUP(R73,内部供方所属关系表!$A$1:$B$202,2,0)</f>
        <v>#N/A</v>
      </c>
      <c r="AP73" s="3" t="e">
        <f t="shared" si="35"/>
        <v>#N/A</v>
      </c>
      <c r="AQ73" s="3" t="s">
        <v>66</v>
      </c>
      <c r="AR73" s="3" t="s">
        <v>59</v>
      </c>
      <c r="AS73" s="3" t="s">
        <v>59</v>
      </c>
      <c r="AT73" s="3" t="str">
        <f t="shared" si="36"/>
        <v>内部</v>
      </c>
      <c r="AU73" s="3" t="s">
        <v>244</v>
      </c>
    </row>
    <row r="74" customFormat="1" ht="13.8" customHeight="1" spans="1:47">
      <c r="A74" t="s">
        <v>232</v>
      </c>
      <c r="B74" t="s">
        <v>80</v>
      </c>
      <c r="C74" t="s">
        <v>232</v>
      </c>
      <c r="D74" t="s">
        <v>234</v>
      </c>
      <c r="E74" t="s">
        <v>251</v>
      </c>
      <c r="F74" t="s">
        <v>51</v>
      </c>
      <c r="G74" t="s">
        <v>52</v>
      </c>
      <c r="H74" s="171">
        <v>44361</v>
      </c>
      <c r="I74" t="s">
        <v>246</v>
      </c>
      <c r="J74" t="s">
        <v>145</v>
      </c>
      <c r="K74">
        <v>215</v>
      </c>
      <c r="L74">
        <v>397</v>
      </c>
      <c r="N74">
        <v>0</v>
      </c>
      <c r="O74" t="s">
        <v>247</v>
      </c>
      <c r="P74" t="s">
        <v>183</v>
      </c>
      <c r="Q74" t="s">
        <v>93</v>
      </c>
      <c r="R74" t="s">
        <v>253</v>
      </c>
      <c r="S74">
        <v>100</v>
      </c>
      <c r="T74">
        <v>0</v>
      </c>
      <c r="U74">
        <v>-100</v>
      </c>
      <c r="V74" s="177">
        <f t="shared" si="29"/>
        <v>100</v>
      </c>
      <c r="W74">
        <v>0</v>
      </c>
      <c r="X74" s="177">
        <f t="shared" si="30"/>
        <v>0</v>
      </c>
      <c r="Y74" s="177">
        <f t="shared" si="31"/>
        <v>0</v>
      </c>
      <c r="Z74">
        <v>6</v>
      </c>
      <c r="AA74" s="177">
        <f t="shared" si="32"/>
        <v>0</v>
      </c>
      <c r="AB74" s="177">
        <f t="shared" si="33"/>
        <v>-100</v>
      </c>
      <c r="AC74" t="s">
        <v>199</v>
      </c>
      <c r="AD74" t="s">
        <v>145</v>
      </c>
      <c r="AF74" t="s">
        <v>85</v>
      </c>
      <c r="AG74" t="s">
        <v>58</v>
      </c>
      <c r="AH74">
        <v>100</v>
      </c>
      <c r="AI74">
        <v>0</v>
      </c>
      <c r="AJ74">
        <v>100</v>
      </c>
      <c r="AK74">
        <v>0</v>
      </c>
      <c r="AL74">
        <v>0</v>
      </c>
      <c r="AM74">
        <v>0</v>
      </c>
      <c r="AN74" s="3" t="b">
        <f t="shared" si="34"/>
        <v>1</v>
      </c>
      <c r="AO74" s="3" t="e">
        <f>VLOOKUP(R74,内部供方所属关系表!$A$1:$B$202,2,0)</f>
        <v>#N/A</v>
      </c>
      <c r="AP74" s="3" t="e">
        <f t="shared" si="35"/>
        <v>#N/A</v>
      </c>
      <c r="AQ74" s="3" t="s">
        <v>66</v>
      </c>
      <c r="AR74" s="3" t="s">
        <v>59</v>
      </c>
      <c r="AS74" s="3" t="s">
        <v>59</v>
      </c>
      <c r="AT74" s="3" t="str">
        <f t="shared" si="36"/>
        <v>内部</v>
      </c>
      <c r="AU74" s="3" t="s">
        <v>244</v>
      </c>
    </row>
    <row r="75" customFormat="1" ht="13.8" customHeight="1" spans="1:47">
      <c r="A75" t="s">
        <v>232</v>
      </c>
      <c r="B75" t="s">
        <v>80</v>
      </c>
      <c r="C75" t="s">
        <v>47</v>
      </c>
      <c r="D75" t="s">
        <v>49</v>
      </c>
      <c r="E75" t="s">
        <v>63</v>
      </c>
      <c r="F75" t="s">
        <v>51</v>
      </c>
      <c r="G75" t="s">
        <v>52</v>
      </c>
      <c r="H75" s="171">
        <v>44361</v>
      </c>
      <c r="I75" t="s">
        <v>246</v>
      </c>
      <c r="J75" t="s">
        <v>145</v>
      </c>
      <c r="K75">
        <v>215</v>
      </c>
      <c r="L75">
        <v>397</v>
      </c>
      <c r="N75">
        <v>0</v>
      </c>
      <c r="O75" t="s">
        <v>247</v>
      </c>
      <c r="P75" t="s">
        <v>183</v>
      </c>
      <c r="Q75" t="s">
        <v>64</v>
      </c>
      <c r="R75" t="s">
        <v>65</v>
      </c>
      <c r="S75">
        <v>232.3</v>
      </c>
      <c r="T75">
        <v>0</v>
      </c>
      <c r="U75">
        <v>-232.3</v>
      </c>
      <c r="V75" s="177">
        <f t="shared" si="29"/>
        <v>213.119266055046</v>
      </c>
      <c r="W75">
        <v>9</v>
      </c>
      <c r="X75" s="177">
        <f t="shared" si="30"/>
        <v>19.1807339449541</v>
      </c>
      <c r="Y75" s="177">
        <f t="shared" si="31"/>
        <v>0</v>
      </c>
      <c r="Z75">
        <v>6</v>
      </c>
      <c r="AA75" s="177">
        <f t="shared" si="32"/>
        <v>0</v>
      </c>
      <c r="AB75" s="177">
        <f t="shared" si="33"/>
        <v>-213.119266055046</v>
      </c>
      <c r="AC75" t="s">
        <v>199</v>
      </c>
      <c r="AD75" t="s">
        <v>145</v>
      </c>
      <c r="AF75" t="s">
        <v>85</v>
      </c>
      <c r="AG75" t="s">
        <v>58</v>
      </c>
      <c r="AH75">
        <v>232.3</v>
      </c>
      <c r="AI75">
        <v>0</v>
      </c>
      <c r="AJ75">
        <v>213.12</v>
      </c>
      <c r="AK75">
        <v>19.18</v>
      </c>
      <c r="AL75">
        <v>0</v>
      </c>
      <c r="AM75">
        <v>0</v>
      </c>
      <c r="AN75" s="3" t="b">
        <f t="shared" si="34"/>
        <v>0</v>
      </c>
      <c r="AO75" s="3" t="e">
        <f>VLOOKUP(R75,内部供方所属关系表!$A$1:$B$202,2,0)</f>
        <v>#N/A</v>
      </c>
      <c r="AP75" s="3" t="e">
        <f t="shared" si="35"/>
        <v>#N/A</v>
      </c>
      <c r="AQ75" s="3" t="s">
        <v>66</v>
      </c>
      <c r="AR75" s="3" t="s">
        <v>59</v>
      </c>
      <c r="AS75" s="3" t="s">
        <v>59</v>
      </c>
      <c r="AT75" s="3" t="str">
        <f t="shared" si="36"/>
        <v>内部</v>
      </c>
      <c r="AU75" s="3" t="s">
        <v>244</v>
      </c>
    </row>
    <row r="76" customFormat="1" ht="13.8" customHeight="1" spans="1:47">
      <c r="A76" t="s">
        <v>232</v>
      </c>
      <c r="B76" t="s">
        <v>80</v>
      </c>
      <c r="F76" t="s">
        <v>51</v>
      </c>
      <c r="G76" t="s">
        <v>52</v>
      </c>
      <c r="H76" s="171">
        <v>44361</v>
      </c>
      <c r="I76" t="s">
        <v>246</v>
      </c>
      <c r="J76" t="s">
        <v>145</v>
      </c>
      <c r="K76">
        <v>215</v>
      </c>
      <c r="L76">
        <v>397</v>
      </c>
      <c r="N76">
        <v>0</v>
      </c>
      <c r="O76" t="s">
        <v>247</v>
      </c>
      <c r="P76" t="s">
        <v>183</v>
      </c>
      <c r="Q76" t="s">
        <v>254</v>
      </c>
      <c r="S76">
        <v>0</v>
      </c>
      <c r="T76" s="173">
        <v>6561.9</v>
      </c>
      <c r="U76" s="173">
        <v>6561.9</v>
      </c>
      <c r="V76" s="177">
        <f t="shared" si="29"/>
        <v>0</v>
      </c>
      <c r="W76">
        <v>0</v>
      </c>
      <c r="X76" s="177">
        <f t="shared" si="30"/>
        <v>0</v>
      </c>
      <c r="Y76" s="177">
        <f t="shared" si="31"/>
        <v>6561.9</v>
      </c>
      <c r="Z76">
        <v>0</v>
      </c>
      <c r="AA76" s="177">
        <f t="shared" si="32"/>
        <v>0</v>
      </c>
      <c r="AB76" s="177">
        <f t="shared" si="33"/>
        <v>6561.9</v>
      </c>
      <c r="AC76" t="s">
        <v>241</v>
      </c>
      <c r="AD76" t="s">
        <v>248</v>
      </c>
      <c r="AF76" t="s">
        <v>85</v>
      </c>
      <c r="AG76" t="s">
        <v>243</v>
      </c>
      <c r="AH76">
        <v>0</v>
      </c>
      <c r="AI76" s="173">
        <v>1032.2</v>
      </c>
      <c r="AJ76">
        <v>0</v>
      </c>
      <c r="AK76">
        <v>0</v>
      </c>
      <c r="AL76" s="173">
        <v>1032.2</v>
      </c>
      <c r="AM76">
        <v>0</v>
      </c>
      <c r="AN76" s="3" t="b">
        <f t="shared" si="34"/>
        <v>0</v>
      </c>
      <c r="AO76" s="3" t="e">
        <f>VLOOKUP(R76,内部供方所属关系表!$A$1:$B$202,2,0)</f>
        <v>#N/A</v>
      </c>
      <c r="AP76" s="3" t="e">
        <f t="shared" si="35"/>
        <v>#N/A</v>
      </c>
      <c r="AQ76" s="3" t="s">
        <v>66</v>
      </c>
      <c r="AR76" s="3" t="s">
        <v>59</v>
      </c>
      <c r="AS76" s="3" t="s">
        <v>59</v>
      </c>
      <c r="AT76" s="3" t="str">
        <f t="shared" si="36"/>
        <v>内部</v>
      </c>
      <c r="AU76" s="3" t="s">
        <v>244</v>
      </c>
    </row>
    <row r="77" customFormat="1" ht="13.8" customHeight="1" spans="1:47">
      <c r="A77" t="s">
        <v>232</v>
      </c>
      <c r="B77" t="s">
        <v>80</v>
      </c>
      <c r="F77" t="s">
        <v>51</v>
      </c>
      <c r="G77" t="s">
        <v>52</v>
      </c>
      <c r="H77" s="171">
        <v>44361</v>
      </c>
      <c r="I77" t="s">
        <v>246</v>
      </c>
      <c r="J77" t="s">
        <v>145</v>
      </c>
      <c r="K77">
        <v>215</v>
      </c>
      <c r="L77">
        <v>397</v>
      </c>
      <c r="N77">
        <v>0</v>
      </c>
      <c r="O77" t="s">
        <v>247</v>
      </c>
      <c r="P77" t="s">
        <v>183</v>
      </c>
      <c r="Q77" t="s">
        <v>255</v>
      </c>
      <c r="S77">
        <v>0</v>
      </c>
      <c r="T77">
        <v>0</v>
      </c>
      <c r="U77">
        <v>0</v>
      </c>
      <c r="V77" s="177">
        <f t="shared" si="29"/>
        <v>0</v>
      </c>
      <c r="W77">
        <v>0</v>
      </c>
      <c r="X77" s="177">
        <f t="shared" si="30"/>
        <v>0</v>
      </c>
      <c r="Y77" s="177">
        <f t="shared" si="31"/>
        <v>0</v>
      </c>
      <c r="Z77">
        <v>0</v>
      </c>
      <c r="AA77" s="177">
        <f t="shared" si="32"/>
        <v>0</v>
      </c>
      <c r="AB77" s="177">
        <f t="shared" si="33"/>
        <v>0</v>
      </c>
      <c r="AC77" t="s">
        <v>241</v>
      </c>
      <c r="AD77" t="s">
        <v>248</v>
      </c>
      <c r="AF77" t="s">
        <v>85</v>
      </c>
      <c r="AG77" t="s">
        <v>58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3" t="b">
        <f t="shared" si="34"/>
        <v>0</v>
      </c>
      <c r="AO77" s="3" t="e">
        <f>VLOOKUP(R77,内部供方所属关系表!$A$1:$B$202,2,0)</f>
        <v>#N/A</v>
      </c>
      <c r="AP77" s="3" t="e">
        <f t="shared" si="35"/>
        <v>#N/A</v>
      </c>
      <c r="AQ77" s="3" t="s">
        <v>66</v>
      </c>
      <c r="AR77" s="3" t="s">
        <v>59</v>
      </c>
      <c r="AS77" s="3" t="s">
        <v>59</v>
      </c>
      <c r="AT77" s="3" t="str">
        <f t="shared" si="36"/>
        <v>内部</v>
      </c>
      <c r="AU77" s="3" t="s">
        <v>244</v>
      </c>
    </row>
    <row r="78" customFormat="1" ht="13.8" customHeight="1" spans="1:47">
      <c r="A78" t="s">
        <v>232</v>
      </c>
      <c r="B78" t="s">
        <v>80</v>
      </c>
      <c r="F78" t="s">
        <v>51</v>
      </c>
      <c r="G78" t="s">
        <v>52</v>
      </c>
      <c r="H78" s="171">
        <v>44361</v>
      </c>
      <c r="I78" t="s">
        <v>246</v>
      </c>
      <c r="J78" t="s">
        <v>145</v>
      </c>
      <c r="K78">
        <v>215</v>
      </c>
      <c r="L78">
        <v>397</v>
      </c>
      <c r="N78">
        <v>0</v>
      </c>
      <c r="O78" t="s">
        <v>247</v>
      </c>
      <c r="P78" t="s">
        <v>183</v>
      </c>
      <c r="Q78" t="s">
        <v>254</v>
      </c>
      <c r="S78">
        <v>0</v>
      </c>
      <c r="T78">
        <v>0</v>
      </c>
      <c r="U78">
        <v>0</v>
      </c>
      <c r="V78" s="177">
        <f t="shared" si="29"/>
        <v>0</v>
      </c>
      <c r="W78">
        <v>0</v>
      </c>
      <c r="X78" s="177">
        <f t="shared" si="30"/>
        <v>0</v>
      </c>
      <c r="Y78" s="177">
        <f t="shared" si="31"/>
        <v>0</v>
      </c>
      <c r="Z78">
        <v>0</v>
      </c>
      <c r="AA78" s="177">
        <f t="shared" si="32"/>
        <v>0</v>
      </c>
      <c r="AB78" s="177">
        <f t="shared" si="33"/>
        <v>0</v>
      </c>
      <c r="AC78" t="s">
        <v>241</v>
      </c>
      <c r="AD78" t="s">
        <v>248</v>
      </c>
      <c r="AF78" t="s">
        <v>85</v>
      </c>
      <c r="AG78" t="s">
        <v>58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3" t="b">
        <f t="shared" si="34"/>
        <v>0</v>
      </c>
      <c r="AO78" s="3" t="e">
        <f>VLOOKUP(R78,内部供方所属关系表!$A$1:$B$202,2,0)</f>
        <v>#N/A</v>
      </c>
      <c r="AP78" s="3" t="e">
        <f t="shared" si="35"/>
        <v>#N/A</v>
      </c>
      <c r="AQ78" s="3" t="s">
        <v>66</v>
      </c>
      <c r="AR78" s="3" t="s">
        <v>59</v>
      </c>
      <c r="AS78" s="3" t="s">
        <v>59</v>
      </c>
      <c r="AT78" s="3" t="str">
        <f t="shared" si="36"/>
        <v>内部</v>
      </c>
      <c r="AU78" s="3" t="s">
        <v>244</v>
      </c>
    </row>
    <row r="79" customFormat="1" ht="13.8" customHeight="1" spans="1:47">
      <c r="A79" t="s">
        <v>232</v>
      </c>
      <c r="B79" t="s">
        <v>80</v>
      </c>
      <c r="F79" t="s">
        <v>51</v>
      </c>
      <c r="G79" t="s">
        <v>52</v>
      </c>
      <c r="H79" s="171">
        <v>44361</v>
      </c>
      <c r="I79" t="s">
        <v>246</v>
      </c>
      <c r="J79" t="s">
        <v>145</v>
      </c>
      <c r="K79">
        <v>215</v>
      </c>
      <c r="L79">
        <v>397</v>
      </c>
      <c r="N79">
        <v>0</v>
      </c>
      <c r="O79" t="s">
        <v>247</v>
      </c>
      <c r="P79" t="s">
        <v>183</v>
      </c>
      <c r="Q79" t="s">
        <v>188</v>
      </c>
      <c r="S79">
        <v>0</v>
      </c>
      <c r="T79">
        <v>0</v>
      </c>
      <c r="U79">
        <v>0</v>
      </c>
      <c r="V79" s="177">
        <f t="shared" si="29"/>
        <v>0</v>
      </c>
      <c r="W79">
        <v>0</v>
      </c>
      <c r="X79" s="177">
        <f t="shared" si="30"/>
        <v>0</v>
      </c>
      <c r="Y79" s="177">
        <f t="shared" si="31"/>
        <v>0</v>
      </c>
      <c r="Z79">
        <v>0</v>
      </c>
      <c r="AA79" s="177">
        <f t="shared" si="32"/>
        <v>0</v>
      </c>
      <c r="AB79" s="177">
        <f t="shared" si="33"/>
        <v>0</v>
      </c>
      <c r="AC79" t="s">
        <v>241</v>
      </c>
      <c r="AD79" t="s">
        <v>248</v>
      </c>
      <c r="AF79" t="s">
        <v>85</v>
      </c>
      <c r="AG79" t="s">
        <v>58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3" t="b">
        <f t="shared" si="34"/>
        <v>0</v>
      </c>
      <c r="AO79" s="3" t="e">
        <f>VLOOKUP(R79,内部供方所属关系表!$A$1:$B$202,2,0)</f>
        <v>#N/A</v>
      </c>
      <c r="AP79" s="3" t="e">
        <f t="shared" si="35"/>
        <v>#N/A</v>
      </c>
      <c r="AQ79" s="3" t="s">
        <v>66</v>
      </c>
      <c r="AR79" s="3" t="s">
        <v>59</v>
      </c>
      <c r="AS79" s="3" t="s">
        <v>59</v>
      </c>
      <c r="AT79" s="3" t="str">
        <f t="shared" si="36"/>
        <v>内部</v>
      </c>
      <c r="AU79" s="3" t="s">
        <v>244</v>
      </c>
    </row>
    <row r="80" customFormat="1" ht="13.8" customHeight="1" spans="1:47">
      <c r="A80" t="s">
        <v>232</v>
      </c>
      <c r="B80" t="s">
        <v>80</v>
      </c>
      <c r="F80" t="s">
        <v>51</v>
      </c>
      <c r="G80" t="s">
        <v>52</v>
      </c>
      <c r="H80" s="171">
        <v>44361</v>
      </c>
      <c r="I80" t="s">
        <v>246</v>
      </c>
      <c r="J80" t="s">
        <v>145</v>
      </c>
      <c r="K80">
        <v>215</v>
      </c>
      <c r="L80">
        <v>397</v>
      </c>
      <c r="N80">
        <v>0</v>
      </c>
      <c r="O80" t="s">
        <v>247</v>
      </c>
      <c r="P80" t="s">
        <v>183</v>
      </c>
      <c r="Q80" t="s">
        <v>187</v>
      </c>
      <c r="S80">
        <v>0</v>
      </c>
      <c r="T80">
        <v>0</v>
      </c>
      <c r="U80">
        <v>0</v>
      </c>
      <c r="V80" s="177">
        <f t="shared" si="29"/>
        <v>0</v>
      </c>
      <c r="W80">
        <v>0</v>
      </c>
      <c r="X80" s="177">
        <f t="shared" si="30"/>
        <v>0</v>
      </c>
      <c r="Y80" s="177">
        <f t="shared" si="31"/>
        <v>0</v>
      </c>
      <c r="Z80">
        <v>0</v>
      </c>
      <c r="AA80" s="177">
        <f t="shared" si="32"/>
        <v>0</v>
      </c>
      <c r="AB80" s="177">
        <f t="shared" si="33"/>
        <v>0</v>
      </c>
      <c r="AC80" t="s">
        <v>241</v>
      </c>
      <c r="AD80" t="s">
        <v>248</v>
      </c>
      <c r="AF80" t="s">
        <v>85</v>
      </c>
      <c r="AG80" t="s">
        <v>58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3" t="b">
        <f t="shared" si="34"/>
        <v>0</v>
      </c>
      <c r="AO80" s="3" t="e">
        <f>VLOOKUP(R80,内部供方所属关系表!$A$1:$B$202,2,0)</f>
        <v>#N/A</v>
      </c>
      <c r="AP80" s="3" t="e">
        <f t="shared" si="35"/>
        <v>#N/A</v>
      </c>
      <c r="AQ80" s="3" t="s">
        <v>66</v>
      </c>
      <c r="AR80" s="3" t="s">
        <v>59</v>
      </c>
      <c r="AS80" s="3" t="s">
        <v>59</v>
      </c>
      <c r="AT80" s="3" t="str">
        <f t="shared" si="36"/>
        <v>内部</v>
      </c>
      <c r="AU80" s="3" t="s">
        <v>244</v>
      </c>
    </row>
    <row r="81" customFormat="1" ht="13.8" customHeight="1" spans="1:47">
      <c r="A81" t="s">
        <v>232</v>
      </c>
      <c r="B81" t="s">
        <v>80</v>
      </c>
      <c r="F81" t="s">
        <v>51</v>
      </c>
      <c r="G81" t="s">
        <v>52</v>
      </c>
      <c r="H81" s="171">
        <v>44361</v>
      </c>
      <c r="I81" t="s">
        <v>246</v>
      </c>
      <c r="J81" t="s">
        <v>145</v>
      </c>
      <c r="K81">
        <v>215</v>
      </c>
      <c r="L81">
        <v>397</v>
      </c>
      <c r="N81">
        <v>0</v>
      </c>
      <c r="O81" t="s">
        <v>247</v>
      </c>
      <c r="P81" t="s">
        <v>183</v>
      </c>
      <c r="Q81" t="s">
        <v>256</v>
      </c>
      <c r="S81">
        <v>0</v>
      </c>
      <c r="T81">
        <v>0</v>
      </c>
      <c r="U81">
        <v>0</v>
      </c>
      <c r="V81" s="177">
        <f t="shared" si="29"/>
        <v>0</v>
      </c>
      <c r="W81">
        <v>0</v>
      </c>
      <c r="X81" s="177">
        <f t="shared" si="30"/>
        <v>0</v>
      </c>
      <c r="Y81" s="177">
        <f t="shared" si="31"/>
        <v>0</v>
      </c>
      <c r="Z81">
        <v>0</v>
      </c>
      <c r="AA81" s="177">
        <f t="shared" si="32"/>
        <v>0</v>
      </c>
      <c r="AB81" s="177">
        <f t="shared" si="33"/>
        <v>0</v>
      </c>
      <c r="AC81" t="s">
        <v>241</v>
      </c>
      <c r="AD81" t="s">
        <v>248</v>
      </c>
      <c r="AF81" t="s">
        <v>85</v>
      </c>
      <c r="AG81" t="s">
        <v>58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3" t="b">
        <f t="shared" si="34"/>
        <v>0</v>
      </c>
      <c r="AO81" s="3" t="e">
        <f>VLOOKUP(R81,内部供方所属关系表!$A$1:$B$202,2,0)</f>
        <v>#N/A</v>
      </c>
      <c r="AP81" s="3" t="e">
        <f t="shared" si="35"/>
        <v>#N/A</v>
      </c>
      <c r="AQ81" s="3" t="s">
        <v>66</v>
      </c>
      <c r="AR81" s="3" t="s">
        <v>59</v>
      </c>
      <c r="AS81" s="3" t="s">
        <v>59</v>
      </c>
      <c r="AT81" s="3" t="str">
        <f t="shared" si="36"/>
        <v>内部</v>
      </c>
      <c r="AU81" s="3" t="s">
        <v>244</v>
      </c>
    </row>
    <row r="82" customFormat="1" ht="13.8" customHeight="1" spans="1:47">
      <c r="A82" t="s">
        <v>232</v>
      </c>
      <c r="B82" t="s">
        <v>80</v>
      </c>
      <c r="F82" t="s">
        <v>51</v>
      </c>
      <c r="G82" t="s">
        <v>52</v>
      </c>
      <c r="H82" s="171">
        <v>44361</v>
      </c>
      <c r="I82" t="s">
        <v>246</v>
      </c>
      <c r="J82" t="s">
        <v>145</v>
      </c>
      <c r="K82">
        <v>215</v>
      </c>
      <c r="L82">
        <v>397</v>
      </c>
      <c r="N82">
        <v>0</v>
      </c>
      <c r="O82" t="s">
        <v>247</v>
      </c>
      <c r="P82" t="s">
        <v>183</v>
      </c>
      <c r="Q82" t="s">
        <v>132</v>
      </c>
      <c r="S82">
        <v>0</v>
      </c>
      <c r="T82" s="173">
        <v>2017.39</v>
      </c>
      <c r="U82" s="173">
        <v>2017.39</v>
      </c>
      <c r="V82" s="177">
        <f t="shared" si="29"/>
        <v>0</v>
      </c>
      <c r="W82">
        <v>0</v>
      </c>
      <c r="X82" s="177">
        <f t="shared" si="30"/>
        <v>0</v>
      </c>
      <c r="Y82" s="177">
        <f t="shared" si="31"/>
        <v>2017.39</v>
      </c>
      <c r="Z82">
        <v>0</v>
      </c>
      <c r="AA82" s="177">
        <f t="shared" si="32"/>
        <v>0</v>
      </c>
      <c r="AB82" s="177">
        <f t="shared" si="33"/>
        <v>2017.39</v>
      </c>
      <c r="AC82" t="s">
        <v>241</v>
      </c>
      <c r="AD82" t="s">
        <v>248</v>
      </c>
      <c r="AF82" t="s">
        <v>85</v>
      </c>
      <c r="AG82" t="s">
        <v>243</v>
      </c>
      <c r="AH82">
        <v>0</v>
      </c>
      <c r="AI82">
        <v>317.34</v>
      </c>
      <c r="AJ82">
        <v>0</v>
      </c>
      <c r="AK82">
        <v>0</v>
      </c>
      <c r="AL82">
        <v>317.34</v>
      </c>
      <c r="AM82">
        <v>0</v>
      </c>
      <c r="AN82" s="3" t="b">
        <f t="shared" si="34"/>
        <v>0</v>
      </c>
      <c r="AO82" s="3" t="e">
        <f>VLOOKUP(R82,内部供方所属关系表!$A$1:$B$202,2,0)</f>
        <v>#N/A</v>
      </c>
      <c r="AP82" s="3" t="e">
        <f t="shared" si="35"/>
        <v>#N/A</v>
      </c>
      <c r="AQ82" s="3" t="s">
        <v>66</v>
      </c>
      <c r="AR82" s="3" t="s">
        <v>59</v>
      </c>
      <c r="AS82" s="3" t="s">
        <v>59</v>
      </c>
      <c r="AT82" s="3" t="str">
        <f t="shared" si="36"/>
        <v>内部</v>
      </c>
      <c r="AU82" s="3" t="s">
        <v>244</v>
      </c>
    </row>
    <row r="83" customFormat="1" ht="13.8" customHeight="1" spans="1:47">
      <c r="A83" t="s">
        <v>232</v>
      </c>
      <c r="B83" t="s">
        <v>159</v>
      </c>
      <c r="C83" t="s">
        <v>47</v>
      </c>
      <c r="D83" t="s">
        <v>150</v>
      </c>
      <c r="E83" t="s">
        <v>160</v>
      </c>
      <c r="F83" t="s">
        <v>74</v>
      </c>
      <c r="G83" t="s">
        <v>52</v>
      </c>
      <c r="H83" s="171">
        <v>44362</v>
      </c>
      <c r="I83" t="s">
        <v>257</v>
      </c>
      <c r="J83" t="s">
        <v>258</v>
      </c>
      <c r="K83" s="173">
        <v>7451</v>
      </c>
      <c r="L83" s="173">
        <v>7451</v>
      </c>
      <c r="N83">
        <v>0</v>
      </c>
      <c r="O83" t="s">
        <v>259</v>
      </c>
      <c r="P83" t="s">
        <v>260</v>
      </c>
      <c r="Q83" t="s">
        <v>64</v>
      </c>
      <c r="R83" t="s">
        <v>160</v>
      </c>
      <c r="S83" s="173">
        <v>1280</v>
      </c>
      <c r="T83" s="173">
        <v>1150</v>
      </c>
      <c r="U83">
        <v>-130</v>
      </c>
      <c r="V83" s="177">
        <f t="shared" si="29"/>
        <v>1174.3119266055</v>
      </c>
      <c r="W83">
        <v>9</v>
      </c>
      <c r="X83" s="177">
        <f t="shared" si="30"/>
        <v>105.688073394495</v>
      </c>
      <c r="Y83" s="177">
        <f t="shared" si="31"/>
        <v>1150</v>
      </c>
      <c r="Z83">
        <v>0</v>
      </c>
      <c r="AA83" s="177">
        <f t="shared" si="32"/>
        <v>0</v>
      </c>
      <c r="AB83" s="177">
        <f t="shared" si="33"/>
        <v>-24.3119266055046</v>
      </c>
      <c r="AC83" t="s">
        <v>241</v>
      </c>
      <c r="AD83" t="s">
        <v>261</v>
      </c>
      <c r="AF83" t="s">
        <v>150</v>
      </c>
      <c r="AG83" t="s">
        <v>58</v>
      </c>
      <c r="AH83" s="173">
        <v>1280</v>
      </c>
      <c r="AI83" s="173">
        <v>1150</v>
      </c>
      <c r="AJ83" s="173">
        <v>1174.31</v>
      </c>
      <c r="AK83">
        <v>105.69</v>
      </c>
      <c r="AL83" s="173">
        <v>1150</v>
      </c>
      <c r="AM83">
        <v>0</v>
      </c>
      <c r="AN83" s="3" t="b">
        <f t="shared" si="34"/>
        <v>0</v>
      </c>
      <c r="AO83" s="3" t="str">
        <f>VLOOKUP(R83,内部供方所属关系表!$A$1:$B$202,2,0)</f>
        <v>江苏佳利达国际物流股份有限公司</v>
      </c>
      <c r="AP83" s="3" t="b">
        <f t="shared" si="35"/>
        <v>1</v>
      </c>
      <c r="AQ83" s="3" t="s">
        <v>59</v>
      </c>
      <c r="AR83" s="3" t="s">
        <v>59</v>
      </c>
      <c r="AS83" s="3" t="s">
        <v>59</v>
      </c>
      <c r="AT83" s="3" t="str">
        <f t="shared" si="36"/>
        <v>内部</v>
      </c>
      <c r="AU83" s="3" t="s">
        <v>244</v>
      </c>
    </row>
    <row r="84" customFormat="1" ht="13.8" customHeight="1" spans="1:47">
      <c r="A84" t="s">
        <v>232</v>
      </c>
      <c r="B84" t="s">
        <v>159</v>
      </c>
      <c r="C84" t="s">
        <v>47</v>
      </c>
      <c r="D84" t="s">
        <v>150</v>
      </c>
      <c r="E84" t="s">
        <v>160</v>
      </c>
      <c r="F84" t="s">
        <v>74</v>
      </c>
      <c r="G84" t="s">
        <v>52</v>
      </c>
      <c r="H84" s="171">
        <v>44362</v>
      </c>
      <c r="I84" t="s">
        <v>257</v>
      </c>
      <c r="J84" t="s">
        <v>258</v>
      </c>
      <c r="K84" s="173">
        <v>7451</v>
      </c>
      <c r="L84" s="173">
        <v>7451</v>
      </c>
      <c r="N84">
        <v>0</v>
      </c>
      <c r="O84" t="s">
        <v>259</v>
      </c>
      <c r="P84" t="s">
        <v>260</v>
      </c>
      <c r="Q84" t="s">
        <v>262</v>
      </c>
      <c r="R84" t="s">
        <v>263</v>
      </c>
      <c r="S84">
        <v>40</v>
      </c>
      <c r="T84">
        <v>0</v>
      </c>
      <c r="U84">
        <v>-40</v>
      </c>
      <c r="V84" s="177">
        <f t="shared" si="29"/>
        <v>37.7358490566038</v>
      </c>
      <c r="W84">
        <v>6</v>
      </c>
      <c r="X84" s="177">
        <f t="shared" si="30"/>
        <v>2.26415094339623</v>
      </c>
      <c r="Y84" s="177">
        <f t="shared" si="31"/>
        <v>0</v>
      </c>
      <c r="Z84">
        <v>6</v>
      </c>
      <c r="AA84" s="177">
        <f t="shared" si="32"/>
        <v>0</v>
      </c>
      <c r="AB84" s="177">
        <f t="shared" si="33"/>
        <v>-37.7358490566038</v>
      </c>
      <c r="AC84" t="s">
        <v>199</v>
      </c>
      <c r="AD84" t="s">
        <v>264</v>
      </c>
      <c r="AF84" t="s">
        <v>150</v>
      </c>
      <c r="AG84" t="s">
        <v>58</v>
      </c>
      <c r="AH84">
        <v>40</v>
      </c>
      <c r="AI84">
        <v>0</v>
      </c>
      <c r="AJ84">
        <v>37.74</v>
      </c>
      <c r="AK84">
        <v>2.26</v>
      </c>
      <c r="AL84">
        <v>0</v>
      </c>
      <c r="AM84">
        <v>0</v>
      </c>
      <c r="AN84" s="3" t="b">
        <f t="shared" si="34"/>
        <v>0</v>
      </c>
      <c r="AO84" s="3" t="e">
        <f>VLOOKUP(R84,内部供方所属关系表!$A$1:$B$202,2,0)</f>
        <v>#N/A</v>
      </c>
      <c r="AP84" s="3" t="e">
        <f t="shared" si="35"/>
        <v>#N/A</v>
      </c>
      <c r="AQ84" s="3" t="s">
        <v>66</v>
      </c>
      <c r="AR84" s="3" t="s">
        <v>59</v>
      </c>
      <c r="AS84" s="3" t="s">
        <v>59</v>
      </c>
      <c r="AT84" s="3" t="str">
        <f t="shared" si="36"/>
        <v>内部</v>
      </c>
      <c r="AU84" s="3" t="s">
        <v>244</v>
      </c>
    </row>
    <row r="85" customFormat="1" ht="13.8" customHeight="1" spans="1:47">
      <c r="A85" t="s">
        <v>232</v>
      </c>
      <c r="B85" t="s">
        <v>159</v>
      </c>
      <c r="C85" t="s">
        <v>47</v>
      </c>
      <c r="D85" t="s">
        <v>150</v>
      </c>
      <c r="E85" t="s">
        <v>160</v>
      </c>
      <c r="F85" t="s">
        <v>74</v>
      </c>
      <c r="G85" t="s">
        <v>52</v>
      </c>
      <c r="H85" s="171">
        <v>44362</v>
      </c>
      <c r="I85" t="s">
        <v>257</v>
      </c>
      <c r="J85" t="s">
        <v>258</v>
      </c>
      <c r="K85" s="173">
        <v>7451</v>
      </c>
      <c r="L85" s="173">
        <v>7451</v>
      </c>
      <c r="N85">
        <v>0</v>
      </c>
      <c r="O85" t="s">
        <v>259</v>
      </c>
      <c r="P85" t="s">
        <v>260</v>
      </c>
      <c r="Q85" t="s">
        <v>265</v>
      </c>
      <c r="R85" t="s">
        <v>263</v>
      </c>
      <c r="S85">
        <v>324</v>
      </c>
      <c r="T85">
        <v>0</v>
      </c>
      <c r="U85">
        <v>-324</v>
      </c>
      <c r="V85" s="177">
        <f t="shared" si="29"/>
        <v>305.660377358491</v>
      </c>
      <c r="W85">
        <v>6</v>
      </c>
      <c r="X85" s="177">
        <f t="shared" si="30"/>
        <v>18.3396226415094</v>
      </c>
      <c r="Y85" s="177">
        <f t="shared" si="31"/>
        <v>0</v>
      </c>
      <c r="Z85">
        <v>6</v>
      </c>
      <c r="AA85" s="177">
        <f t="shared" si="32"/>
        <v>0</v>
      </c>
      <c r="AB85" s="177">
        <f t="shared" si="33"/>
        <v>-305.660377358491</v>
      </c>
      <c r="AC85" t="s">
        <v>199</v>
      </c>
      <c r="AD85" t="s">
        <v>264</v>
      </c>
      <c r="AF85" t="s">
        <v>150</v>
      </c>
      <c r="AG85" t="s">
        <v>58</v>
      </c>
      <c r="AH85">
        <v>324</v>
      </c>
      <c r="AI85">
        <v>0</v>
      </c>
      <c r="AJ85">
        <v>305.66</v>
      </c>
      <c r="AK85">
        <v>18.34</v>
      </c>
      <c r="AL85">
        <v>0</v>
      </c>
      <c r="AM85">
        <v>0</v>
      </c>
      <c r="AN85" s="3" t="b">
        <f t="shared" si="34"/>
        <v>0</v>
      </c>
      <c r="AO85" s="3" t="e">
        <f>VLOOKUP(R85,内部供方所属关系表!$A$1:$B$202,2,0)</f>
        <v>#N/A</v>
      </c>
      <c r="AP85" s="3" t="e">
        <f t="shared" si="35"/>
        <v>#N/A</v>
      </c>
      <c r="AQ85" s="3" t="s">
        <v>66</v>
      </c>
      <c r="AR85" s="3" t="s">
        <v>59</v>
      </c>
      <c r="AS85" s="3" t="s">
        <v>59</v>
      </c>
      <c r="AT85" s="3" t="str">
        <f t="shared" si="36"/>
        <v>内部</v>
      </c>
      <c r="AU85" s="3" t="s">
        <v>244</v>
      </c>
    </row>
    <row r="86" customFormat="1" ht="13.8" customHeight="1" spans="1:47">
      <c r="A86" t="s">
        <v>232</v>
      </c>
      <c r="B86" t="s">
        <v>159</v>
      </c>
      <c r="C86" t="s">
        <v>47</v>
      </c>
      <c r="D86" t="s">
        <v>150</v>
      </c>
      <c r="E86" t="s">
        <v>160</v>
      </c>
      <c r="F86" t="s">
        <v>74</v>
      </c>
      <c r="G86" t="s">
        <v>52</v>
      </c>
      <c r="H86" s="171">
        <v>44362</v>
      </c>
      <c r="I86" t="s">
        <v>257</v>
      </c>
      <c r="J86" t="s">
        <v>258</v>
      </c>
      <c r="K86" s="173">
        <v>7451</v>
      </c>
      <c r="L86" s="173">
        <v>7451</v>
      </c>
      <c r="N86">
        <v>0</v>
      </c>
      <c r="O86" t="s">
        <v>259</v>
      </c>
      <c r="P86" t="s">
        <v>260</v>
      </c>
      <c r="Q86" t="s">
        <v>165</v>
      </c>
      <c r="R86" t="s">
        <v>263</v>
      </c>
      <c r="S86">
        <v>180</v>
      </c>
      <c r="T86">
        <v>0</v>
      </c>
      <c r="U86">
        <v>-180</v>
      </c>
      <c r="V86" s="177">
        <f t="shared" si="29"/>
        <v>169.811320754717</v>
      </c>
      <c r="W86">
        <v>6</v>
      </c>
      <c r="X86" s="177">
        <f t="shared" si="30"/>
        <v>10.188679245283</v>
      </c>
      <c r="Y86" s="177">
        <f t="shared" si="31"/>
        <v>0</v>
      </c>
      <c r="Z86">
        <v>6</v>
      </c>
      <c r="AA86" s="177">
        <f t="shared" si="32"/>
        <v>0</v>
      </c>
      <c r="AB86" s="177">
        <f t="shared" si="33"/>
        <v>-169.811320754717</v>
      </c>
      <c r="AC86" t="s">
        <v>199</v>
      </c>
      <c r="AD86" t="s">
        <v>264</v>
      </c>
      <c r="AF86" t="s">
        <v>150</v>
      </c>
      <c r="AG86" t="s">
        <v>58</v>
      </c>
      <c r="AH86">
        <v>180</v>
      </c>
      <c r="AI86">
        <v>0</v>
      </c>
      <c r="AJ86">
        <v>169.81</v>
      </c>
      <c r="AK86">
        <v>10.19</v>
      </c>
      <c r="AL86">
        <v>0</v>
      </c>
      <c r="AM86">
        <v>0</v>
      </c>
      <c r="AN86" s="3" t="b">
        <f t="shared" si="34"/>
        <v>0</v>
      </c>
      <c r="AO86" s="3" t="e">
        <f>VLOOKUP(R86,内部供方所属关系表!$A$1:$B$202,2,0)</f>
        <v>#N/A</v>
      </c>
      <c r="AP86" s="3" t="e">
        <f t="shared" si="35"/>
        <v>#N/A</v>
      </c>
      <c r="AQ86" s="3" t="s">
        <v>66</v>
      </c>
      <c r="AR86" s="3" t="s">
        <v>59</v>
      </c>
      <c r="AS86" s="3" t="s">
        <v>59</v>
      </c>
      <c r="AT86" s="3" t="str">
        <f t="shared" si="36"/>
        <v>内部</v>
      </c>
      <c r="AU86" s="3" t="s">
        <v>244</v>
      </c>
    </row>
    <row r="87" customFormat="1" ht="14.4" customHeight="1" spans="1:47">
      <c r="A87" t="s">
        <v>232</v>
      </c>
      <c r="B87" t="s">
        <v>49</v>
      </c>
      <c r="C87" t="s">
        <v>47</v>
      </c>
      <c r="D87" t="s">
        <v>102</v>
      </c>
      <c r="E87" t="s">
        <v>184</v>
      </c>
      <c r="F87" t="s">
        <v>81</v>
      </c>
      <c r="G87" t="s">
        <v>52</v>
      </c>
      <c r="H87" s="171">
        <v>44359</v>
      </c>
      <c r="I87" t="s">
        <v>266</v>
      </c>
      <c r="J87" t="s">
        <v>267</v>
      </c>
      <c r="K87">
        <v>164</v>
      </c>
      <c r="L87">
        <v>392</v>
      </c>
      <c r="N87">
        <v>0</v>
      </c>
      <c r="O87" t="s">
        <v>268</v>
      </c>
      <c r="P87" t="s">
        <v>171</v>
      </c>
      <c r="Q87" t="s">
        <v>56</v>
      </c>
      <c r="R87" t="s">
        <v>184</v>
      </c>
      <c r="S87">
        <v>150</v>
      </c>
      <c r="T87">
        <v>0</v>
      </c>
      <c r="U87">
        <v>-150</v>
      </c>
      <c r="V87" s="177">
        <v>141.509433962264</v>
      </c>
      <c r="W87">
        <v>6</v>
      </c>
      <c r="X87" s="177">
        <v>8.49056603773585</v>
      </c>
      <c r="Y87" s="177">
        <v>0</v>
      </c>
      <c r="Z87">
        <v>6</v>
      </c>
      <c r="AA87" s="177">
        <v>0</v>
      </c>
      <c r="AB87" s="177">
        <v>-141.509433962264</v>
      </c>
      <c r="AC87" t="s">
        <v>199</v>
      </c>
      <c r="AD87" t="s">
        <v>267</v>
      </c>
      <c r="AF87" t="s">
        <v>269</v>
      </c>
      <c r="AG87" t="s">
        <v>58</v>
      </c>
      <c r="AH87">
        <v>150</v>
      </c>
      <c r="AI87">
        <v>0</v>
      </c>
      <c r="AJ87">
        <v>141.51</v>
      </c>
      <c r="AK87">
        <v>8.49</v>
      </c>
      <c r="AL87">
        <v>0</v>
      </c>
      <c r="AM87">
        <v>0</v>
      </c>
      <c r="AN87" s="3" t="b">
        <f t="shared" si="34"/>
        <v>0</v>
      </c>
      <c r="AO87" s="3" t="str">
        <f>VLOOKUP(R87,内部供方所属关系表!$A$1:$B$202,2,0)</f>
        <v>江苏佳利达国际物流股份有限公司</v>
      </c>
      <c r="AP87" s="3" t="b">
        <f t="shared" si="35"/>
        <v>1</v>
      </c>
      <c r="AQ87" s="3" t="s">
        <v>59</v>
      </c>
      <c r="AR87" s="3" t="s">
        <v>59</v>
      </c>
      <c r="AS87" s="3" t="s">
        <v>59</v>
      </c>
      <c r="AT87" s="3" t="str">
        <f t="shared" si="36"/>
        <v>内部</v>
      </c>
      <c r="AU87" s="3" t="s">
        <v>244</v>
      </c>
    </row>
    <row r="88" customFormat="1" ht="14.4" customHeight="1" spans="1:47">
      <c r="A88" t="s">
        <v>232</v>
      </c>
      <c r="B88" t="s">
        <v>49</v>
      </c>
      <c r="C88" t="s">
        <v>47</v>
      </c>
      <c r="D88" t="s">
        <v>49</v>
      </c>
      <c r="E88" t="s">
        <v>50</v>
      </c>
      <c r="F88" t="s">
        <v>81</v>
      </c>
      <c r="G88" t="s">
        <v>52</v>
      </c>
      <c r="H88" s="171">
        <v>44359</v>
      </c>
      <c r="I88" t="s">
        <v>266</v>
      </c>
      <c r="J88" t="s">
        <v>267</v>
      </c>
      <c r="K88">
        <v>164</v>
      </c>
      <c r="L88">
        <v>392</v>
      </c>
      <c r="N88">
        <v>0</v>
      </c>
      <c r="O88" t="s">
        <v>268</v>
      </c>
      <c r="P88" t="s">
        <v>171</v>
      </c>
      <c r="Q88" t="s">
        <v>56</v>
      </c>
      <c r="R88" t="s">
        <v>50</v>
      </c>
      <c r="S88">
        <v>1.2</v>
      </c>
      <c r="T88">
        <v>0</v>
      </c>
      <c r="U88">
        <v>-1.2</v>
      </c>
      <c r="V88" s="177">
        <v>1.13207547169811</v>
      </c>
      <c r="W88">
        <v>6</v>
      </c>
      <c r="X88" s="177">
        <v>0.0679245283018868</v>
      </c>
      <c r="Y88" s="177">
        <v>0</v>
      </c>
      <c r="Z88">
        <v>6</v>
      </c>
      <c r="AA88" s="177">
        <v>0</v>
      </c>
      <c r="AB88" s="177">
        <v>-1.13207547169811</v>
      </c>
      <c r="AC88" t="s">
        <v>199</v>
      </c>
      <c r="AD88" t="s">
        <v>267</v>
      </c>
      <c r="AF88" t="s">
        <v>269</v>
      </c>
      <c r="AG88" t="s">
        <v>58</v>
      </c>
      <c r="AH88">
        <v>1.2</v>
      </c>
      <c r="AI88">
        <v>0</v>
      </c>
      <c r="AJ88">
        <v>1.13</v>
      </c>
      <c r="AK88">
        <v>0.07</v>
      </c>
      <c r="AL88">
        <v>0</v>
      </c>
      <c r="AM88">
        <v>0</v>
      </c>
      <c r="AN88" s="3" t="b">
        <f t="shared" si="34"/>
        <v>0</v>
      </c>
      <c r="AO88" s="3" t="str">
        <f>VLOOKUP(R88,内部供方所属关系表!$A$1:$B$202,2,0)</f>
        <v>江苏佳利达国际物流股份有限公司</v>
      </c>
      <c r="AP88" s="3" t="b">
        <f t="shared" si="35"/>
        <v>1</v>
      </c>
      <c r="AQ88" s="3" t="s">
        <v>59</v>
      </c>
      <c r="AR88" s="3" t="s">
        <v>59</v>
      </c>
      <c r="AS88" s="3" t="s">
        <v>59</v>
      </c>
      <c r="AT88" s="3" t="str">
        <f t="shared" si="36"/>
        <v>内部</v>
      </c>
      <c r="AU88" s="3" t="s">
        <v>244</v>
      </c>
    </row>
    <row r="89" customFormat="1" ht="14.4" customHeight="1" spans="1:47">
      <c r="A89" t="s">
        <v>232</v>
      </c>
      <c r="B89" t="s">
        <v>49</v>
      </c>
      <c r="C89" t="s">
        <v>141</v>
      </c>
      <c r="D89" t="s">
        <v>142</v>
      </c>
      <c r="E89" t="s">
        <v>270</v>
      </c>
      <c r="F89" t="s">
        <v>81</v>
      </c>
      <c r="G89" t="s">
        <v>52</v>
      </c>
      <c r="H89" s="171">
        <v>44359</v>
      </c>
      <c r="I89" t="s">
        <v>266</v>
      </c>
      <c r="J89" t="s">
        <v>267</v>
      </c>
      <c r="K89">
        <v>164</v>
      </c>
      <c r="L89">
        <v>392</v>
      </c>
      <c r="N89">
        <v>0</v>
      </c>
      <c r="O89" t="s">
        <v>268</v>
      </c>
      <c r="P89" t="s">
        <v>171</v>
      </c>
      <c r="Q89" t="s">
        <v>56</v>
      </c>
      <c r="R89" t="s">
        <v>270</v>
      </c>
      <c r="S89">
        <v>50</v>
      </c>
      <c r="T89">
        <v>0</v>
      </c>
      <c r="U89">
        <v>-50</v>
      </c>
      <c r="V89" s="177">
        <v>47.1698113207547</v>
      </c>
      <c r="W89">
        <v>6</v>
      </c>
      <c r="X89" s="177">
        <v>2.83018867924528</v>
      </c>
      <c r="Y89" s="177">
        <v>0</v>
      </c>
      <c r="Z89">
        <v>6</v>
      </c>
      <c r="AA89" s="177">
        <v>0</v>
      </c>
      <c r="AB89" s="177">
        <v>-47.1698113207547</v>
      </c>
      <c r="AC89" t="s">
        <v>199</v>
      </c>
      <c r="AD89" t="s">
        <v>267</v>
      </c>
      <c r="AF89" t="s">
        <v>269</v>
      </c>
      <c r="AG89" t="s">
        <v>58</v>
      </c>
      <c r="AH89">
        <v>50</v>
      </c>
      <c r="AI89">
        <v>0</v>
      </c>
      <c r="AJ89">
        <v>47.17</v>
      </c>
      <c r="AK89">
        <v>2.83</v>
      </c>
      <c r="AL89">
        <v>0</v>
      </c>
      <c r="AM89">
        <v>0</v>
      </c>
      <c r="AN89" s="3" t="b">
        <f t="shared" si="34"/>
        <v>0</v>
      </c>
      <c r="AO89" s="3" t="str">
        <f>VLOOKUP(R89,内部供方所属关系表!$A$1:$B$202,2,0)</f>
        <v>深圳佳达供应链有限公司</v>
      </c>
      <c r="AP89" s="3" t="b">
        <f t="shared" si="35"/>
        <v>1</v>
      </c>
      <c r="AQ89" s="3" t="s">
        <v>59</v>
      </c>
      <c r="AR89" s="3" t="s">
        <v>59</v>
      </c>
      <c r="AS89" s="3" t="s">
        <v>59</v>
      </c>
      <c r="AT89" s="3" t="str">
        <f t="shared" si="36"/>
        <v>内部</v>
      </c>
      <c r="AU89" s="3" t="s">
        <v>244</v>
      </c>
    </row>
    <row r="90" customFormat="1" ht="14.4" customHeight="1" spans="1:47">
      <c r="A90" t="s">
        <v>232</v>
      </c>
      <c r="B90" t="s">
        <v>49</v>
      </c>
      <c r="C90" t="s">
        <v>141</v>
      </c>
      <c r="D90" t="s">
        <v>142</v>
      </c>
      <c r="E90" t="s">
        <v>270</v>
      </c>
      <c r="F90" t="s">
        <v>81</v>
      </c>
      <c r="G90" t="s">
        <v>52</v>
      </c>
      <c r="H90" s="171">
        <v>44359</v>
      </c>
      <c r="I90" t="s">
        <v>266</v>
      </c>
      <c r="J90" t="s">
        <v>267</v>
      </c>
      <c r="K90">
        <v>164</v>
      </c>
      <c r="L90">
        <v>392</v>
      </c>
      <c r="N90">
        <v>0</v>
      </c>
      <c r="O90" t="s">
        <v>268</v>
      </c>
      <c r="P90" t="s">
        <v>171</v>
      </c>
      <c r="Q90" t="s">
        <v>56</v>
      </c>
      <c r="R90" t="s">
        <v>270</v>
      </c>
      <c r="S90">
        <v>100</v>
      </c>
      <c r="T90">
        <v>0</v>
      </c>
      <c r="U90">
        <v>-100</v>
      </c>
      <c r="V90" s="177">
        <v>94.3396226415094</v>
      </c>
      <c r="W90">
        <v>6</v>
      </c>
      <c r="X90" s="177">
        <v>5.66037735849057</v>
      </c>
      <c r="Y90" s="177">
        <v>0</v>
      </c>
      <c r="Z90">
        <v>6</v>
      </c>
      <c r="AA90" s="177">
        <v>0</v>
      </c>
      <c r="AB90" s="177">
        <v>-94.3396226415094</v>
      </c>
      <c r="AC90" t="s">
        <v>199</v>
      </c>
      <c r="AD90" t="s">
        <v>267</v>
      </c>
      <c r="AF90" t="s">
        <v>269</v>
      </c>
      <c r="AG90" t="s">
        <v>58</v>
      </c>
      <c r="AH90">
        <v>100</v>
      </c>
      <c r="AI90">
        <v>0</v>
      </c>
      <c r="AJ90">
        <v>94.34</v>
      </c>
      <c r="AK90">
        <v>5.66</v>
      </c>
      <c r="AL90">
        <v>0</v>
      </c>
      <c r="AM90">
        <v>0</v>
      </c>
      <c r="AN90" s="3" t="b">
        <f t="shared" si="34"/>
        <v>0</v>
      </c>
      <c r="AO90" s="3" t="str">
        <f>VLOOKUP(R90,内部供方所属关系表!$A$1:$B$202,2,0)</f>
        <v>深圳佳达供应链有限公司</v>
      </c>
      <c r="AP90" s="3" t="b">
        <f t="shared" si="35"/>
        <v>1</v>
      </c>
      <c r="AQ90" s="3" t="s">
        <v>59</v>
      </c>
      <c r="AR90" s="3" t="s">
        <v>59</v>
      </c>
      <c r="AS90" s="3" t="s">
        <v>59</v>
      </c>
      <c r="AT90" s="3" t="str">
        <f t="shared" si="36"/>
        <v>内部</v>
      </c>
      <c r="AU90" s="3" t="s">
        <v>244</v>
      </c>
    </row>
    <row r="91" customFormat="1" ht="14.4" customHeight="1" spans="1:47">
      <c r="A91" t="s">
        <v>232</v>
      </c>
      <c r="B91" t="s">
        <v>49</v>
      </c>
      <c r="C91" t="s">
        <v>232</v>
      </c>
      <c r="D91" t="s">
        <v>234</v>
      </c>
      <c r="E91" t="s">
        <v>251</v>
      </c>
      <c r="F91" t="s">
        <v>81</v>
      </c>
      <c r="G91" t="s">
        <v>52</v>
      </c>
      <c r="H91" s="171">
        <v>44359</v>
      </c>
      <c r="I91" t="s">
        <v>266</v>
      </c>
      <c r="J91" t="s">
        <v>267</v>
      </c>
      <c r="K91">
        <v>164</v>
      </c>
      <c r="L91">
        <v>392</v>
      </c>
      <c r="N91">
        <v>0</v>
      </c>
      <c r="O91" t="s">
        <v>268</v>
      </c>
      <c r="P91" t="s">
        <v>171</v>
      </c>
      <c r="Q91" t="s">
        <v>254</v>
      </c>
      <c r="R91" t="s">
        <v>252</v>
      </c>
      <c r="S91" s="173">
        <v>4784.68</v>
      </c>
      <c r="T91" s="173">
        <v>11249.64</v>
      </c>
      <c r="U91" s="173">
        <v>6464.95</v>
      </c>
      <c r="V91" s="177">
        <v>4784.68</v>
      </c>
      <c r="W91">
        <v>0</v>
      </c>
      <c r="X91" s="177">
        <v>0</v>
      </c>
      <c r="Y91" s="177">
        <v>10612.8679245283</v>
      </c>
      <c r="Z91">
        <v>6</v>
      </c>
      <c r="AA91" s="177">
        <v>636.772075471698</v>
      </c>
      <c r="AB91" s="177">
        <v>5828.1879245283</v>
      </c>
      <c r="AC91" t="s">
        <v>199</v>
      </c>
      <c r="AD91" t="s">
        <v>267</v>
      </c>
      <c r="AF91" t="s">
        <v>269</v>
      </c>
      <c r="AG91" t="s">
        <v>243</v>
      </c>
      <c r="AH91">
        <v>752.64</v>
      </c>
      <c r="AI91" s="173">
        <v>1769.59</v>
      </c>
      <c r="AJ91">
        <v>752.64</v>
      </c>
      <c r="AK91">
        <v>0</v>
      </c>
      <c r="AL91" s="173">
        <v>1669.42</v>
      </c>
      <c r="AM91">
        <v>100.17</v>
      </c>
      <c r="AN91" s="3" t="b">
        <f t="shared" si="34"/>
        <v>1</v>
      </c>
      <c r="AO91" s="3" t="e">
        <f>VLOOKUP(R91,内部供方所属关系表!$A$1:$B$202,2,0)</f>
        <v>#N/A</v>
      </c>
      <c r="AP91" s="3" t="e">
        <f t="shared" si="35"/>
        <v>#N/A</v>
      </c>
      <c r="AQ91" s="3" t="s">
        <v>66</v>
      </c>
      <c r="AR91" s="3" t="s">
        <v>59</v>
      </c>
      <c r="AS91" s="3" t="s">
        <v>59</v>
      </c>
      <c r="AT91" s="3" t="str">
        <f t="shared" si="36"/>
        <v>内部</v>
      </c>
      <c r="AU91" s="3" t="s">
        <v>244</v>
      </c>
    </row>
    <row r="92" customFormat="1" ht="14.4" customHeight="1" spans="1:47">
      <c r="A92" t="s">
        <v>232</v>
      </c>
      <c r="B92" t="s">
        <v>49</v>
      </c>
      <c r="C92" t="s">
        <v>47</v>
      </c>
      <c r="D92" t="s">
        <v>142</v>
      </c>
      <c r="E92" t="s">
        <v>271</v>
      </c>
      <c r="F92" t="s">
        <v>81</v>
      </c>
      <c r="G92" t="s">
        <v>52</v>
      </c>
      <c r="H92" s="171">
        <v>44359</v>
      </c>
      <c r="I92" t="s">
        <v>266</v>
      </c>
      <c r="J92" t="s">
        <v>267</v>
      </c>
      <c r="K92">
        <v>164</v>
      </c>
      <c r="L92">
        <v>392</v>
      </c>
      <c r="N92">
        <v>0</v>
      </c>
      <c r="O92" t="s">
        <v>268</v>
      </c>
      <c r="P92" t="s">
        <v>171</v>
      </c>
      <c r="Q92" t="s">
        <v>272</v>
      </c>
      <c r="R92" s="179" t="s">
        <v>273</v>
      </c>
      <c r="S92">
        <v>66</v>
      </c>
      <c r="T92">
        <v>0</v>
      </c>
      <c r="U92">
        <v>-66</v>
      </c>
      <c r="V92" s="177">
        <v>62.2641509433962</v>
      </c>
      <c r="W92">
        <v>6</v>
      </c>
      <c r="X92" s="177">
        <v>3.73584905660377</v>
      </c>
      <c r="Y92" s="177">
        <v>0</v>
      </c>
      <c r="Z92">
        <v>6</v>
      </c>
      <c r="AA92" s="177">
        <v>0</v>
      </c>
      <c r="AB92" s="177">
        <v>-62.2641509433962</v>
      </c>
      <c r="AC92" t="s">
        <v>199</v>
      </c>
      <c r="AD92" t="s">
        <v>267</v>
      </c>
      <c r="AF92" t="s">
        <v>269</v>
      </c>
      <c r="AG92" t="s">
        <v>58</v>
      </c>
      <c r="AH92">
        <v>66</v>
      </c>
      <c r="AI92">
        <v>0</v>
      </c>
      <c r="AJ92">
        <v>62.26</v>
      </c>
      <c r="AK92">
        <v>3.74</v>
      </c>
      <c r="AL92">
        <v>0</v>
      </c>
      <c r="AM92">
        <v>0</v>
      </c>
      <c r="AN92" s="3" t="b">
        <f t="shared" si="34"/>
        <v>0</v>
      </c>
      <c r="AO92" s="3" t="e">
        <f>VLOOKUP(R92,内部供方所属关系表!$A$1:$B$202,2,0)</f>
        <v>#N/A</v>
      </c>
      <c r="AP92" s="3" t="e">
        <f t="shared" si="35"/>
        <v>#N/A</v>
      </c>
      <c r="AQ92" s="3" t="s">
        <v>66</v>
      </c>
      <c r="AR92" s="3" t="s">
        <v>59</v>
      </c>
      <c r="AS92" s="3" t="s">
        <v>59</v>
      </c>
      <c r="AT92" s="3" t="str">
        <f t="shared" si="36"/>
        <v>内部</v>
      </c>
      <c r="AU92" s="3" t="s">
        <v>244</v>
      </c>
    </row>
    <row r="93" customFormat="1" ht="14.4" customHeight="1" spans="1:47">
      <c r="A93" t="s">
        <v>232</v>
      </c>
      <c r="B93" t="s">
        <v>49</v>
      </c>
      <c r="C93" t="s">
        <v>47</v>
      </c>
      <c r="D93" t="s">
        <v>142</v>
      </c>
      <c r="E93" t="s">
        <v>271</v>
      </c>
      <c r="F93" t="s">
        <v>81</v>
      </c>
      <c r="G93" t="s">
        <v>52</v>
      </c>
      <c r="H93" s="171">
        <v>44359</v>
      </c>
      <c r="I93" t="s">
        <v>266</v>
      </c>
      <c r="J93" t="s">
        <v>267</v>
      </c>
      <c r="K93">
        <v>164</v>
      </c>
      <c r="L93">
        <v>392</v>
      </c>
      <c r="N93">
        <v>0</v>
      </c>
      <c r="O93" t="s">
        <v>268</v>
      </c>
      <c r="P93" t="s">
        <v>171</v>
      </c>
      <c r="Q93" t="s">
        <v>201</v>
      </c>
      <c r="R93" s="179" t="s">
        <v>273</v>
      </c>
      <c r="S93">
        <v>277</v>
      </c>
      <c r="T93">
        <v>0</v>
      </c>
      <c r="U93">
        <v>-277</v>
      </c>
      <c r="V93" s="177">
        <v>254.128440366972</v>
      </c>
      <c r="W93">
        <v>9</v>
      </c>
      <c r="X93" s="177">
        <v>22.8715596330275</v>
      </c>
      <c r="Y93" s="177">
        <v>0</v>
      </c>
      <c r="Z93">
        <v>6</v>
      </c>
      <c r="AA93" s="177">
        <v>0</v>
      </c>
      <c r="AB93" s="177">
        <v>-254.128440366972</v>
      </c>
      <c r="AC93" t="s">
        <v>199</v>
      </c>
      <c r="AD93" t="s">
        <v>267</v>
      </c>
      <c r="AF93" t="s">
        <v>269</v>
      </c>
      <c r="AG93" t="s">
        <v>58</v>
      </c>
      <c r="AH93">
        <v>277</v>
      </c>
      <c r="AI93">
        <v>0</v>
      </c>
      <c r="AJ93">
        <v>254.13</v>
      </c>
      <c r="AK93">
        <v>22.87</v>
      </c>
      <c r="AL93">
        <v>0</v>
      </c>
      <c r="AM93">
        <v>0</v>
      </c>
      <c r="AN93" s="3" t="b">
        <f t="shared" si="34"/>
        <v>0</v>
      </c>
      <c r="AO93" s="3" t="e">
        <f>VLOOKUP(R93,内部供方所属关系表!$A$1:$B$202,2,0)</f>
        <v>#N/A</v>
      </c>
      <c r="AP93" s="3" t="e">
        <f t="shared" si="35"/>
        <v>#N/A</v>
      </c>
      <c r="AQ93" s="3" t="s">
        <v>66</v>
      </c>
      <c r="AR93" s="3" t="s">
        <v>59</v>
      </c>
      <c r="AS93" s="3" t="s">
        <v>59</v>
      </c>
      <c r="AT93" s="3" t="str">
        <f t="shared" si="36"/>
        <v>内部</v>
      </c>
      <c r="AU93" s="3" t="s">
        <v>244</v>
      </c>
    </row>
    <row r="94" customFormat="1" ht="14.4" customHeight="1" spans="1:47">
      <c r="A94" t="s">
        <v>232</v>
      </c>
      <c r="B94" t="s">
        <v>49</v>
      </c>
      <c r="C94" t="s">
        <v>47</v>
      </c>
      <c r="D94" t="s">
        <v>142</v>
      </c>
      <c r="E94" t="s">
        <v>271</v>
      </c>
      <c r="F94" t="s">
        <v>81</v>
      </c>
      <c r="G94" t="s">
        <v>52</v>
      </c>
      <c r="H94" s="171">
        <v>44359</v>
      </c>
      <c r="I94" t="s">
        <v>266</v>
      </c>
      <c r="J94" t="s">
        <v>267</v>
      </c>
      <c r="K94">
        <v>164</v>
      </c>
      <c r="L94">
        <v>392</v>
      </c>
      <c r="N94">
        <v>0</v>
      </c>
      <c r="O94" t="s">
        <v>268</v>
      </c>
      <c r="P94" t="s">
        <v>171</v>
      </c>
      <c r="Q94" t="s">
        <v>68</v>
      </c>
      <c r="R94" t="s">
        <v>274</v>
      </c>
      <c r="S94">
        <v>643</v>
      </c>
      <c r="T94">
        <v>0</v>
      </c>
      <c r="U94">
        <v>-643</v>
      </c>
      <c r="V94" s="177">
        <v>589.908256880734</v>
      </c>
      <c r="W94">
        <v>9</v>
      </c>
      <c r="X94" s="177">
        <v>53.091743119266</v>
      </c>
      <c r="Y94" s="177">
        <v>0</v>
      </c>
      <c r="Z94">
        <v>6</v>
      </c>
      <c r="AA94" s="177">
        <v>0</v>
      </c>
      <c r="AB94" s="177">
        <v>-589.908256880734</v>
      </c>
      <c r="AC94" t="s">
        <v>199</v>
      </c>
      <c r="AD94" t="s">
        <v>267</v>
      </c>
      <c r="AF94" t="s">
        <v>269</v>
      </c>
      <c r="AG94" t="s">
        <v>58</v>
      </c>
      <c r="AH94">
        <v>643</v>
      </c>
      <c r="AI94">
        <v>0</v>
      </c>
      <c r="AJ94">
        <v>589.91</v>
      </c>
      <c r="AK94">
        <v>53.09</v>
      </c>
      <c r="AL94">
        <v>0</v>
      </c>
      <c r="AM94">
        <v>0</v>
      </c>
      <c r="AN94" s="3" t="b">
        <f t="shared" si="34"/>
        <v>0</v>
      </c>
      <c r="AO94" s="3" t="e">
        <f>VLOOKUP(R94,内部供方所属关系表!$A$1:$B$202,2,0)</f>
        <v>#N/A</v>
      </c>
      <c r="AP94" s="3" t="e">
        <f t="shared" si="35"/>
        <v>#N/A</v>
      </c>
      <c r="AQ94" s="3" t="s">
        <v>66</v>
      </c>
      <c r="AR94" s="3" t="s">
        <v>59</v>
      </c>
      <c r="AS94" s="3" t="s">
        <v>59</v>
      </c>
      <c r="AT94" s="3" t="str">
        <f t="shared" si="36"/>
        <v>内部</v>
      </c>
      <c r="AU94" s="3" t="s">
        <v>244</v>
      </c>
    </row>
    <row r="95" customFormat="1" ht="14.4" customHeight="1" spans="1:47">
      <c r="A95" t="s">
        <v>232</v>
      </c>
      <c r="B95" t="s">
        <v>49</v>
      </c>
      <c r="C95" t="s">
        <v>47</v>
      </c>
      <c r="D95" t="s">
        <v>275</v>
      </c>
      <c r="E95" t="s">
        <v>276</v>
      </c>
      <c r="F95" t="s">
        <v>81</v>
      </c>
      <c r="G95" t="s">
        <v>52</v>
      </c>
      <c r="H95" s="171">
        <v>44359</v>
      </c>
      <c r="I95" t="s">
        <v>266</v>
      </c>
      <c r="J95" t="s">
        <v>267</v>
      </c>
      <c r="K95">
        <v>164</v>
      </c>
      <c r="L95">
        <v>392</v>
      </c>
      <c r="N95">
        <v>0</v>
      </c>
      <c r="O95" t="s">
        <v>268</v>
      </c>
      <c r="P95" t="s">
        <v>171</v>
      </c>
      <c r="Q95" t="s">
        <v>272</v>
      </c>
      <c r="R95" t="s">
        <v>277</v>
      </c>
      <c r="S95" s="173">
        <v>1333</v>
      </c>
      <c r="T95">
        <v>0</v>
      </c>
      <c r="U95" s="173">
        <v>-1333</v>
      </c>
      <c r="V95" s="177">
        <v>1222.93577981651</v>
      </c>
      <c r="W95">
        <v>9</v>
      </c>
      <c r="X95" s="177">
        <v>110.064220183486</v>
      </c>
      <c r="Y95" s="177">
        <v>0</v>
      </c>
      <c r="Z95">
        <v>6</v>
      </c>
      <c r="AA95" s="177">
        <v>0</v>
      </c>
      <c r="AB95" s="177">
        <v>-1222.93577981651</v>
      </c>
      <c r="AC95" t="s">
        <v>199</v>
      </c>
      <c r="AD95" t="s">
        <v>267</v>
      </c>
      <c r="AF95" t="s">
        <v>269</v>
      </c>
      <c r="AG95" t="s">
        <v>58</v>
      </c>
      <c r="AH95" s="173">
        <v>1333</v>
      </c>
      <c r="AI95">
        <v>0</v>
      </c>
      <c r="AJ95" s="173">
        <v>1222.94</v>
      </c>
      <c r="AK95">
        <v>110.06</v>
      </c>
      <c r="AL95">
        <v>0</v>
      </c>
      <c r="AM95">
        <v>0</v>
      </c>
      <c r="AN95" s="3" t="b">
        <f t="shared" si="34"/>
        <v>0</v>
      </c>
      <c r="AO95" s="3" t="e">
        <f>VLOOKUP(R95,内部供方所属关系表!$A$1:$B$202,2,0)</f>
        <v>#N/A</v>
      </c>
      <c r="AP95" s="3" t="e">
        <f t="shared" si="35"/>
        <v>#N/A</v>
      </c>
      <c r="AQ95" s="3" t="s">
        <v>66</v>
      </c>
      <c r="AR95" s="3" t="s">
        <v>59</v>
      </c>
      <c r="AS95" s="3" t="s">
        <v>59</v>
      </c>
      <c r="AT95" s="3" t="str">
        <f t="shared" si="36"/>
        <v>内部</v>
      </c>
      <c r="AU95" s="3" t="s">
        <v>244</v>
      </c>
    </row>
    <row r="96" customFormat="1" ht="14.4" customHeight="1" spans="1:47">
      <c r="A96" t="s">
        <v>232</v>
      </c>
      <c r="B96" t="s">
        <v>49</v>
      </c>
      <c r="C96" t="s">
        <v>141</v>
      </c>
      <c r="D96" t="s">
        <v>142</v>
      </c>
      <c r="E96" t="s">
        <v>270</v>
      </c>
      <c r="F96" t="s">
        <v>81</v>
      </c>
      <c r="G96" t="s">
        <v>52</v>
      </c>
      <c r="H96" s="171">
        <v>44359</v>
      </c>
      <c r="I96" t="s">
        <v>266</v>
      </c>
      <c r="J96" t="s">
        <v>267</v>
      </c>
      <c r="K96">
        <v>164</v>
      </c>
      <c r="L96">
        <v>392</v>
      </c>
      <c r="N96">
        <v>0</v>
      </c>
      <c r="O96" t="s">
        <v>268</v>
      </c>
      <c r="P96" t="s">
        <v>171</v>
      </c>
      <c r="Q96" t="s">
        <v>272</v>
      </c>
      <c r="R96" t="s">
        <v>278</v>
      </c>
      <c r="S96">
        <v>514</v>
      </c>
      <c r="T96">
        <v>0</v>
      </c>
      <c r="U96">
        <v>-514</v>
      </c>
      <c r="V96" s="177">
        <v>484.905660377358</v>
      </c>
      <c r="W96">
        <v>6</v>
      </c>
      <c r="X96" s="177">
        <v>29.0943396226415</v>
      </c>
      <c r="Y96" s="177">
        <v>0</v>
      </c>
      <c r="Z96">
        <v>6</v>
      </c>
      <c r="AA96" s="177">
        <v>0</v>
      </c>
      <c r="AB96" s="177">
        <v>-484.905660377358</v>
      </c>
      <c r="AC96" t="s">
        <v>199</v>
      </c>
      <c r="AD96" t="s">
        <v>267</v>
      </c>
      <c r="AF96" t="s">
        <v>269</v>
      </c>
      <c r="AG96" t="s">
        <v>58</v>
      </c>
      <c r="AH96">
        <v>514</v>
      </c>
      <c r="AI96">
        <v>0</v>
      </c>
      <c r="AJ96">
        <v>484.91</v>
      </c>
      <c r="AK96">
        <v>29.09</v>
      </c>
      <c r="AL96">
        <v>0</v>
      </c>
      <c r="AM96">
        <v>0</v>
      </c>
      <c r="AN96" s="3" t="b">
        <f t="shared" si="34"/>
        <v>0</v>
      </c>
      <c r="AO96" s="3" t="e">
        <f>VLOOKUP(R96,内部供方所属关系表!$A$1:$B$202,2,0)</f>
        <v>#N/A</v>
      </c>
      <c r="AP96" s="3" t="e">
        <f t="shared" si="35"/>
        <v>#N/A</v>
      </c>
      <c r="AQ96" s="3" t="s">
        <v>66</v>
      </c>
      <c r="AR96" s="3" t="s">
        <v>59</v>
      </c>
      <c r="AS96" s="3" t="s">
        <v>59</v>
      </c>
      <c r="AT96" s="3" t="str">
        <f t="shared" si="36"/>
        <v>内部</v>
      </c>
      <c r="AU96" s="3" t="s">
        <v>244</v>
      </c>
    </row>
    <row r="97" customFormat="1" ht="14.4" customHeight="1" spans="1:47">
      <c r="A97" t="s">
        <v>232</v>
      </c>
      <c r="B97" t="s">
        <v>49</v>
      </c>
      <c r="C97" t="s">
        <v>47</v>
      </c>
      <c r="D97" t="s">
        <v>102</v>
      </c>
      <c r="E97" t="s">
        <v>279</v>
      </c>
      <c r="F97" t="s">
        <v>81</v>
      </c>
      <c r="G97" t="s">
        <v>52</v>
      </c>
      <c r="H97" s="171">
        <v>44359</v>
      </c>
      <c r="I97" t="s">
        <v>266</v>
      </c>
      <c r="J97" t="s">
        <v>267</v>
      </c>
      <c r="K97">
        <v>164</v>
      </c>
      <c r="L97">
        <v>392</v>
      </c>
      <c r="N97">
        <v>0</v>
      </c>
      <c r="O97" t="s">
        <v>268</v>
      </c>
      <c r="P97" t="s">
        <v>171</v>
      </c>
      <c r="Q97" t="s">
        <v>280</v>
      </c>
      <c r="R97" t="s">
        <v>281</v>
      </c>
      <c r="S97">
        <v>25</v>
      </c>
      <c r="T97">
        <v>0</v>
      </c>
      <c r="U97">
        <v>-25</v>
      </c>
      <c r="V97" s="177">
        <v>23.5849056603774</v>
      </c>
      <c r="W97">
        <v>6</v>
      </c>
      <c r="X97" s="177">
        <v>1.41509433962264</v>
      </c>
      <c r="Y97" s="177">
        <v>0</v>
      </c>
      <c r="Z97">
        <v>6</v>
      </c>
      <c r="AA97" s="177">
        <v>0</v>
      </c>
      <c r="AB97" s="177">
        <v>-23.5849056603774</v>
      </c>
      <c r="AC97" t="s">
        <v>199</v>
      </c>
      <c r="AD97" t="s">
        <v>267</v>
      </c>
      <c r="AF97" t="s">
        <v>269</v>
      </c>
      <c r="AG97" t="s">
        <v>58</v>
      </c>
      <c r="AH97">
        <v>25</v>
      </c>
      <c r="AI97">
        <v>0</v>
      </c>
      <c r="AJ97">
        <v>23.58</v>
      </c>
      <c r="AK97">
        <v>1.42</v>
      </c>
      <c r="AL97">
        <v>0</v>
      </c>
      <c r="AM97">
        <v>0</v>
      </c>
      <c r="AN97" s="3" t="b">
        <f t="shared" si="34"/>
        <v>0</v>
      </c>
      <c r="AO97" s="3" t="e">
        <f>VLOOKUP(R97,内部供方所属关系表!$A$1:$B$202,2,0)</f>
        <v>#N/A</v>
      </c>
      <c r="AP97" s="3" t="e">
        <f t="shared" si="35"/>
        <v>#N/A</v>
      </c>
      <c r="AQ97" s="3" t="s">
        <v>66</v>
      </c>
      <c r="AR97" s="3" t="s">
        <v>59</v>
      </c>
      <c r="AS97" s="3" t="s">
        <v>59</v>
      </c>
      <c r="AT97" s="3" t="str">
        <f t="shared" si="36"/>
        <v>内部</v>
      </c>
      <c r="AU97" s="3" t="s">
        <v>244</v>
      </c>
    </row>
  </sheetData>
  <autoFilter ref="A1:XFC97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0"/>
  <sheetViews>
    <sheetView zoomScale="85" zoomScaleNormal="85" workbookViewId="0">
      <selection activeCell="L4" sqref="L4:N4"/>
    </sheetView>
  </sheetViews>
  <sheetFormatPr defaultColWidth="8.88461538461539" defaultRowHeight="13.2"/>
  <cols>
    <col min="1" max="1" width="9.88461538461538" style="6" customWidth="1"/>
    <col min="2" max="2" width="10.4423076923077" style="6" customWidth="1"/>
    <col min="3" max="3" width="9.55769230769231" style="6" customWidth="1"/>
    <col min="4" max="4" width="10.4423076923077" style="6" customWidth="1"/>
    <col min="5" max="5" width="9.55769230769231" style="6" customWidth="1"/>
    <col min="6" max="6" width="22.6634615384615" style="6" customWidth="1"/>
    <col min="7" max="11" width="9.55769230769231" style="6" customWidth="1"/>
    <col min="12" max="12" width="25.1057692307692" style="6" customWidth="1"/>
    <col min="13" max="13" width="36.6634615384615" style="6" customWidth="1"/>
    <col min="14" max="14" width="35.2211538461538" style="6" customWidth="1"/>
    <col min="15" max="16384" width="8.88461538461539" style="6"/>
  </cols>
  <sheetData>
    <row r="1" s="4" customFormat="1" ht="20.4" customHeight="1" spans="1:35">
      <c r="A1" s="7" t="s">
        <v>670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2"/>
      <c r="AG1" s="22"/>
      <c r="AH1" s="22"/>
      <c r="AI1" s="22"/>
    </row>
    <row r="2" s="4" customFormat="1" ht="27" spans="1:35">
      <c r="A2" s="8" t="s">
        <v>650</v>
      </c>
      <c r="B2" s="8"/>
      <c r="C2" s="8"/>
      <c r="D2" s="8"/>
      <c r="E2" s="8"/>
      <c r="F2" s="8"/>
      <c r="G2" s="8"/>
      <c r="H2" s="8"/>
      <c r="I2" s="8"/>
      <c r="J2" s="8"/>
      <c r="K2" s="8"/>
      <c r="L2" s="13" t="s">
        <v>651</v>
      </c>
      <c r="M2" s="19" t="s">
        <v>652</v>
      </c>
      <c r="N2" s="2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2"/>
      <c r="AG2" s="22"/>
      <c r="AH2" s="22"/>
      <c r="AI2" s="22"/>
    </row>
    <row r="3" s="5" customFormat="1" ht="20.4" customHeight="1" spans="1:14">
      <c r="A3" s="9" t="s">
        <v>31</v>
      </c>
      <c r="B3" s="9" t="s">
        <v>2</v>
      </c>
      <c r="C3" s="9" t="s">
        <v>3</v>
      </c>
      <c r="D3" s="9" t="s">
        <v>4</v>
      </c>
      <c r="E3" s="9" t="s">
        <v>17</v>
      </c>
      <c r="F3" s="9" t="s">
        <v>671</v>
      </c>
      <c r="G3" s="9" t="s">
        <v>5</v>
      </c>
      <c r="H3" s="9" t="s">
        <v>8</v>
      </c>
      <c r="I3" s="9" t="s">
        <v>16</v>
      </c>
      <c r="J3" s="9" t="s">
        <v>32</v>
      </c>
      <c r="K3" s="9" t="s">
        <v>22</v>
      </c>
      <c r="L3" s="23" t="s">
        <v>33</v>
      </c>
      <c r="M3" s="15" t="s">
        <v>35</v>
      </c>
      <c r="N3" s="15" t="s">
        <v>36</v>
      </c>
    </row>
    <row r="4" ht="27" spans="1:14">
      <c r="A4" s="9"/>
      <c r="B4" s="9"/>
      <c r="C4" s="9"/>
      <c r="D4" s="9"/>
      <c r="E4" s="9"/>
      <c r="F4" s="9"/>
      <c r="G4" s="9"/>
      <c r="H4" s="9"/>
      <c r="I4" s="9"/>
      <c r="J4" s="9"/>
      <c r="K4" s="16"/>
      <c r="L4" s="16" t="s">
        <v>672</v>
      </c>
      <c r="M4" s="21" t="s">
        <v>663</v>
      </c>
      <c r="N4" s="21" t="s">
        <v>664</v>
      </c>
    </row>
    <row r="7" s="4" customFormat="1" ht="20.4" customHeight="1" spans="1:35">
      <c r="A7" s="7" t="s">
        <v>673</v>
      </c>
      <c r="B7" s="6"/>
      <c r="C7" s="6"/>
      <c r="D7" s="6"/>
      <c r="E7" s="6"/>
      <c r="F7" s="6"/>
      <c r="G7" s="6"/>
      <c r="H7" s="6"/>
      <c r="I7" s="6"/>
      <c r="J7" s="6"/>
      <c r="K7" s="6"/>
      <c r="L7" s="12"/>
      <c r="M7" s="1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22"/>
      <c r="AG7" s="22"/>
      <c r="AH7" s="22"/>
      <c r="AI7" s="22"/>
    </row>
    <row r="8" s="4" customFormat="1" ht="27" spans="1:35">
      <c r="A8" s="8" t="s">
        <v>650</v>
      </c>
      <c r="B8" s="8"/>
      <c r="C8" s="8"/>
      <c r="D8" s="8"/>
      <c r="E8" s="8"/>
      <c r="F8" s="8"/>
      <c r="G8" s="8"/>
      <c r="H8" s="8"/>
      <c r="I8" s="8"/>
      <c r="J8" s="8"/>
      <c r="K8" s="8"/>
      <c r="L8" s="13" t="s">
        <v>651</v>
      </c>
      <c r="M8" s="19" t="s">
        <v>652</v>
      </c>
      <c r="N8" s="20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22"/>
      <c r="AG8" s="22"/>
      <c r="AH8" s="22"/>
      <c r="AI8" s="22"/>
    </row>
    <row r="9" s="5" customFormat="1" ht="20.4" customHeight="1" spans="1:14">
      <c r="A9" s="9" t="s">
        <v>31</v>
      </c>
      <c r="B9" s="9" t="s">
        <v>2</v>
      </c>
      <c r="C9" s="9" t="s">
        <v>3</v>
      </c>
      <c r="D9" s="9" t="s">
        <v>4</v>
      </c>
      <c r="E9" s="9" t="s">
        <v>17</v>
      </c>
      <c r="F9" s="9" t="s">
        <v>671</v>
      </c>
      <c r="G9" s="9" t="s">
        <v>5</v>
      </c>
      <c r="H9" s="9" t="s">
        <v>8</v>
      </c>
      <c r="I9" s="9" t="s">
        <v>16</v>
      </c>
      <c r="J9" s="9" t="s">
        <v>32</v>
      </c>
      <c r="K9" s="9" t="s">
        <v>22</v>
      </c>
      <c r="L9" s="23" t="s">
        <v>33</v>
      </c>
      <c r="M9" s="15" t="s">
        <v>35</v>
      </c>
      <c r="N9" s="15" t="s">
        <v>36</v>
      </c>
    </row>
    <row r="10" ht="27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16"/>
      <c r="L10" s="16" t="s">
        <v>672</v>
      </c>
      <c r="M10" s="21" t="s">
        <v>663</v>
      </c>
      <c r="N10" s="21" t="s">
        <v>664</v>
      </c>
    </row>
  </sheetData>
  <mergeCells count="4">
    <mergeCell ref="A2:K2"/>
    <mergeCell ref="M2:N2"/>
    <mergeCell ref="A8:K8"/>
    <mergeCell ref="M8:N8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2"/>
  <sheetViews>
    <sheetView zoomScale="85" zoomScaleNormal="85" workbookViewId="0">
      <selection activeCell="L4" sqref="L4:N4"/>
    </sheetView>
  </sheetViews>
  <sheetFormatPr defaultColWidth="8.88461538461539" defaultRowHeight="13.2"/>
  <cols>
    <col min="1" max="1" width="9.88461538461538" style="6" customWidth="1"/>
    <col min="2" max="2" width="10.4423076923077" style="6" customWidth="1"/>
    <col min="3" max="3" width="22.6634615384615" style="6" customWidth="1"/>
    <col min="4" max="4" width="9.55769230769231" style="6" customWidth="1"/>
    <col min="5" max="9" width="10.4423076923077" style="6" customWidth="1"/>
    <col min="10" max="10" width="6" style="6" customWidth="1"/>
    <col min="11" max="11" width="17.8846153846154" style="6" customWidth="1"/>
    <col min="12" max="12" width="25.1057692307692" style="6" customWidth="1"/>
    <col min="13" max="13" width="36.6634615384615" style="6" customWidth="1"/>
    <col min="14" max="14" width="35.2211538461538" style="6" customWidth="1"/>
    <col min="15" max="16384" width="8.88461538461539" style="6"/>
  </cols>
  <sheetData>
    <row r="1" s="4" customFormat="1" ht="20.4" customHeight="1" spans="1:35">
      <c r="A1" s="7" t="s">
        <v>673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2"/>
      <c r="AG1" s="22"/>
      <c r="AH1" s="22"/>
      <c r="AI1" s="22"/>
    </row>
    <row r="2" s="4" customFormat="1" ht="27" spans="1:35">
      <c r="A2" s="8" t="s">
        <v>650</v>
      </c>
      <c r="B2" s="8"/>
      <c r="C2" s="8"/>
      <c r="D2" s="8"/>
      <c r="E2" s="8"/>
      <c r="F2" s="8"/>
      <c r="G2" s="8"/>
      <c r="H2" s="8"/>
      <c r="I2" s="8"/>
      <c r="J2" s="8"/>
      <c r="K2" s="8"/>
      <c r="L2" s="13" t="s">
        <v>651</v>
      </c>
      <c r="M2" s="19" t="s">
        <v>652</v>
      </c>
      <c r="N2" s="2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2"/>
      <c r="AG2" s="22"/>
      <c r="AH2" s="22"/>
      <c r="AI2" s="22"/>
    </row>
    <row r="3" s="5" customFormat="1" ht="20.4" customHeight="1" spans="1:14">
      <c r="A3" s="9" t="s">
        <v>31</v>
      </c>
      <c r="B3" s="9" t="s">
        <v>17</v>
      </c>
      <c r="C3" s="9" t="s">
        <v>671</v>
      </c>
      <c r="D3" s="9" t="s">
        <v>3</v>
      </c>
      <c r="E3" s="9" t="s">
        <v>4</v>
      </c>
      <c r="F3" s="9" t="s">
        <v>2</v>
      </c>
      <c r="G3" s="9" t="s">
        <v>5</v>
      </c>
      <c r="H3" s="9" t="s">
        <v>8</v>
      </c>
      <c r="I3" s="9" t="s">
        <v>16</v>
      </c>
      <c r="J3" s="9" t="s">
        <v>32</v>
      </c>
      <c r="K3" s="14" t="s">
        <v>25</v>
      </c>
      <c r="L3" s="15" t="s">
        <v>653</v>
      </c>
      <c r="M3" s="15" t="s">
        <v>37</v>
      </c>
      <c r="N3" s="15" t="s">
        <v>38</v>
      </c>
    </row>
    <row r="4" ht="40" spans="1:14">
      <c r="A4" s="9"/>
      <c r="B4" s="9"/>
      <c r="C4" s="9"/>
      <c r="D4" s="9"/>
      <c r="E4" s="9"/>
      <c r="F4" s="9"/>
      <c r="G4" s="9"/>
      <c r="H4" s="9"/>
      <c r="I4" s="9"/>
      <c r="J4" s="9"/>
      <c r="K4" s="16" t="s">
        <v>668</v>
      </c>
      <c r="L4" s="16" t="s">
        <v>672</v>
      </c>
      <c r="M4" s="21" t="s">
        <v>655</v>
      </c>
      <c r="N4" s="21" t="s">
        <v>656</v>
      </c>
    </row>
    <row r="5" spans="2:3">
      <c r="B5" s="10" t="s">
        <v>674</v>
      </c>
      <c r="C5" s="10"/>
    </row>
    <row r="10" spans="1:1">
      <c r="A10" s="11"/>
    </row>
    <row r="12" ht="13.8" customHeight="1"/>
  </sheetData>
  <mergeCells count="2">
    <mergeCell ref="A2:K2"/>
    <mergeCell ref="M2:N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799981688894314"/>
  </sheetPr>
  <dimension ref="A1:M150"/>
  <sheetViews>
    <sheetView zoomScale="70" zoomScaleNormal="70" topLeftCell="D10" workbookViewId="0">
      <selection activeCell="J43" sqref="J43"/>
    </sheetView>
  </sheetViews>
  <sheetFormatPr defaultColWidth="9" defaultRowHeight="16.8"/>
  <cols>
    <col min="1" max="1" width="17.3365384615385" customWidth="1"/>
    <col min="2" max="2" width="17" customWidth="1"/>
    <col min="3" max="3" width="40.1057692307692" style="3" customWidth="1"/>
    <col min="4" max="4" width="55.1057692307692" style="3" customWidth="1"/>
    <col min="5" max="5" width="13.8846153846154" customWidth="1"/>
    <col min="6" max="6" width="21.8846153846154" customWidth="1"/>
    <col min="7" max="7" width="20.7788461538462" customWidth="1"/>
    <col min="8" max="8" width="9.44230769230769" customWidth="1"/>
    <col min="9" max="9" width="20.7788461538462" customWidth="1"/>
    <col min="10" max="11" width="21.5576923076923" customWidth="1"/>
    <col min="12" max="12" width="26.4423076923077" customWidth="1"/>
    <col min="13" max="13" width="24.1057692307692" customWidth="1"/>
  </cols>
  <sheetData>
    <row r="1" spans="1:4">
      <c r="A1" t="s">
        <v>43</v>
      </c>
      <c r="B1" t="s">
        <v>59</v>
      </c>
      <c r="C1"/>
      <c r="D1"/>
    </row>
    <row r="2" s="2" customFormat="1" spans="1:13">
      <c r="A2" t="s">
        <v>46</v>
      </c>
      <c r="B2" t="s">
        <v>244</v>
      </c>
      <c r="C2"/>
      <c r="D2"/>
      <c r="E2"/>
      <c r="F2"/>
      <c r="G2"/>
      <c r="H2"/>
      <c r="I2"/>
      <c r="J2"/>
      <c r="K2"/>
      <c r="L2"/>
      <c r="M2"/>
    </row>
    <row r="3" spans="3:4">
      <c r="C3"/>
      <c r="D3"/>
    </row>
    <row r="4" spans="11:11">
      <c r="K4" t="s">
        <v>675</v>
      </c>
    </row>
    <row r="5" spans="1:13">
      <c r="A5" s="2" t="s">
        <v>31</v>
      </c>
      <c r="B5" s="2" t="s">
        <v>1</v>
      </c>
      <c r="C5" s="3" t="s">
        <v>0</v>
      </c>
      <c r="D5" s="3" t="s">
        <v>9</v>
      </c>
      <c r="E5" s="2" t="s">
        <v>6</v>
      </c>
      <c r="F5" s="2" t="s">
        <v>5</v>
      </c>
      <c r="G5" s="2" t="s">
        <v>8</v>
      </c>
      <c r="H5" s="2" t="s">
        <v>16</v>
      </c>
      <c r="I5" t="s">
        <v>32</v>
      </c>
      <c r="J5" t="s">
        <v>25</v>
      </c>
      <c r="K5" t="s">
        <v>676</v>
      </c>
      <c r="L5" t="s">
        <v>677</v>
      </c>
      <c r="M5" s="2" t="s">
        <v>678</v>
      </c>
    </row>
    <row r="6" spans="1:13">
      <c r="A6" t="s">
        <v>85</v>
      </c>
      <c r="B6" t="s">
        <v>80</v>
      </c>
      <c r="C6" t="s">
        <v>232</v>
      </c>
      <c r="D6" t="s">
        <v>145</v>
      </c>
      <c r="K6" s="1">
        <v>19</v>
      </c>
      <c r="L6" s="1">
        <v>1349.54</v>
      </c>
      <c r="M6" s="1">
        <v>0</v>
      </c>
    </row>
    <row r="7" spans="1:13">
      <c r="A7" t="s">
        <v>150</v>
      </c>
      <c r="B7" t="s">
        <v>159</v>
      </c>
      <c r="C7" t="s">
        <v>232</v>
      </c>
      <c r="D7" t="s">
        <v>258</v>
      </c>
      <c r="E7" t="s">
        <v>52</v>
      </c>
      <c r="F7" t="s">
        <v>74</v>
      </c>
      <c r="G7" t="s">
        <v>257</v>
      </c>
      <c r="H7" t="s">
        <v>165</v>
      </c>
      <c r="I7" t="s">
        <v>58</v>
      </c>
      <c r="J7">
        <v>6</v>
      </c>
      <c r="K7" s="1">
        <v>1</v>
      </c>
      <c r="L7" s="1">
        <v>0</v>
      </c>
      <c r="M7" s="1">
        <v>0</v>
      </c>
    </row>
    <row r="8" spans="3:13">
      <c r="C8"/>
      <c r="D8"/>
      <c r="H8" t="s">
        <v>64</v>
      </c>
      <c r="I8" t="s">
        <v>58</v>
      </c>
      <c r="J8">
        <v>0</v>
      </c>
      <c r="K8" s="1">
        <v>1</v>
      </c>
      <c r="L8" s="1">
        <v>1150</v>
      </c>
      <c r="M8" s="1">
        <v>0</v>
      </c>
    </row>
    <row r="9" spans="3:13">
      <c r="C9"/>
      <c r="D9"/>
      <c r="H9" t="s">
        <v>262</v>
      </c>
      <c r="I9" t="s">
        <v>58</v>
      </c>
      <c r="J9">
        <v>6</v>
      </c>
      <c r="K9" s="1">
        <v>1</v>
      </c>
      <c r="L9" s="1">
        <v>0</v>
      </c>
      <c r="M9" s="1">
        <v>0</v>
      </c>
    </row>
    <row r="10" spans="3:13">
      <c r="C10"/>
      <c r="D10"/>
      <c r="H10" t="s">
        <v>265</v>
      </c>
      <c r="I10" t="s">
        <v>58</v>
      </c>
      <c r="J10">
        <v>6</v>
      </c>
      <c r="K10" s="1">
        <v>1</v>
      </c>
      <c r="L10" s="1">
        <v>0</v>
      </c>
      <c r="M10" s="1">
        <v>0</v>
      </c>
    </row>
    <row r="11" spans="1:13">
      <c r="A11" t="s">
        <v>242</v>
      </c>
      <c r="B11" t="s">
        <v>233</v>
      </c>
      <c r="C11" t="s">
        <v>232</v>
      </c>
      <c r="D11" t="s">
        <v>237</v>
      </c>
      <c r="E11" t="s">
        <v>52</v>
      </c>
      <c r="F11" t="s">
        <v>96</v>
      </c>
      <c r="G11" t="s">
        <v>236</v>
      </c>
      <c r="H11" t="s">
        <v>165</v>
      </c>
      <c r="I11" t="s">
        <v>243</v>
      </c>
      <c r="J11">
        <v>0</v>
      </c>
      <c r="K11" s="1">
        <v>2</v>
      </c>
      <c r="L11" s="1">
        <v>159380.23</v>
      </c>
      <c r="M11" s="1">
        <v>0</v>
      </c>
    </row>
    <row r="12" spans="1:13">
      <c r="A12" t="s">
        <v>269</v>
      </c>
      <c r="B12" t="s">
        <v>49</v>
      </c>
      <c r="C12" t="s">
        <v>232</v>
      </c>
      <c r="D12" t="s">
        <v>267</v>
      </c>
      <c r="E12" t="s">
        <v>52</v>
      </c>
      <c r="F12" t="s">
        <v>81</v>
      </c>
      <c r="G12" t="s">
        <v>266</v>
      </c>
      <c r="H12" t="s">
        <v>68</v>
      </c>
      <c r="I12" t="s">
        <v>58</v>
      </c>
      <c r="J12">
        <v>6</v>
      </c>
      <c r="K12" s="1">
        <v>1</v>
      </c>
      <c r="L12" s="1">
        <v>0</v>
      </c>
      <c r="M12" s="1">
        <v>0</v>
      </c>
    </row>
    <row r="13" spans="3:13">
      <c r="C13"/>
      <c r="D13"/>
      <c r="H13" t="s">
        <v>56</v>
      </c>
      <c r="I13" t="s">
        <v>58</v>
      </c>
      <c r="J13">
        <v>6</v>
      </c>
      <c r="K13" s="1">
        <v>4</v>
      </c>
      <c r="L13" s="1">
        <v>0</v>
      </c>
      <c r="M13" s="1">
        <v>0</v>
      </c>
    </row>
    <row r="14" spans="3:13">
      <c r="C14"/>
      <c r="D14"/>
      <c r="H14" t="s">
        <v>201</v>
      </c>
      <c r="I14" t="s">
        <v>58</v>
      </c>
      <c r="J14">
        <v>6</v>
      </c>
      <c r="K14" s="1">
        <v>1</v>
      </c>
      <c r="L14" s="1">
        <v>0</v>
      </c>
      <c r="M14" s="1">
        <v>0</v>
      </c>
    </row>
    <row r="15" spans="3:13">
      <c r="C15"/>
      <c r="D15"/>
      <c r="H15" t="s">
        <v>254</v>
      </c>
      <c r="I15" t="s">
        <v>243</v>
      </c>
      <c r="J15">
        <v>6</v>
      </c>
      <c r="K15" s="1">
        <v>1</v>
      </c>
      <c r="L15" s="1">
        <v>1669.42</v>
      </c>
      <c r="M15" s="1">
        <v>100.17</v>
      </c>
    </row>
    <row r="16" spans="3:13">
      <c r="C16"/>
      <c r="D16"/>
      <c r="H16" t="s">
        <v>272</v>
      </c>
      <c r="I16" t="s">
        <v>58</v>
      </c>
      <c r="J16">
        <v>6</v>
      </c>
      <c r="K16" s="1">
        <v>3</v>
      </c>
      <c r="L16" s="1">
        <v>0</v>
      </c>
      <c r="M16" s="1">
        <v>0</v>
      </c>
    </row>
    <row r="17" spans="3:13">
      <c r="C17"/>
      <c r="D17"/>
      <c r="H17" t="s">
        <v>280</v>
      </c>
      <c r="I17" t="s">
        <v>58</v>
      </c>
      <c r="J17">
        <v>6</v>
      </c>
      <c r="K17" s="1">
        <v>1</v>
      </c>
      <c r="L17" s="1">
        <v>0</v>
      </c>
      <c r="M17" s="1">
        <v>0</v>
      </c>
    </row>
    <row r="18" spans="1:13">
      <c r="A18" t="s">
        <v>679</v>
      </c>
      <c r="K18" s="1">
        <v>36</v>
      </c>
      <c r="L18" s="1">
        <v>163549.19</v>
      </c>
      <c r="M18" s="1">
        <v>100.17</v>
      </c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hidden="1" spans="3:4">
      <c r="C26"/>
      <c r="D26"/>
    </row>
    <row r="27" hidden="1" spans="3:4">
      <c r="C27"/>
      <c r="D27"/>
    </row>
    <row r="28" hidden="1" spans="3:4">
      <c r="C28"/>
      <c r="D28"/>
    </row>
    <row r="29" hidden="1" spans="3:4">
      <c r="C29"/>
      <c r="D29"/>
    </row>
    <row r="30" hidden="1" spans="3:4">
      <c r="C30"/>
      <c r="D30"/>
    </row>
    <row r="31" hidden="1" spans="3:4">
      <c r="C31"/>
      <c r="D31"/>
    </row>
    <row r="32" hidden="1" spans="3:4">
      <c r="C32"/>
      <c r="D32"/>
    </row>
    <row r="33" hidden="1" spans="3:4">
      <c r="C33"/>
      <c r="D33"/>
    </row>
    <row r="34" hidden="1" spans="3:4">
      <c r="C34"/>
      <c r="D34"/>
    </row>
    <row r="35" hidden="1" spans="3:4">
      <c r="C35"/>
      <c r="D35"/>
    </row>
    <row r="36" hidden="1" spans="3:4">
      <c r="C36"/>
      <c r="D36"/>
    </row>
    <row r="37" hidden="1" spans="3:4">
      <c r="C37"/>
      <c r="D37"/>
    </row>
    <row r="38" hidden="1" spans="3:4">
      <c r="C38"/>
      <c r="D38"/>
    </row>
    <row r="39" hidden="1" spans="3:4">
      <c r="C39"/>
      <c r="D39"/>
    </row>
    <row r="40" hidden="1" spans="3:4">
      <c r="C40"/>
      <c r="D40"/>
    </row>
    <row r="41" hidden="1" spans="3:4">
      <c r="C41"/>
      <c r="D41"/>
    </row>
    <row r="42" hidden="1" spans="3:4">
      <c r="C42"/>
      <c r="D42"/>
    </row>
    <row r="43" hidden="1" spans="3:4">
      <c r="C43"/>
      <c r="D43"/>
    </row>
    <row r="44" hidden="1" spans="3:4">
      <c r="C44"/>
      <c r="D44"/>
    </row>
    <row r="45" hidden="1" spans="3:4">
      <c r="C45"/>
      <c r="D45"/>
    </row>
    <row r="46" hidden="1" spans="3:4">
      <c r="C46"/>
      <c r="D46"/>
    </row>
    <row r="47" hidden="1" spans="3:4">
      <c r="C47"/>
      <c r="D47"/>
    </row>
    <row r="48" hidden="1" spans="3:4">
      <c r="C48"/>
      <c r="D48"/>
    </row>
    <row r="49" hidden="1" spans="3:4">
      <c r="C49"/>
      <c r="D49"/>
    </row>
    <row r="50" hidden="1" spans="3:4">
      <c r="C50"/>
      <c r="D50"/>
    </row>
    <row r="51" hidden="1" spans="3:4">
      <c r="C51"/>
      <c r="D51"/>
    </row>
    <row r="52" hidden="1" spans="3:4">
      <c r="C52"/>
      <c r="D52"/>
    </row>
    <row r="53" hidden="1" spans="3:4">
      <c r="C53"/>
      <c r="D53"/>
    </row>
    <row r="54" hidden="1" spans="3:4">
      <c r="C54"/>
      <c r="D54"/>
    </row>
    <row r="55" hidden="1" spans="3:4">
      <c r="C55"/>
      <c r="D55"/>
    </row>
    <row r="56" hidden="1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1:4">
      <c r="A63" t="s">
        <v>43</v>
      </c>
      <c r="B63" t="s">
        <v>59</v>
      </c>
      <c r="C63"/>
      <c r="D63"/>
    </row>
    <row r="64" s="2" customFormat="1" spans="1:13">
      <c r="A64" t="s">
        <v>46</v>
      </c>
      <c r="B64" t="s">
        <v>244</v>
      </c>
      <c r="C64"/>
      <c r="D64"/>
      <c r="E64"/>
      <c r="F64"/>
      <c r="G64"/>
      <c r="H64"/>
      <c r="I64"/>
      <c r="J64"/>
      <c r="K64"/>
      <c r="L64"/>
      <c r="M64"/>
    </row>
    <row r="65" spans="3:4">
      <c r="C65"/>
      <c r="D65"/>
    </row>
    <row r="66" spans="9:9">
      <c r="I66" t="s">
        <v>675</v>
      </c>
    </row>
    <row r="67" spans="1:10">
      <c r="A67" s="2" t="s">
        <v>31</v>
      </c>
      <c r="B67" s="2" t="s">
        <v>1</v>
      </c>
      <c r="C67" s="3" t="s">
        <v>0</v>
      </c>
      <c r="D67" s="3" t="s">
        <v>9</v>
      </c>
      <c r="E67" s="2" t="s">
        <v>5</v>
      </c>
      <c r="F67" s="2" t="s">
        <v>8</v>
      </c>
      <c r="G67" s="2" t="s">
        <v>16</v>
      </c>
      <c r="H67" t="s">
        <v>32</v>
      </c>
      <c r="I67" t="s">
        <v>680</v>
      </c>
      <c r="J67" t="s">
        <v>681</v>
      </c>
    </row>
    <row r="68" spans="1:10">
      <c r="A68" t="s">
        <v>85</v>
      </c>
      <c r="B68" t="s">
        <v>80</v>
      </c>
      <c r="C68" t="s">
        <v>232</v>
      </c>
      <c r="D68" t="s">
        <v>145</v>
      </c>
      <c r="E68" t="s">
        <v>51</v>
      </c>
      <c r="F68" t="s">
        <v>246</v>
      </c>
      <c r="G68" t="s">
        <v>187</v>
      </c>
      <c r="H68" t="s">
        <v>58</v>
      </c>
      <c r="I68" s="1">
        <v>0</v>
      </c>
      <c r="J68" s="1">
        <v>0</v>
      </c>
    </row>
    <row r="69" spans="3:10">
      <c r="C69"/>
      <c r="D69"/>
      <c r="G69" t="s">
        <v>188</v>
      </c>
      <c r="H69" t="s">
        <v>58</v>
      </c>
      <c r="I69" s="1">
        <v>0</v>
      </c>
      <c r="J69" s="1">
        <v>0</v>
      </c>
    </row>
    <row r="70" spans="3:10">
      <c r="C70"/>
      <c r="D70"/>
      <c r="G70" t="s">
        <v>56</v>
      </c>
      <c r="H70" t="s">
        <v>58</v>
      </c>
      <c r="I70" s="1">
        <v>0</v>
      </c>
      <c r="J70" s="1">
        <v>0</v>
      </c>
    </row>
    <row r="71" spans="3:10">
      <c r="C71"/>
      <c r="D71"/>
      <c r="G71" t="s">
        <v>70</v>
      </c>
      <c r="H71" t="s">
        <v>58</v>
      </c>
      <c r="I71" s="1">
        <v>0</v>
      </c>
      <c r="J71" s="1">
        <v>0</v>
      </c>
    </row>
    <row r="72" spans="3:10">
      <c r="C72"/>
      <c r="D72"/>
      <c r="G72" t="s">
        <v>93</v>
      </c>
      <c r="H72" t="s">
        <v>58</v>
      </c>
      <c r="I72" s="1">
        <v>0</v>
      </c>
      <c r="J72" s="1">
        <v>0</v>
      </c>
    </row>
    <row r="73" spans="3:10">
      <c r="C73"/>
      <c r="D73"/>
      <c r="G73" t="s">
        <v>198</v>
      </c>
      <c r="H73" t="s">
        <v>58</v>
      </c>
      <c r="I73" s="1">
        <v>0</v>
      </c>
      <c r="J73" s="1">
        <v>0</v>
      </c>
    </row>
    <row r="74" spans="3:10">
      <c r="C74"/>
      <c r="D74"/>
      <c r="G74" t="s">
        <v>132</v>
      </c>
      <c r="H74" t="s">
        <v>243</v>
      </c>
      <c r="I74" s="1">
        <v>2017.39</v>
      </c>
      <c r="J74" s="1">
        <v>317.34</v>
      </c>
    </row>
    <row r="75" spans="3:10">
      <c r="C75"/>
      <c r="D75"/>
      <c r="G75" t="s">
        <v>201</v>
      </c>
      <c r="H75" t="s">
        <v>58</v>
      </c>
      <c r="I75" s="1">
        <v>0</v>
      </c>
      <c r="J75" s="1">
        <v>0</v>
      </c>
    </row>
    <row r="76" spans="3:10">
      <c r="C76"/>
      <c r="D76"/>
      <c r="G76" t="s">
        <v>62</v>
      </c>
      <c r="H76" t="s">
        <v>58</v>
      </c>
      <c r="I76" s="1">
        <v>0</v>
      </c>
      <c r="J76" s="1">
        <v>0</v>
      </c>
    </row>
    <row r="77" spans="3:10">
      <c r="C77"/>
      <c r="D77"/>
      <c r="G77" t="s">
        <v>64</v>
      </c>
      <c r="H77" t="s">
        <v>58</v>
      </c>
      <c r="I77" s="1">
        <v>0</v>
      </c>
      <c r="J77" s="1">
        <v>0</v>
      </c>
    </row>
    <row r="78" spans="3:10">
      <c r="C78"/>
      <c r="D78"/>
      <c r="G78" t="s">
        <v>249</v>
      </c>
      <c r="H78" t="s">
        <v>58</v>
      </c>
      <c r="I78" s="1">
        <v>0</v>
      </c>
      <c r="J78" s="1">
        <v>0</v>
      </c>
    </row>
    <row r="79" spans="3:10">
      <c r="C79"/>
      <c r="D79"/>
      <c r="G79" t="s">
        <v>254</v>
      </c>
      <c r="H79" t="s">
        <v>58</v>
      </c>
      <c r="I79" s="1">
        <v>0</v>
      </c>
      <c r="J79" s="1">
        <v>0</v>
      </c>
    </row>
    <row r="80" spans="3:10">
      <c r="C80"/>
      <c r="D80"/>
      <c r="H80" t="s">
        <v>243</v>
      </c>
      <c r="I80" s="1">
        <v>6561.9</v>
      </c>
      <c r="J80" s="1">
        <v>1032.2</v>
      </c>
    </row>
    <row r="81" spans="3:10">
      <c r="C81"/>
      <c r="D81"/>
      <c r="G81" t="s">
        <v>255</v>
      </c>
      <c r="H81" t="s">
        <v>58</v>
      </c>
      <c r="I81" s="1">
        <v>0</v>
      </c>
      <c r="J81" s="1">
        <v>0</v>
      </c>
    </row>
    <row r="82" spans="3:10">
      <c r="C82"/>
      <c r="D82"/>
      <c r="G82" t="s">
        <v>256</v>
      </c>
      <c r="H82" t="s">
        <v>58</v>
      </c>
      <c r="I82" s="1">
        <v>0</v>
      </c>
      <c r="J82" s="1">
        <v>0</v>
      </c>
    </row>
    <row r="83" spans="1:10">
      <c r="A83" t="s">
        <v>150</v>
      </c>
      <c r="B83" t="s">
        <v>159</v>
      </c>
      <c r="C83" t="s">
        <v>232</v>
      </c>
      <c r="D83" t="s">
        <v>258</v>
      </c>
      <c r="E83" t="s">
        <v>74</v>
      </c>
      <c r="F83" t="s">
        <v>257</v>
      </c>
      <c r="G83" t="s">
        <v>165</v>
      </c>
      <c r="H83" t="s">
        <v>58</v>
      </c>
      <c r="I83" s="1">
        <v>0</v>
      </c>
      <c r="J83" s="1">
        <v>0</v>
      </c>
    </row>
    <row r="84" spans="3:10">
      <c r="C84"/>
      <c r="D84"/>
      <c r="G84" t="s">
        <v>64</v>
      </c>
      <c r="H84" t="s">
        <v>58</v>
      </c>
      <c r="I84" s="1">
        <v>1150</v>
      </c>
      <c r="J84" s="1">
        <v>1150</v>
      </c>
    </row>
    <row r="85" spans="3:10">
      <c r="C85"/>
      <c r="D85"/>
      <c r="G85" t="s">
        <v>262</v>
      </c>
      <c r="H85" t="s">
        <v>58</v>
      </c>
      <c r="I85" s="1">
        <v>0</v>
      </c>
      <c r="J85" s="1">
        <v>0</v>
      </c>
    </row>
    <row r="86" spans="3:10">
      <c r="C86"/>
      <c r="D86"/>
      <c r="G86" t="s">
        <v>265</v>
      </c>
      <c r="H86" t="s">
        <v>58</v>
      </c>
      <c r="I86" s="1">
        <v>0</v>
      </c>
      <c r="J86" s="1">
        <v>0</v>
      </c>
    </row>
    <row r="87" spans="1:10">
      <c r="A87" t="s">
        <v>242</v>
      </c>
      <c r="B87" t="s">
        <v>233</v>
      </c>
      <c r="C87" t="s">
        <v>232</v>
      </c>
      <c r="D87" t="s">
        <v>237</v>
      </c>
      <c r="E87" t="s">
        <v>96</v>
      </c>
      <c r="F87" t="s">
        <v>236</v>
      </c>
      <c r="G87" t="s">
        <v>165</v>
      </c>
      <c r="H87" t="s">
        <v>243</v>
      </c>
      <c r="I87" s="1">
        <v>1013212</v>
      </c>
      <c r="J87" s="1">
        <v>159380.23</v>
      </c>
    </row>
    <row r="88" spans="1:10">
      <c r="A88" t="s">
        <v>269</v>
      </c>
      <c r="B88" t="s">
        <v>49</v>
      </c>
      <c r="C88" t="s">
        <v>232</v>
      </c>
      <c r="D88" t="s">
        <v>267</v>
      </c>
      <c r="E88" t="s">
        <v>81</v>
      </c>
      <c r="F88" t="s">
        <v>266</v>
      </c>
      <c r="G88" t="s">
        <v>68</v>
      </c>
      <c r="H88" t="s">
        <v>58</v>
      </c>
      <c r="I88" s="1">
        <v>0</v>
      </c>
      <c r="J88" s="1">
        <v>0</v>
      </c>
    </row>
    <row r="89" spans="3:10">
      <c r="C89"/>
      <c r="D89"/>
      <c r="G89" t="s">
        <v>56</v>
      </c>
      <c r="H89" t="s">
        <v>58</v>
      </c>
      <c r="I89" s="1">
        <v>0</v>
      </c>
      <c r="J89" s="1">
        <v>0</v>
      </c>
    </row>
    <row r="90" spans="3:10">
      <c r="C90"/>
      <c r="D90"/>
      <c r="G90" t="s">
        <v>201</v>
      </c>
      <c r="H90" t="s">
        <v>58</v>
      </c>
      <c r="I90" s="1">
        <v>0</v>
      </c>
      <c r="J90" s="1">
        <v>0</v>
      </c>
    </row>
    <row r="91" spans="3:10">
      <c r="C91"/>
      <c r="D91"/>
      <c r="G91" t="s">
        <v>254</v>
      </c>
      <c r="H91" t="s">
        <v>243</v>
      </c>
      <c r="I91" s="1">
        <v>11249.64</v>
      </c>
      <c r="J91" s="1">
        <v>1769.59</v>
      </c>
    </row>
    <row r="92" spans="3:10">
      <c r="C92"/>
      <c r="D92"/>
      <c r="G92" t="s">
        <v>272</v>
      </c>
      <c r="H92" t="s">
        <v>58</v>
      </c>
      <c r="I92" s="1">
        <v>0</v>
      </c>
      <c r="J92" s="1">
        <v>0</v>
      </c>
    </row>
    <row r="93" spans="3:10">
      <c r="C93"/>
      <c r="D93"/>
      <c r="G93" t="s">
        <v>280</v>
      </c>
      <c r="H93" t="s">
        <v>58</v>
      </c>
      <c r="I93" s="1">
        <v>0</v>
      </c>
      <c r="J93" s="1">
        <v>0</v>
      </c>
    </row>
    <row r="94" spans="1:10">
      <c r="A94" t="s">
        <v>679</v>
      </c>
      <c r="I94" s="1">
        <v>1034190.93</v>
      </c>
      <c r="J94" s="1">
        <v>163649.36</v>
      </c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799981688894314"/>
  </sheetPr>
  <dimension ref="A1:M101"/>
  <sheetViews>
    <sheetView zoomScale="70" zoomScaleNormal="70" workbookViewId="0">
      <selection activeCell="J43" sqref="J43"/>
    </sheetView>
  </sheetViews>
  <sheetFormatPr defaultColWidth="9" defaultRowHeight="16.8"/>
  <cols>
    <col min="1" max="2" width="16.6634615384615" customWidth="1"/>
    <col min="3" max="3" width="28.1057692307692" customWidth="1"/>
    <col min="4" max="4" width="41.4423076923077" customWidth="1"/>
    <col min="5" max="5" width="12.2211538461538" customWidth="1"/>
    <col min="6" max="6" width="14.4423076923077" customWidth="1"/>
    <col min="7" max="7" width="19.5576923076923" customWidth="1"/>
    <col min="8" max="8" width="19.3365384615385" customWidth="1"/>
    <col min="9" max="9" width="9.44230769230769" customWidth="1"/>
    <col min="10" max="10" width="21.5576923076923" customWidth="1"/>
    <col min="11" max="11" width="19.1057692307692" customWidth="1"/>
    <col min="12" max="12" width="26.4423076923077" customWidth="1"/>
    <col min="13" max="13" width="24.1057692307692" customWidth="1"/>
  </cols>
  <sheetData>
    <row r="1" spans="1:2">
      <c r="A1" t="s">
        <v>39</v>
      </c>
      <c r="B1" t="s">
        <v>682</v>
      </c>
    </row>
    <row r="2" spans="1:2">
      <c r="A2" t="s">
        <v>45</v>
      </c>
      <c r="B2" t="s">
        <v>59</v>
      </c>
    </row>
    <row r="3" spans="1:2">
      <c r="A3" t="s">
        <v>46</v>
      </c>
      <c r="B3" t="s">
        <v>60</v>
      </c>
    </row>
    <row r="5" spans="10:10">
      <c r="J5" t="s">
        <v>675</v>
      </c>
    </row>
    <row r="6" spans="1:13">
      <c r="A6" t="s">
        <v>31</v>
      </c>
      <c r="B6" t="s">
        <v>1</v>
      </c>
      <c r="C6" t="s">
        <v>0</v>
      </c>
      <c r="D6" t="s">
        <v>2</v>
      </c>
      <c r="E6" t="s">
        <v>6</v>
      </c>
      <c r="F6" t="s">
        <v>5</v>
      </c>
      <c r="G6" t="s">
        <v>8</v>
      </c>
      <c r="H6" t="s">
        <v>16</v>
      </c>
      <c r="I6" t="s">
        <v>32</v>
      </c>
      <c r="J6" t="s">
        <v>683</v>
      </c>
      <c r="K6" t="s">
        <v>684</v>
      </c>
      <c r="L6" t="s">
        <v>685</v>
      </c>
      <c r="M6" t="s">
        <v>686</v>
      </c>
    </row>
    <row r="7" spans="1:13">
      <c r="A7" t="s">
        <v>85</v>
      </c>
      <c r="B7" t="s">
        <v>80</v>
      </c>
      <c r="C7" t="s">
        <v>79</v>
      </c>
      <c r="J7" s="1">
        <v>206275.642641509</v>
      </c>
      <c r="K7" s="1">
        <v>8045.28735849057</v>
      </c>
      <c r="L7" s="1">
        <v>190676.012641509</v>
      </c>
      <c r="M7" s="1">
        <v>8045.28735849057</v>
      </c>
    </row>
    <row r="8" spans="1:13">
      <c r="A8" t="s">
        <v>103</v>
      </c>
      <c r="B8" t="s">
        <v>103</v>
      </c>
      <c r="C8" t="s">
        <v>47</v>
      </c>
      <c r="D8" t="s">
        <v>104</v>
      </c>
      <c r="E8" t="s">
        <v>52</v>
      </c>
      <c r="F8" t="s">
        <v>106</v>
      </c>
      <c r="G8" t="s">
        <v>107</v>
      </c>
      <c r="H8" t="s">
        <v>110</v>
      </c>
      <c r="I8" t="s">
        <v>58</v>
      </c>
      <c r="J8" s="1">
        <v>7.54716981132075</v>
      </c>
      <c r="K8" s="1">
        <v>0.452830188679245</v>
      </c>
      <c r="L8" s="1">
        <v>7.54716981132075</v>
      </c>
      <c r="M8" s="1">
        <v>0.452830188679245</v>
      </c>
    </row>
    <row r="9" spans="3:13">
      <c r="C9" t="s">
        <v>104</v>
      </c>
      <c r="D9" t="s">
        <v>47</v>
      </c>
      <c r="E9" t="s">
        <v>52</v>
      </c>
      <c r="F9" t="s">
        <v>113</v>
      </c>
      <c r="G9" t="s">
        <v>135</v>
      </c>
      <c r="H9" t="s">
        <v>56</v>
      </c>
      <c r="I9" t="s">
        <v>58</v>
      </c>
      <c r="J9" s="1">
        <v>10</v>
      </c>
      <c r="K9" s="1">
        <v>0</v>
      </c>
      <c r="L9" s="1">
        <v>10</v>
      </c>
      <c r="M9" s="1">
        <v>0</v>
      </c>
    </row>
    <row r="10" spans="8:13">
      <c r="H10" t="s">
        <v>138</v>
      </c>
      <c r="I10" t="s">
        <v>58</v>
      </c>
      <c r="J10" s="1">
        <v>18.8679245283019</v>
      </c>
      <c r="K10" s="1">
        <v>1.13207547169811</v>
      </c>
      <c r="L10" s="1">
        <v>18.8679245283019</v>
      </c>
      <c r="M10" s="1">
        <v>1.13207547169811</v>
      </c>
    </row>
    <row r="11" spans="1:13">
      <c r="A11" t="s">
        <v>102</v>
      </c>
      <c r="B11" t="s">
        <v>94</v>
      </c>
      <c r="C11" t="s">
        <v>47</v>
      </c>
      <c r="D11" t="s">
        <v>71</v>
      </c>
      <c r="E11" t="s">
        <v>52</v>
      </c>
      <c r="F11" t="s">
        <v>96</v>
      </c>
      <c r="G11" t="s">
        <v>97</v>
      </c>
      <c r="H11" t="s">
        <v>100</v>
      </c>
      <c r="I11" t="s">
        <v>58</v>
      </c>
      <c r="J11" s="1">
        <v>100</v>
      </c>
      <c r="K11" s="1">
        <v>6</v>
      </c>
      <c r="L11" s="1">
        <v>100</v>
      </c>
      <c r="M11" s="1">
        <v>6</v>
      </c>
    </row>
    <row r="12" spans="1:13">
      <c r="A12" t="s">
        <v>57</v>
      </c>
      <c r="B12" t="s">
        <v>48</v>
      </c>
      <c r="C12" t="s">
        <v>47</v>
      </c>
      <c r="D12" t="s">
        <v>71</v>
      </c>
      <c r="E12" t="s">
        <v>52</v>
      </c>
      <c r="F12" t="s">
        <v>74</v>
      </c>
      <c r="G12" t="s">
        <v>75</v>
      </c>
      <c r="H12" t="s">
        <v>70</v>
      </c>
      <c r="I12" t="s">
        <v>58</v>
      </c>
      <c r="J12" s="1">
        <v>23.5849056603774</v>
      </c>
      <c r="K12" s="1">
        <v>1.41509433962264</v>
      </c>
      <c r="L12" s="1">
        <v>23.5849056603774</v>
      </c>
      <c r="M12" s="1">
        <v>1.41509433962264</v>
      </c>
    </row>
    <row r="13" spans="8:13">
      <c r="H13" t="s">
        <v>64</v>
      </c>
      <c r="I13" t="s">
        <v>58</v>
      </c>
      <c r="J13" s="1">
        <v>122.56880733945</v>
      </c>
      <c r="K13" s="1">
        <v>11.0311926605505</v>
      </c>
      <c r="L13" s="1">
        <v>122.56880733945</v>
      </c>
      <c r="M13" s="1">
        <v>11.0311926605505</v>
      </c>
    </row>
    <row r="14" spans="4:13">
      <c r="D14" t="s">
        <v>104</v>
      </c>
      <c r="E14" t="s">
        <v>207</v>
      </c>
      <c r="F14" t="s">
        <v>74</v>
      </c>
      <c r="G14" t="s">
        <v>211</v>
      </c>
      <c r="H14" t="s">
        <v>68</v>
      </c>
      <c r="I14" t="s">
        <v>58</v>
      </c>
      <c r="J14" s="1">
        <v>2.93577981651376</v>
      </c>
      <c r="K14" s="1">
        <v>0.264220183486239</v>
      </c>
      <c r="L14" s="1">
        <v>2.93577981651376</v>
      </c>
      <c r="M14" s="1">
        <v>0.264220183486239</v>
      </c>
    </row>
    <row r="15" spans="4:13">
      <c r="D15" t="s">
        <v>215</v>
      </c>
      <c r="E15" t="s">
        <v>207</v>
      </c>
      <c r="F15" t="s">
        <v>81</v>
      </c>
      <c r="G15" t="s">
        <v>217</v>
      </c>
      <c r="H15" t="s">
        <v>56</v>
      </c>
      <c r="I15" t="s">
        <v>58</v>
      </c>
      <c r="J15" s="1">
        <v>94.3396226415094</v>
      </c>
      <c r="K15" s="1">
        <v>5.66037735849057</v>
      </c>
      <c r="L15" s="1">
        <v>94.3396226415094</v>
      </c>
      <c r="M15" s="1">
        <v>5.66037735849057</v>
      </c>
    </row>
    <row r="16" spans="3:13">
      <c r="C16" t="s">
        <v>167</v>
      </c>
      <c r="D16" t="s">
        <v>47</v>
      </c>
      <c r="E16" t="s">
        <v>52</v>
      </c>
      <c r="F16" t="s">
        <v>168</v>
      </c>
      <c r="G16" t="s">
        <v>169</v>
      </c>
      <c r="H16" t="s">
        <v>56</v>
      </c>
      <c r="I16" t="s">
        <v>58</v>
      </c>
      <c r="J16" s="1">
        <v>0.754716981132076</v>
      </c>
      <c r="K16" s="1">
        <v>0.0452830188679245</v>
      </c>
      <c r="L16" s="1">
        <v>0.754716981132076</v>
      </c>
      <c r="M16" s="1">
        <v>0.0452830188679245</v>
      </c>
    </row>
    <row r="17" spans="8:13">
      <c r="H17" t="s">
        <v>93</v>
      </c>
      <c r="I17" t="s">
        <v>58</v>
      </c>
      <c r="J17" s="1">
        <v>18.8679245283019</v>
      </c>
      <c r="K17" s="1">
        <v>1.13207547169811</v>
      </c>
      <c r="L17" s="1">
        <v>18.8679245283019</v>
      </c>
      <c r="M17" s="1">
        <v>1.13207547169811</v>
      </c>
    </row>
    <row r="18" spans="8:13">
      <c r="H18" t="s">
        <v>62</v>
      </c>
      <c r="I18" t="s">
        <v>58</v>
      </c>
      <c r="J18" s="1">
        <v>95.0265616413263</v>
      </c>
      <c r="K18" s="1">
        <v>4.97343835867375</v>
      </c>
      <c r="L18" s="1">
        <v>95.0265616413263</v>
      </c>
      <c r="M18" s="1">
        <v>4.97343835867375</v>
      </c>
    </row>
    <row r="19" spans="4:13">
      <c r="D19" t="s">
        <v>687</v>
      </c>
      <c r="E19" t="s">
        <v>208</v>
      </c>
      <c r="F19" t="s">
        <v>168</v>
      </c>
      <c r="G19" t="s">
        <v>169</v>
      </c>
      <c r="H19" t="s">
        <v>209</v>
      </c>
      <c r="I19" t="s">
        <v>58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t="s">
        <v>121</v>
      </c>
      <c r="B20" t="s">
        <v>119</v>
      </c>
      <c r="C20" t="s">
        <v>47</v>
      </c>
      <c r="D20" t="s">
        <v>120</v>
      </c>
      <c r="E20" t="s">
        <v>52</v>
      </c>
      <c r="F20" t="s">
        <v>123</v>
      </c>
      <c r="G20" t="s">
        <v>124</v>
      </c>
      <c r="H20" t="s">
        <v>56</v>
      </c>
      <c r="I20" t="s">
        <v>58</v>
      </c>
      <c r="J20" s="1">
        <v>18450</v>
      </c>
      <c r="K20" s="1">
        <v>1107</v>
      </c>
      <c r="L20" s="1">
        <v>18450</v>
      </c>
      <c r="M20" s="1">
        <v>1107</v>
      </c>
    </row>
    <row r="21" spans="7:13">
      <c r="G21" t="s">
        <v>126</v>
      </c>
      <c r="H21" t="s">
        <v>56</v>
      </c>
      <c r="I21" t="s">
        <v>58</v>
      </c>
      <c r="J21" s="1">
        <v>17700</v>
      </c>
      <c r="K21" s="1">
        <v>1062</v>
      </c>
      <c r="L21" s="1">
        <v>17700</v>
      </c>
      <c r="M21" s="1">
        <v>1062</v>
      </c>
    </row>
    <row r="22" spans="1:13">
      <c r="A22" t="s">
        <v>679</v>
      </c>
      <c r="J22" s="1">
        <v>242920.136054458</v>
      </c>
      <c r="K22" s="1">
        <v>10246.3939455423</v>
      </c>
      <c r="L22" s="1">
        <v>227320.506054458</v>
      </c>
      <c r="M22" s="1">
        <v>10246.3939455423</v>
      </c>
    </row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43" spans="1:2">
      <c r="A43" t="s">
        <v>39</v>
      </c>
      <c r="B43" t="s">
        <v>682</v>
      </c>
    </row>
    <row r="44" spans="1:2">
      <c r="A44" t="s">
        <v>45</v>
      </c>
      <c r="B44" t="s">
        <v>66</v>
      </c>
    </row>
    <row r="45" spans="1:2">
      <c r="A45" t="s">
        <v>46</v>
      </c>
      <c r="B45" t="s">
        <v>60</v>
      </c>
    </row>
    <row r="47" spans="10:10">
      <c r="J47" t="s">
        <v>675</v>
      </c>
    </row>
    <row r="48" spans="1:13">
      <c r="A48" t="s">
        <v>31</v>
      </c>
      <c r="B48" t="s">
        <v>1</v>
      </c>
      <c r="C48" t="s">
        <v>0</v>
      </c>
      <c r="D48" t="s">
        <v>2</v>
      </c>
      <c r="E48" t="s">
        <v>6</v>
      </c>
      <c r="F48" t="s">
        <v>5</v>
      </c>
      <c r="G48" t="s">
        <v>8</v>
      </c>
      <c r="H48" t="s">
        <v>16</v>
      </c>
      <c r="I48" t="s">
        <v>32</v>
      </c>
      <c r="J48" t="s">
        <v>683</v>
      </c>
      <c r="K48" t="s">
        <v>684</v>
      </c>
      <c r="L48" t="s">
        <v>685</v>
      </c>
      <c r="M48" t="s">
        <v>686</v>
      </c>
    </row>
    <row r="49" spans="1:13">
      <c r="A49" t="s">
        <v>200</v>
      </c>
      <c r="B49" t="s">
        <v>193</v>
      </c>
      <c r="C49" t="s">
        <v>192</v>
      </c>
      <c r="D49" t="s">
        <v>47</v>
      </c>
      <c r="E49" t="s">
        <v>52</v>
      </c>
      <c r="F49" t="s">
        <v>51</v>
      </c>
      <c r="G49" t="s">
        <v>195</v>
      </c>
      <c r="H49" t="s">
        <v>56</v>
      </c>
      <c r="I49" t="s">
        <v>58</v>
      </c>
      <c r="J49" s="1">
        <v>0.75</v>
      </c>
      <c r="K49" s="1">
        <v>0.05</v>
      </c>
      <c r="L49" s="1">
        <v>0.75</v>
      </c>
      <c r="M49" s="1">
        <v>0.05</v>
      </c>
    </row>
    <row r="50" spans="8:13">
      <c r="H50" t="s">
        <v>203</v>
      </c>
      <c r="I50" t="s">
        <v>58</v>
      </c>
      <c r="J50" s="1">
        <v>124.6</v>
      </c>
      <c r="K50" s="1">
        <v>0</v>
      </c>
      <c r="L50" s="1">
        <v>124.6</v>
      </c>
      <c r="M50" s="1">
        <v>0</v>
      </c>
    </row>
    <row r="51" spans="8:13">
      <c r="H51" t="s">
        <v>198</v>
      </c>
      <c r="I51" t="s">
        <v>58</v>
      </c>
      <c r="J51" s="1">
        <v>94.34</v>
      </c>
      <c r="K51" s="1">
        <v>5.66</v>
      </c>
      <c r="L51" s="1">
        <v>94.34</v>
      </c>
      <c r="M51" s="1">
        <v>5.66</v>
      </c>
    </row>
    <row r="52" spans="8:13">
      <c r="H52" t="s">
        <v>201</v>
      </c>
      <c r="I52" t="s">
        <v>58</v>
      </c>
      <c r="J52" s="1">
        <v>1962</v>
      </c>
      <c r="K52" s="1">
        <v>0</v>
      </c>
      <c r="L52" s="1">
        <v>1962</v>
      </c>
      <c r="M52" s="1">
        <v>0</v>
      </c>
    </row>
    <row r="53" spans="1:13">
      <c r="A53" t="s">
        <v>687</v>
      </c>
      <c r="B53" t="s">
        <v>193</v>
      </c>
      <c r="C53" t="s">
        <v>47</v>
      </c>
      <c r="D53" t="s">
        <v>192</v>
      </c>
      <c r="E53" t="s">
        <v>52</v>
      </c>
      <c r="F53" t="s">
        <v>127</v>
      </c>
      <c r="G53" t="s">
        <v>221</v>
      </c>
      <c r="H53" t="s">
        <v>225</v>
      </c>
      <c r="I53" t="s">
        <v>58</v>
      </c>
      <c r="J53" s="1">
        <v>18.8679245283019</v>
      </c>
      <c r="K53" s="1">
        <v>1.13207547169811</v>
      </c>
      <c r="L53" s="1">
        <v>18.8679245283019</v>
      </c>
      <c r="M53" s="1">
        <v>1.13207547169811</v>
      </c>
    </row>
    <row r="54" spans="8:13">
      <c r="H54" t="s">
        <v>231</v>
      </c>
      <c r="I54" t="s">
        <v>58</v>
      </c>
      <c r="J54" s="1">
        <v>80</v>
      </c>
      <c r="K54" s="1">
        <v>0</v>
      </c>
      <c r="L54" s="1">
        <v>80</v>
      </c>
      <c r="M54" s="1">
        <v>0</v>
      </c>
    </row>
    <row r="55" spans="1:13">
      <c r="A55" t="s">
        <v>679</v>
      </c>
      <c r="J55" s="1">
        <v>2280.5579245283</v>
      </c>
      <c r="K55" s="1">
        <v>6.84207547169811</v>
      </c>
      <c r="L55" s="1">
        <v>2280.5579245283</v>
      </c>
      <c r="M55" s="1">
        <v>6.84207547169811</v>
      </c>
    </row>
    <row r="60" spans="1:2">
      <c r="A60" t="s">
        <v>39</v>
      </c>
      <c r="B60" t="s">
        <v>682</v>
      </c>
    </row>
    <row r="61" spans="1:2">
      <c r="A61" t="s">
        <v>45</v>
      </c>
      <c r="B61" t="s">
        <v>59</v>
      </c>
    </row>
    <row r="62" spans="1:2">
      <c r="A62" t="s">
        <v>46</v>
      </c>
      <c r="B62" t="s">
        <v>244</v>
      </c>
    </row>
    <row r="64" spans="10:10">
      <c r="J64" t="s">
        <v>675</v>
      </c>
    </row>
    <row r="65" spans="1:13">
      <c r="A65" t="s">
        <v>31</v>
      </c>
      <c r="B65" t="s">
        <v>1</v>
      </c>
      <c r="C65" t="s">
        <v>0</v>
      </c>
      <c r="D65" t="s">
        <v>2</v>
      </c>
      <c r="E65" t="s">
        <v>6</v>
      </c>
      <c r="F65" t="s">
        <v>5</v>
      </c>
      <c r="G65" t="s">
        <v>8</v>
      </c>
      <c r="H65" t="s">
        <v>16</v>
      </c>
      <c r="I65" t="s">
        <v>32</v>
      </c>
      <c r="J65" t="s">
        <v>683</v>
      </c>
      <c r="K65" t="s">
        <v>684</v>
      </c>
      <c r="L65" t="s">
        <v>685</v>
      </c>
      <c r="M65" t="s">
        <v>686</v>
      </c>
    </row>
    <row r="66" spans="1:13">
      <c r="A66" t="s">
        <v>85</v>
      </c>
      <c r="B66" t="s">
        <v>80</v>
      </c>
      <c r="C66" t="s">
        <v>232</v>
      </c>
      <c r="D66" t="s">
        <v>47</v>
      </c>
      <c r="E66" t="s">
        <v>52</v>
      </c>
      <c r="F66" t="s">
        <v>51</v>
      </c>
      <c r="G66" t="s">
        <v>246</v>
      </c>
      <c r="H66" t="s">
        <v>56</v>
      </c>
      <c r="I66" t="s">
        <v>58</v>
      </c>
      <c r="J66" s="1">
        <v>2.26415094339623</v>
      </c>
      <c r="K66" s="1">
        <v>0.135849056603774</v>
      </c>
      <c r="L66" s="1">
        <v>2.25</v>
      </c>
      <c r="M66" s="1">
        <v>0.15</v>
      </c>
    </row>
    <row r="67" spans="8:13">
      <c r="H67" t="s">
        <v>70</v>
      </c>
      <c r="I67" t="s">
        <v>58</v>
      </c>
      <c r="J67" s="1">
        <v>23.5849056603774</v>
      </c>
      <c r="K67" s="1">
        <v>1.41509433962264</v>
      </c>
      <c r="L67" s="1">
        <v>23.58</v>
      </c>
      <c r="M67" s="1">
        <v>1.42</v>
      </c>
    </row>
    <row r="68" spans="8:13">
      <c r="H68" t="s">
        <v>198</v>
      </c>
      <c r="I68" t="s">
        <v>58</v>
      </c>
      <c r="J68" s="1">
        <v>94.3396226415094</v>
      </c>
      <c r="K68" s="1">
        <v>5.66037735849057</v>
      </c>
      <c r="L68" s="1">
        <v>94.34</v>
      </c>
      <c r="M68" s="1">
        <v>5.66</v>
      </c>
    </row>
    <row r="69" spans="8:13">
      <c r="H69" t="s">
        <v>64</v>
      </c>
      <c r="I69" t="s">
        <v>58</v>
      </c>
      <c r="J69" s="1">
        <v>336.51376146789</v>
      </c>
      <c r="K69" s="1">
        <v>30.2862385321101</v>
      </c>
      <c r="L69" s="1">
        <v>336.51</v>
      </c>
      <c r="M69" s="1">
        <v>30.29</v>
      </c>
    </row>
    <row r="70" spans="8:13">
      <c r="H70" t="s">
        <v>249</v>
      </c>
      <c r="I70" t="s">
        <v>58</v>
      </c>
      <c r="J70" s="1">
        <v>160.377358490566</v>
      </c>
      <c r="K70" s="1">
        <v>9.62264150943396</v>
      </c>
      <c r="L70" s="1">
        <v>160.38</v>
      </c>
      <c r="M70" s="1">
        <v>9.62</v>
      </c>
    </row>
    <row r="71" spans="4:13">
      <c r="D71" t="s">
        <v>687</v>
      </c>
      <c r="E71" t="s">
        <v>52</v>
      </c>
      <c r="F71" t="s">
        <v>51</v>
      </c>
      <c r="G71" t="s">
        <v>246</v>
      </c>
      <c r="H71" t="s">
        <v>187</v>
      </c>
      <c r="I71" t="s">
        <v>58</v>
      </c>
      <c r="J71" s="1">
        <v>0</v>
      </c>
      <c r="K71" s="1">
        <v>0</v>
      </c>
      <c r="L71" s="1">
        <v>0</v>
      </c>
      <c r="M71" s="1">
        <v>0</v>
      </c>
    </row>
    <row r="72" spans="8:13">
      <c r="H72" t="s">
        <v>188</v>
      </c>
      <c r="I72" t="s">
        <v>58</v>
      </c>
      <c r="J72" s="1">
        <v>0</v>
      </c>
      <c r="K72" s="1">
        <v>0</v>
      </c>
      <c r="L72" s="1">
        <v>0</v>
      </c>
      <c r="M72" s="1">
        <v>0</v>
      </c>
    </row>
    <row r="73" spans="8:13">
      <c r="H73" t="s">
        <v>132</v>
      </c>
      <c r="I73" t="s">
        <v>243</v>
      </c>
      <c r="J73" s="1">
        <v>0</v>
      </c>
      <c r="K73" s="1">
        <v>0</v>
      </c>
      <c r="L73" s="1">
        <v>0</v>
      </c>
      <c r="M73" s="1">
        <v>0</v>
      </c>
    </row>
    <row r="74" spans="8:13">
      <c r="H74" t="s">
        <v>254</v>
      </c>
      <c r="I74" t="s">
        <v>58</v>
      </c>
      <c r="J74" s="1">
        <v>0</v>
      </c>
      <c r="K74" s="1">
        <v>0</v>
      </c>
      <c r="L74" s="1">
        <v>0</v>
      </c>
      <c r="M74" s="1">
        <v>0</v>
      </c>
    </row>
    <row r="75" spans="9:13">
      <c r="I75" t="s">
        <v>243</v>
      </c>
      <c r="J75" s="1">
        <v>0</v>
      </c>
      <c r="K75" s="1">
        <v>0</v>
      </c>
      <c r="L75" s="1">
        <v>0</v>
      </c>
      <c r="M75" s="1">
        <v>0</v>
      </c>
    </row>
    <row r="76" spans="8:13">
      <c r="H76" t="s">
        <v>255</v>
      </c>
      <c r="I76" t="s">
        <v>58</v>
      </c>
      <c r="J76" s="1">
        <v>0</v>
      </c>
      <c r="K76" s="1">
        <v>0</v>
      </c>
      <c r="L76" s="1">
        <v>0</v>
      </c>
      <c r="M76" s="1">
        <v>0</v>
      </c>
    </row>
    <row r="77" spans="8:13">
      <c r="H77" t="s">
        <v>256</v>
      </c>
      <c r="I77" t="s">
        <v>58</v>
      </c>
      <c r="J77" s="1">
        <v>0</v>
      </c>
      <c r="K77" s="1">
        <v>0</v>
      </c>
      <c r="L77" s="1">
        <v>0</v>
      </c>
      <c r="M77" s="1">
        <v>0</v>
      </c>
    </row>
    <row r="78" spans="1:13">
      <c r="A78" t="s">
        <v>150</v>
      </c>
      <c r="B78" t="s">
        <v>159</v>
      </c>
      <c r="C78" t="s">
        <v>232</v>
      </c>
      <c r="D78" t="s">
        <v>47</v>
      </c>
      <c r="E78" t="s">
        <v>52</v>
      </c>
      <c r="F78" t="s">
        <v>74</v>
      </c>
      <c r="G78" t="s">
        <v>257</v>
      </c>
      <c r="H78" t="s">
        <v>165</v>
      </c>
      <c r="I78" t="s">
        <v>58</v>
      </c>
      <c r="J78" s="1">
        <v>169.811320754717</v>
      </c>
      <c r="K78" s="1">
        <v>10.188679245283</v>
      </c>
      <c r="L78" s="1">
        <v>169.81</v>
      </c>
      <c r="M78" s="1">
        <v>10.19</v>
      </c>
    </row>
    <row r="79" spans="8:13">
      <c r="H79" t="s">
        <v>64</v>
      </c>
      <c r="I79" t="s">
        <v>58</v>
      </c>
      <c r="J79" s="1">
        <v>1174.3119266055</v>
      </c>
      <c r="K79" s="1">
        <v>105.688073394495</v>
      </c>
      <c r="L79" s="1">
        <v>1174.31</v>
      </c>
      <c r="M79" s="1">
        <v>105.69</v>
      </c>
    </row>
    <row r="80" spans="8:13">
      <c r="H80" t="s">
        <v>262</v>
      </c>
      <c r="I80" t="s">
        <v>58</v>
      </c>
      <c r="J80" s="1">
        <v>37.7358490566038</v>
      </c>
      <c r="K80" s="1">
        <v>2.26415094339623</v>
      </c>
      <c r="L80" s="1">
        <v>37.74</v>
      </c>
      <c r="M80" s="1">
        <v>2.26</v>
      </c>
    </row>
    <row r="81" spans="8:13">
      <c r="H81" t="s">
        <v>265</v>
      </c>
      <c r="I81" t="s">
        <v>58</v>
      </c>
      <c r="J81" s="1">
        <v>305.660377358491</v>
      </c>
      <c r="K81" s="1">
        <v>18.3396226415094</v>
      </c>
      <c r="L81" s="1">
        <v>305.66</v>
      </c>
      <c r="M81" s="1">
        <v>18.34</v>
      </c>
    </row>
    <row r="82" spans="1:13">
      <c r="A82" t="s">
        <v>269</v>
      </c>
      <c r="B82" t="s">
        <v>49</v>
      </c>
      <c r="C82" t="s">
        <v>232</v>
      </c>
      <c r="D82" t="s">
        <v>47</v>
      </c>
      <c r="E82" t="s">
        <v>52</v>
      </c>
      <c r="F82" t="s">
        <v>81</v>
      </c>
      <c r="G82" t="s">
        <v>266</v>
      </c>
      <c r="H82" t="s">
        <v>68</v>
      </c>
      <c r="I82" t="s">
        <v>58</v>
      </c>
      <c r="J82" s="1">
        <v>589.908256880734</v>
      </c>
      <c r="K82" s="1">
        <v>53.091743119266</v>
      </c>
      <c r="L82" s="1">
        <v>589.91</v>
      </c>
      <c r="M82" s="1">
        <v>53.09</v>
      </c>
    </row>
    <row r="83" spans="8:13">
      <c r="H83" t="s">
        <v>56</v>
      </c>
      <c r="I83" t="s">
        <v>58</v>
      </c>
      <c r="J83" s="1">
        <v>142.641509433962</v>
      </c>
      <c r="K83" s="1">
        <v>8.55849056603774</v>
      </c>
      <c r="L83" s="1">
        <v>142.64</v>
      </c>
      <c r="M83" s="1">
        <v>8.56</v>
      </c>
    </row>
    <row r="84" spans="8:13">
      <c r="H84" t="s">
        <v>201</v>
      </c>
      <c r="I84" t="s">
        <v>58</v>
      </c>
      <c r="J84" s="1">
        <v>254.128440366972</v>
      </c>
      <c r="K84" s="1">
        <v>22.8715596330275</v>
      </c>
      <c r="L84" s="1">
        <v>254.13</v>
      </c>
      <c r="M84" s="1">
        <v>22.87</v>
      </c>
    </row>
    <row r="85" spans="8:13">
      <c r="H85" t="s">
        <v>272</v>
      </c>
      <c r="I85" t="s">
        <v>58</v>
      </c>
      <c r="J85" s="1">
        <v>1285.19993075991</v>
      </c>
      <c r="K85" s="1">
        <v>113.80006924009</v>
      </c>
      <c r="L85" s="1">
        <v>1285.2</v>
      </c>
      <c r="M85" s="1">
        <v>113.8</v>
      </c>
    </row>
    <row r="86" spans="8:13">
      <c r="H86" t="s">
        <v>280</v>
      </c>
      <c r="I86" t="s">
        <v>58</v>
      </c>
      <c r="J86" s="1">
        <v>23.5849056603774</v>
      </c>
      <c r="K86" s="1">
        <v>1.41509433962264</v>
      </c>
      <c r="L86" s="1">
        <v>23.58</v>
      </c>
      <c r="M86" s="1">
        <v>1.42</v>
      </c>
    </row>
    <row r="87" spans="4:13">
      <c r="D87" t="s">
        <v>141</v>
      </c>
      <c r="E87" t="s">
        <v>52</v>
      </c>
      <c r="F87" t="s">
        <v>81</v>
      </c>
      <c r="G87" t="s">
        <v>266</v>
      </c>
      <c r="H87" t="s">
        <v>56</v>
      </c>
      <c r="I87" t="s">
        <v>58</v>
      </c>
      <c r="J87" s="1">
        <v>141.509433962264</v>
      </c>
      <c r="K87" s="1">
        <v>8.49056603773585</v>
      </c>
      <c r="L87" s="1">
        <v>141.51</v>
      </c>
      <c r="M87" s="1">
        <v>8.49</v>
      </c>
    </row>
    <row r="88" spans="8:13">
      <c r="H88" t="s">
        <v>272</v>
      </c>
      <c r="I88" t="s">
        <v>58</v>
      </c>
      <c r="J88" s="1">
        <v>484.905660377358</v>
      </c>
      <c r="K88" s="1">
        <v>29.0943396226415</v>
      </c>
      <c r="L88" s="1">
        <v>484.91</v>
      </c>
      <c r="M88" s="1">
        <v>29.09</v>
      </c>
    </row>
    <row r="89" spans="1:13">
      <c r="A89" t="s">
        <v>679</v>
      </c>
      <c r="J89" s="1">
        <v>5226.47741042063</v>
      </c>
      <c r="K89" s="1">
        <v>420.922589579366</v>
      </c>
      <c r="L89" s="1">
        <v>5226.46</v>
      </c>
      <c r="M89" s="1">
        <v>420.94</v>
      </c>
    </row>
    <row r="95" spans="1:2">
      <c r="A95" t="s">
        <v>39</v>
      </c>
      <c r="B95" t="s">
        <v>682</v>
      </c>
    </row>
    <row r="96" spans="1:2">
      <c r="A96" t="s">
        <v>45</v>
      </c>
      <c r="B96" t="s">
        <v>66</v>
      </c>
    </row>
    <row r="97" spans="1:2">
      <c r="A97" t="s">
        <v>46</v>
      </c>
      <c r="B97" t="s">
        <v>244</v>
      </c>
    </row>
    <row r="99" spans="10:10">
      <c r="J99" t="s">
        <v>675</v>
      </c>
    </row>
    <row r="100" spans="1:13">
      <c r="A100" t="s">
        <v>31</v>
      </c>
      <c r="B100" t="s">
        <v>1</v>
      </c>
      <c r="C100" t="s">
        <v>0</v>
      </c>
      <c r="D100" t="s">
        <v>2</v>
      </c>
      <c r="E100" t="s">
        <v>6</v>
      </c>
      <c r="F100" t="s">
        <v>5</v>
      </c>
      <c r="G100" t="s">
        <v>8</v>
      </c>
      <c r="H100" t="s">
        <v>16</v>
      </c>
      <c r="I100" t="s">
        <v>32</v>
      </c>
      <c r="J100" t="s">
        <v>683</v>
      </c>
      <c r="K100" t="s">
        <v>684</v>
      </c>
      <c r="L100" t="s">
        <v>685</v>
      </c>
      <c r="M100" t="s">
        <v>686</v>
      </c>
    </row>
    <row r="101" spans="1:13">
      <c r="A101" t="s">
        <v>679</v>
      </c>
      <c r="J101" s="1"/>
      <c r="K101" s="1"/>
      <c r="L101" s="1"/>
      <c r="M101" s="1"/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799981688894314"/>
  </sheetPr>
  <dimension ref="A1:M56"/>
  <sheetViews>
    <sheetView zoomScale="70" zoomScaleNormal="70" topLeftCell="A22" workbookViewId="0">
      <selection activeCell="J43" sqref="J43"/>
    </sheetView>
  </sheetViews>
  <sheetFormatPr defaultColWidth="9" defaultRowHeight="16.8"/>
  <cols>
    <col min="1" max="2" width="16.6634615384615" customWidth="1"/>
    <col min="3" max="3" width="28.1057692307692" customWidth="1"/>
    <col min="4" max="4" width="41.4423076923077" customWidth="1"/>
    <col min="5" max="5" width="12.2211538461538" customWidth="1"/>
    <col min="6" max="6" width="14.4423076923077" customWidth="1"/>
    <col min="7" max="7" width="19.5576923076923" customWidth="1"/>
    <col min="8" max="8" width="19.3365384615385" customWidth="1"/>
    <col min="9" max="9" width="10.1057692307692" customWidth="1"/>
    <col min="10" max="10" width="22.2211538461538" customWidth="1"/>
    <col min="11" max="11" width="19.6634615384615" customWidth="1"/>
    <col min="12" max="12" width="27.1057692307692" customWidth="1"/>
    <col min="13" max="13" width="24.5576923076923" customWidth="1"/>
  </cols>
  <sheetData>
    <row r="1" spans="1:2">
      <c r="A1" t="s">
        <v>39</v>
      </c>
      <c r="B1" t="s">
        <v>682</v>
      </c>
    </row>
    <row r="2" spans="1:2">
      <c r="A2" t="s">
        <v>688</v>
      </c>
      <c r="B2" t="s">
        <v>59</v>
      </c>
    </row>
    <row r="4" spans="10:10">
      <c r="J4" t="s">
        <v>675</v>
      </c>
    </row>
    <row r="5" spans="1:13">
      <c r="A5" t="s">
        <v>31</v>
      </c>
      <c r="B5" t="s">
        <v>3</v>
      </c>
      <c r="C5" t="s">
        <v>2</v>
      </c>
      <c r="D5" t="s">
        <v>0</v>
      </c>
      <c r="E5" t="s">
        <v>6</v>
      </c>
      <c r="F5" t="s">
        <v>5</v>
      </c>
      <c r="G5" t="s">
        <v>8</v>
      </c>
      <c r="H5" t="s">
        <v>16</v>
      </c>
      <c r="I5" t="s">
        <v>32</v>
      </c>
      <c r="J5" t="s">
        <v>683</v>
      </c>
      <c r="K5" t="s">
        <v>684</v>
      </c>
      <c r="L5" t="s">
        <v>685</v>
      </c>
      <c r="M5" t="s">
        <v>686</v>
      </c>
    </row>
    <row r="6" spans="1:13">
      <c r="A6" t="s">
        <v>85</v>
      </c>
      <c r="B6" t="s">
        <v>142</v>
      </c>
      <c r="C6" t="s">
        <v>141</v>
      </c>
      <c r="D6" t="s">
        <v>79</v>
      </c>
      <c r="E6" t="s">
        <v>52</v>
      </c>
      <c r="F6" t="s">
        <v>96</v>
      </c>
      <c r="G6" t="s">
        <v>144</v>
      </c>
      <c r="H6" t="s">
        <v>147</v>
      </c>
      <c r="I6" t="s">
        <v>58</v>
      </c>
      <c r="J6" s="1">
        <v>133598.5</v>
      </c>
      <c r="K6" s="1">
        <v>8015.91</v>
      </c>
      <c r="L6" s="1">
        <v>133598.5</v>
      </c>
      <c r="M6" s="1">
        <v>8015.91</v>
      </c>
    </row>
    <row r="7" spans="2:13">
      <c r="B7" t="s">
        <v>87</v>
      </c>
      <c r="C7" t="s">
        <v>86</v>
      </c>
      <c r="D7" t="s">
        <v>79</v>
      </c>
      <c r="E7" t="s">
        <v>52</v>
      </c>
      <c r="F7" t="s">
        <v>89</v>
      </c>
      <c r="G7" t="s">
        <v>90</v>
      </c>
      <c r="H7" t="s">
        <v>93</v>
      </c>
      <c r="I7" t="s">
        <v>58</v>
      </c>
      <c r="J7" s="1">
        <v>18.8679245283019</v>
      </c>
      <c r="K7" s="1">
        <v>1.13207547169811</v>
      </c>
      <c r="L7" s="1">
        <v>18.8679245283019</v>
      </c>
      <c r="M7" s="1">
        <v>1.13207547169811</v>
      </c>
    </row>
    <row r="8" spans="8:13">
      <c r="H8" t="s">
        <v>64</v>
      </c>
      <c r="I8" t="s">
        <v>58</v>
      </c>
      <c r="J8" s="1">
        <v>18.8679245283019</v>
      </c>
      <c r="K8" s="1">
        <v>1.13207547169811</v>
      </c>
      <c r="L8" s="1">
        <v>18.8679245283019</v>
      </c>
      <c r="M8" s="1">
        <v>1.13207547169811</v>
      </c>
    </row>
    <row r="9" spans="2:13">
      <c r="B9" t="s">
        <v>102</v>
      </c>
      <c r="C9" t="s">
        <v>47</v>
      </c>
      <c r="D9" t="s">
        <v>79</v>
      </c>
      <c r="E9" t="s">
        <v>52</v>
      </c>
      <c r="F9" t="s">
        <v>127</v>
      </c>
      <c r="G9" t="s">
        <v>128</v>
      </c>
      <c r="H9" t="s">
        <v>132</v>
      </c>
      <c r="I9" t="s">
        <v>134</v>
      </c>
      <c r="J9" s="1">
        <v>2391.14</v>
      </c>
      <c r="K9" s="1">
        <v>0</v>
      </c>
      <c r="L9" s="1">
        <v>3126.89</v>
      </c>
      <c r="M9" s="1">
        <v>0</v>
      </c>
    </row>
    <row r="10" spans="6:13">
      <c r="F10" t="s">
        <v>180</v>
      </c>
      <c r="G10" t="s">
        <v>181</v>
      </c>
      <c r="H10" t="s">
        <v>56</v>
      </c>
      <c r="I10" t="s">
        <v>58</v>
      </c>
      <c r="J10" s="1">
        <v>235.849056603774</v>
      </c>
      <c r="K10" s="1">
        <v>14.1509433962264</v>
      </c>
      <c r="L10" s="1">
        <v>235.849056603774</v>
      </c>
      <c r="M10" s="1">
        <v>14.1509433962264</v>
      </c>
    </row>
    <row r="11" spans="8:13">
      <c r="H11" t="s">
        <v>132</v>
      </c>
      <c r="I11" t="s">
        <v>186</v>
      </c>
      <c r="J11" s="1">
        <v>18796.38</v>
      </c>
      <c r="K11" s="1">
        <v>0</v>
      </c>
      <c r="L11" s="1">
        <v>2461</v>
      </c>
      <c r="M11" s="1">
        <v>0</v>
      </c>
    </row>
    <row r="12" spans="8:13">
      <c r="H12" t="s">
        <v>190</v>
      </c>
      <c r="I12" t="s">
        <v>58</v>
      </c>
      <c r="J12" s="1">
        <v>50700</v>
      </c>
      <c r="K12" s="1">
        <v>0</v>
      </c>
      <c r="L12" s="1">
        <v>50700</v>
      </c>
      <c r="M12" s="1">
        <v>0</v>
      </c>
    </row>
    <row r="13" spans="6:13">
      <c r="F13" t="s">
        <v>168</v>
      </c>
      <c r="G13" t="s">
        <v>177</v>
      </c>
      <c r="H13" t="s">
        <v>56</v>
      </c>
      <c r="I13" t="s">
        <v>58</v>
      </c>
      <c r="J13" s="1">
        <v>141.509433962264</v>
      </c>
      <c r="K13" s="1">
        <v>8.49056603773585</v>
      </c>
      <c r="L13" s="1">
        <v>141.509433962264</v>
      </c>
      <c r="M13" s="1">
        <v>8.49056603773585</v>
      </c>
    </row>
    <row r="14" spans="8:13">
      <c r="H14" t="s">
        <v>62</v>
      </c>
      <c r="I14" t="s">
        <v>58</v>
      </c>
      <c r="J14" s="1">
        <v>300</v>
      </c>
      <c r="K14" s="1">
        <v>0</v>
      </c>
      <c r="L14" s="1">
        <v>300</v>
      </c>
      <c r="M14" s="1">
        <v>0</v>
      </c>
    </row>
    <row r="15" spans="2:13">
      <c r="B15" t="s">
        <v>49</v>
      </c>
      <c r="C15" t="s">
        <v>47</v>
      </c>
      <c r="D15" t="s">
        <v>79</v>
      </c>
      <c r="E15" t="s">
        <v>52</v>
      </c>
      <c r="F15" t="s">
        <v>96</v>
      </c>
      <c r="G15" t="s">
        <v>144</v>
      </c>
      <c r="H15" t="s">
        <v>56</v>
      </c>
      <c r="I15" t="s">
        <v>58</v>
      </c>
      <c r="J15" s="1">
        <v>0.754716981132076</v>
      </c>
      <c r="K15" s="1">
        <v>0.0452830188679245</v>
      </c>
      <c r="L15" s="1">
        <v>0.754716981132076</v>
      </c>
      <c r="M15" s="1">
        <v>0.0452830188679245</v>
      </c>
    </row>
    <row r="16" spans="6:13">
      <c r="F16" t="s">
        <v>127</v>
      </c>
      <c r="G16" t="s">
        <v>128</v>
      </c>
      <c r="H16" t="s">
        <v>56</v>
      </c>
      <c r="I16" t="s">
        <v>58</v>
      </c>
      <c r="J16" s="1">
        <v>0.754716981132076</v>
      </c>
      <c r="K16" s="1">
        <v>0.0452830188679245</v>
      </c>
      <c r="L16" s="1">
        <v>0.754716981132076</v>
      </c>
      <c r="M16" s="1">
        <v>0.0452830188679245</v>
      </c>
    </row>
    <row r="17" spans="6:13">
      <c r="F17" t="s">
        <v>81</v>
      </c>
      <c r="G17" t="s">
        <v>82</v>
      </c>
      <c r="H17" t="s">
        <v>56</v>
      </c>
      <c r="I17" t="s">
        <v>58</v>
      </c>
      <c r="J17" s="1">
        <v>0.754716981132076</v>
      </c>
      <c r="K17" s="1">
        <v>0.0452830188679245</v>
      </c>
      <c r="L17" s="1">
        <v>0.754716981132076</v>
      </c>
      <c r="M17" s="1">
        <v>0.0452830188679245</v>
      </c>
    </row>
    <row r="18" spans="8:13">
      <c r="H18" t="s">
        <v>62</v>
      </c>
      <c r="I18" t="s">
        <v>58</v>
      </c>
      <c r="J18" s="1">
        <v>70.7547169811321</v>
      </c>
      <c r="K18" s="1">
        <v>4.24528301886792</v>
      </c>
      <c r="L18" s="1">
        <v>70.7547169811321</v>
      </c>
      <c r="M18" s="1">
        <v>4.24528301886792</v>
      </c>
    </row>
    <row r="19" spans="6:13">
      <c r="F19" t="s">
        <v>180</v>
      </c>
      <c r="G19" t="s">
        <v>181</v>
      </c>
      <c r="H19" t="s">
        <v>56</v>
      </c>
      <c r="I19" t="s">
        <v>58</v>
      </c>
      <c r="J19" s="1">
        <v>0.754716981132076</v>
      </c>
      <c r="K19" s="1">
        <v>0.0452830188679245</v>
      </c>
      <c r="L19" s="1">
        <v>0.754716981132076</v>
      </c>
      <c r="M19" s="1">
        <v>0.0452830188679245</v>
      </c>
    </row>
    <row r="20" spans="6:13">
      <c r="F20" t="s">
        <v>168</v>
      </c>
      <c r="G20" t="s">
        <v>177</v>
      </c>
      <c r="H20" t="s">
        <v>56</v>
      </c>
      <c r="I20" t="s">
        <v>58</v>
      </c>
      <c r="J20" s="1">
        <v>0.754716981132076</v>
      </c>
      <c r="K20" s="1">
        <v>0.0452830188679245</v>
      </c>
      <c r="L20" s="1">
        <v>0.754716981132076</v>
      </c>
      <c r="M20" s="1">
        <v>0.0452830188679245</v>
      </c>
    </row>
    <row r="21" spans="2:13">
      <c r="B21" t="s">
        <v>687</v>
      </c>
      <c r="C21" t="s">
        <v>687</v>
      </c>
      <c r="D21" t="s">
        <v>79</v>
      </c>
      <c r="E21" t="s">
        <v>52</v>
      </c>
      <c r="F21" t="s">
        <v>180</v>
      </c>
      <c r="G21" t="s">
        <v>181</v>
      </c>
      <c r="H21" t="s">
        <v>187</v>
      </c>
      <c r="I21" t="s">
        <v>58</v>
      </c>
      <c r="J21" s="1">
        <v>0</v>
      </c>
      <c r="K21" s="1">
        <v>0</v>
      </c>
      <c r="L21" s="1">
        <v>0</v>
      </c>
      <c r="M21" s="1">
        <v>0</v>
      </c>
    </row>
    <row r="22" spans="8:13">
      <c r="H22" t="s">
        <v>188</v>
      </c>
      <c r="I22" t="s">
        <v>58</v>
      </c>
      <c r="J22" s="1">
        <v>0</v>
      </c>
      <c r="K22" s="1">
        <v>0</v>
      </c>
      <c r="L22" s="1">
        <v>0</v>
      </c>
      <c r="M22" s="1">
        <v>0</v>
      </c>
    </row>
    <row r="23" spans="8:13">
      <c r="H23" t="s">
        <v>189</v>
      </c>
      <c r="I23" t="s">
        <v>58</v>
      </c>
      <c r="J23" s="1">
        <v>0</v>
      </c>
      <c r="K23" s="1">
        <v>0</v>
      </c>
      <c r="L23" s="1">
        <v>0</v>
      </c>
      <c r="M23" s="1">
        <v>0</v>
      </c>
    </row>
    <row r="24" spans="8:13">
      <c r="H24" t="s">
        <v>64</v>
      </c>
      <c r="I24" t="s">
        <v>58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t="s">
        <v>103</v>
      </c>
      <c r="B25" t="s">
        <v>103</v>
      </c>
      <c r="C25" t="s">
        <v>104</v>
      </c>
      <c r="D25" t="s">
        <v>47</v>
      </c>
      <c r="E25" t="s">
        <v>52</v>
      </c>
      <c r="F25" t="s">
        <v>106</v>
      </c>
      <c r="G25" t="s">
        <v>107</v>
      </c>
      <c r="H25" t="s">
        <v>110</v>
      </c>
      <c r="I25" t="s">
        <v>58</v>
      </c>
      <c r="J25" s="1">
        <v>7.54716981132075</v>
      </c>
      <c r="K25" s="1">
        <v>0.452830188679245</v>
      </c>
      <c r="L25" s="1">
        <v>7.54716981132075</v>
      </c>
      <c r="M25" s="1">
        <v>0.452830188679245</v>
      </c>
    </row>
    <row r="26" spans="2:13">
      <c r="B26" t="s">
        <v>49</v>
      </c>
      <c r="C26" t="s">
        <v>47</v>
      </c>
      <c r="D26" t="s">
        <v>104</v>
      </c>
      <c r="E26" t="s">
        <v>52</v>
      </c>
      <c r="F26" t="s">
        <v>113</v>
      </c>
      <c r="G26" t="s">
        <v>135</v>
      </c>
      <c r="H26" t="s">
        <v>56</v>
      </c>
      <c r="I26" t="s">
        <v>58</v>
      </c>
      <c r="J26" s="1">
        <v>10</v>
      </c>
      <c r="K26" s="1">
        <v>0</v>
      </c>
      <c r="L26" s="1">
        <v>10</v>
      </c>
      <c r="M26" s="1">
        <v>0</v>
      </c>
    </row>
    <row r="27" spans="8:13">
      <c r="H27" t="s">
        <v>138</v>
      </c>
      <c r="I27" t="s">
        <v>58</v>
      </c>
      <c r="J27" s="1">
        <v>18.8679245283019</v>
      </c>
      <c r="K27" s="1">
        <v>1.13207547169811</v>
      </c>
      <c r="L27" s="1">
        <v>18.8679245283019</v>
      </c>
      <c r="M27" s="1">
        <v>1.13207547169811</v>
      </c>
    </row>
    <row r="28" spans="1:13">
      <c r="A28" t="s">
        <v>102</v>
      </c>
      <c r="B28" t="s">
        <v>72</v>
      </c>
      <c r="C28" t="s">
        <v>71</v>
      </c>
      <c r="D28" t="s">
        <v>47</v>
      </c>
      <c r="E28" t="s">
        <v>52</v>
      </c>
      <c r="F28" t="s">
        <v>96</v>
      </c>
      <c r="G28" t="s">
        <v>97</v>
      </c>
      <c r="H28" t="s">
        <v>100</v>
      </c>
      <c r="I28" t="s">
        <v>58</v>
      </c>
      <c r="J28" s="1">
        <v>100</v>
      </c>
      <c r="K28" s="1">
        <v>6</v>
      </c>
      <c r="L28" s="1">
        <v>100</v>
      </c>
      <c r="M28" s="1">
        <v>6</v>
      </c>
    </row>
    <row r="29" spans="1:13">
      <c r="A29" t="s">
        <v>57</v>
      </c>
      <c r="B29" t="s">
        <v>149</v>
      </c>
      <c r="C29" t="s">
        <v>215</v>
      </c>
      <c r="D29" t="s">
        <v>47</v>
      </c>
      <c r="E29" t="s">
        <v>207</v>
      </c>
      <c r="F29" t="s">
        <v>81</v>
      </c>
      <c r="G29" t="s">
        <v>217</v>
      </c>
      <c r="H29" t="s">
        <v>56</v>
      </c>
      <c r="I29" t="s">
        <v>58</v>
      </c>
      <c r="J29" s="1">
        <v>94.3396226415094</v>
      </c>
      <c r="K29" s="1">
        <v>5.66037735849057</v>
      </c>
      <c r="L29" s="1">
        <v>94.3396226415094</v>
      </c>
      <c r="M29" s="1">
        <v>5.66037735849057</v>
      </c>
    </row>
    <row r="30" spans="2:13">
      <c r="B30" t="s">
        <v>72</v>
      </c>
      <c r="C30" t="s">
        <v>71</v>
      </c>
      <c r="D30" t="s">
        <v>47</v>
      </c>
      <c r="E30" t="s">
        <v>52</v>
      </c>
      <c r="F30" t="s">
        <v>74</v>
      </c>
      <c r="G30" t="s">
        <v>75</v>
      </c>
      <c r="H30" t="s">
        <v>70</v>
      </c>
      <c r="I30" t="s">
        <v>58</v>
      </c>
      <c r="J30" s="1">
        <v>23.5849056603774</v>
      </c>
      <c r="K30" s="1">
        <v>1.41509433962264</v>
      </c>
      <c r="L30" s="1">
        <v>23.5849056603774</v>
      </c>
      <c r="M30" s="1">
        <v>1.41509433962264</v>
      </c>
    </row>
    <row r="31" spans="8:13">
      <c r="H31" t="s">
        <v>64</v>
      </c>
      <c r="I31" t="s">
        <v>58</v>
      </c>
      <c r="J31" s="1">
        <v>122.56880733945</v>
      </c>
      <c r="K31" s="1">
        <v>11.0311926605505</v>
      </c>
      <c r="L31" s="1">
        <v>122.56880733945</v>
      </c>
      <c r="M31" s="1">
        <v>11.0311926605505</v>
      </c>
    </row>
    <row r="32" spans="2:13">
      <c r="B32" t="s">
        <v>103</v>
      </c>
      <c r="C32" t="s">
        <v>104</v>
      </c>
      <c r="D32" t="s">
        <v>47</v>
      </c>
      <c r="E32" t="s">
        <v>207</v>
      </c>
      <c r="F32" t="s">
        <v>74</v>
      </c>
      <c r="G32" t="s">
        <v>211</v>
      </c>
      <c r="H32" t="s">
        <v>68</v>
      </c>
      <c r="I32" t="s">
        <v>58</v>
      </c>
      <c r="J32" s="1">
        <v>2.93577981651376</v>
      </c>
      <c r="K32" s="1">
        <v>0.264220183486239</v>
      </c>
      <c r="L32" s="1">
        <v>2.93577981651376</v>
      </c>
      <c r="M32" s="1">
        <v>0.264220183486239</v>
      </c>
    </row>
    <row r="33" spans="2:13">
      <c r="B33" t="s">
        <v>49</v>
      </c>
      <c r="C33" t="s">
        <v>47</v>
      </c>
      <c r="D33" t="s">
        <v>167</v>
      </c>
      <c r="E33" t="s">
        <v>52</v>
      </c>
      <c r="F33" t="s">
        <v>168</v>
      </c>
      <c r="G33" t="s">
        <v>169</v>
      </c>
      <c r="H33" t="s">
        <v>56</v>
      </c>
      <c r="I33" t="s">
        <v>58</v>
      </c>
      <c r="J33" s="1">
        <v>0.754716981132076</v>
      </c>
      <c r="K33" s="1">
        <v>0.0452830188679245</v>
      </c>
      <c r="L33" s="1">
        <v>0.754716981132076</v>
      </c>
      <c r="M33" s="1">
        <v>0.0452830188679245</v>
      </c>
    </row>
    <row r="34" spans="8:13">
      <c r="H34" t="s">
        <v>93</v>
      </c>
      <c r="I34" t="s">
        <v>58</v>
      </c>
      <c r="J34" s="1">
        <v>18.8679245283019</v>
      </c>
      <c r="K34" s="1">
        <v>1.13207547169811</v>
      </c>
      <c r="L34" s="1">
        <v>18.8679245283019</v>
      </c>
      <c r="M34" s="1">
        <v>1.13207547169811</v>
      </c>
    </row>
    <row r="35" spans="8:13">
      <c r="H35" t="s">
        <v>62</v>
      </c>
      <c r="I35" t="s">
        <v>58</v>
      </c>
      <c r="J35" s="1">
        <v>95.0265616413263</v>
      </c>
      <c r="K35" s="1">
        <v>4.97343835867375</v>
      </c>
      <c r="L35" s="1">
        <v>95.0265616413263</v>
      </c>
      <c r="M35" s="1">
        <v>4.97343835867375</v>
      </c>
    </row>
    <row r="36" spans="2:13">
      <c r="B36" t="s">
        <v>687</v>
      </c>
      <c r="C36" t="s">
        <v>687</v>
      </c>
      <c r="D36" t="s">
        <v>167</v>
      </c>
      <c r="E36" t="s">
        <v>208</v>
      </c>
      <c r="F36" t="s">
        <v>168</v>
      </c>
      <c r="G36" t="s">
        <v>169</v>
      </c>
      <c r="H36" t="s">
        <v>209</v>
      </c>
      <c r="I36" t="s">
        <v>58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t="s">
        <v>121</v>
      </c>
      <c r="B37" t="s">
        <v>121</v>
      </c>
      <c r="C37" t="s">
        <v>120</v>
      </c>
      <c r="D37" t="s">
        <v>47</v>
      </c>
      <c r="E37" t="s">
        <v>52</v>
      </c>
      <c r="F37" t="s">
        <v>123</v>
      </c>
      <c r="G37" t="s">
        <v>124</v>
      </c>
      <c r="H37" t="s">
        <v>56</v>
      </c>
      <c r="I37" t="s">
        <v>58</v>
      </c>
      <c r="J37" s="1">
        <v>18450</v>
      </c>
      <c r="K37" s="1">
        <v>1107</v>
      </c>
      <c r="L37" s="1">
        <v>18450</v>
      </c>
      <c r="M37" s="1">
        <v>1107</v>
      </c>
    </row>
    <row r="38" spans="7:13">
      <c r="G38" t="s">
        <v>126</v>
      </c>
      <c r="H38" t="s">
        <v>56</v>
      </c>
      <c r="I38" t="s">
        <v>58</v>
      </c>
      <c r="J38" s="1">
        <v>17700</v>
      </c>
      <c r="K38" s="1">
        <v>1062</v>
      </c>
      <c r="L38" s="1">
        <v>17700</v>
      </c>
      <c r="M38" s="1">
        <v>1062</v>
      </c>
    </row>
    <row r="39" spans="1:13">
      <c r="A39" t="s">
        <v>679</v>
      </c>
      <c r="J39" s="1">
        <v>242920.136054458</v>
      </c>
      <c r="K39" s="1">
        <v>10246.3939455423</v>
      </c>
      <c r="L39" s="1">
        <v>227320.506054458</v>
      </c>
      <c r="M39" s="1">
        <v>10246.3939455423</v>
      </c>
    </row>
    <row r="45" spans="1:2">
      <c r="A45" t="s">
        <v>39</v>
      </c>
      <c r="B45" t="s">
        <v>682</v>
      </c>
    </row>
    <row r="46" spans="1:2">
      <c r="A46" t="s">
        <v>688</v>
      </c>
      <c r="B46" t="s">
        <v>66</v>
      </c>
    </row>
    <row r="48" spans="9:9">
      <c r="I48" t="s">
        <v>675</v>
      </c>
    </row>
    <row r="49" spans="1:12">
      <c r="A49" t="s">
        <v>31</v>
      </c>
      <c r="B49" t="s">
        <v>3</v>
      </c>
      <c r="C49" t="s">
        <v>2</v>
      </c>
      <c r="D49" t="s">
        <v>0</v>
      </c>
      <c r="E49" t="s">
        <v>6</v>
      </c>
      <c r="F49" t="s">
        <v>5</v>
      </c>
      <c r="G49" t="s">
        <v>8</v>
      </c>
      <c r="H49" t="s">
        <v>16</v>
      </c>
      <c r="I49" t="s">
        <v>683</v>
      </c>
      <c r="J49" t="s">
        <v>684</v>
      </c>
      <c r="K49" t="s">
        <v>685</v>
      </c>
      <c r="L49" t="s">
        <v>686</v>
      </c>
    </row>
    <row r="50" spans="1:12">
      <c r="A50" t="s">
        <v>200</v>
      </c>
      <c r="B50" t="s">
        <v>102</v>
      </c>
      <c r="C50" t="s">
        <v>47</v>
      </c>
      <c r="D50" t="s">
        <v>192</v>
      </c>
      <c r="E50" t="s">
        <v>52</v>
      </c>
      <c r="F50" t="s">
        <v>51</v>
      </c>
      <c r="G50" t="s">
        <v>195</v>
      </c>
      <c r="H50" t="s">
        <v>203</v>
      </c>
      <c r="I50" s="1">
        <v>124.6</v>
      </c>
      <c r="J50" s="1">
        <v>0</v>
      </c>
      <c r="K50" s="1">
        <v>124.6</v>
      </c>
      <c r="L50" s="1">
        <v>0</v>
      </c>
    </row>
    <row r="51" spans="8:12">
      <c r="H51" t="s">
        <v>198</v>
      </c>
      <c r="I51" s="1">
        <v>94.34</v>
      </c>
      <c r="J51" s="1">
        <v>5.66</v>
      </c>
      <c r="K51" s="1">
        <v>94.34</v>
      </c>
      <c r="L51" s="1">
        <v>5.66</v>
      </c>
    </row>
    <row r="52" spans="8:12">
      <c r="H52" t="s">
        <v>201</v>
      </c>
      <c r="I52" s="1">
        <v>1962</v>
      </c>
      <c r="J52" s="1">
        <v>0</v>
      </c>
      <c r="K52" s="1">
        <v>1962</v>
      </c>
      <c r="L52" s="1">
        <v>0</v>
      </c>
    </row>
    <row r="53" spans="2:12">
      <c r="B53" t="s">
        <v>49</v>
      </c>
      <c r="C53" t="s">
        <v>47</v>
      </c>
      <c r="D53" t="s">
        <v>192</v>
      </c>
      <c r="E53" t="s">
        <v>52</v>
      </c>
      <c r="F53" t="s">
        <v>51</v>
      </c>
      <c r="G53" t="s">
        <v>195</v>
      </c>
      <c r="H53" t="s">
        <v>56</v>
      </c>
      <c r="I53" s="1">
        <v>0.75</v>
      </c>
      <c r="J53" s="1">
        <v>0.05</v>
      </c>
      <c r="K53" s="1">
        <v>0.75</v>
      </c>
      <c r="L53" s="1">
        <v>0.05</v>
      </c>
    </row>
    <row r="54" spans="1:12">
      <c r="A54" t="s">
        <v>687</v>
      </c>
      <c r="B54" t="s">
        <v>193</v>
      </c>
      <c r="C54" t="s">
        <v>192</v>
      </c>
      <c r="D54" t="s">
        <v>47</v>
      </c>
      <c r="E54" t="s">
        <v>52</v>
      </c>
      <c r="F54" t="s">
        <v>127</v>
      </c>
      <c r="G54" t="s">
        <v>221</v>
      </c>
      <c r="H54" t="s">
        <v>225</v>
      </c>
      <c r="I54" s="1">
        <v>18.8679245283019</v>
      </c>
      <c r="J54" s="1">
        <v>1.13207547169811</v>
      </c>
      <c r="K54" s="1">
        <v>18.8679245283019</v>
      </c>
      <c r="L54" s="1">
        <v>1.13207547169811</v>
      </c>
    </row>
    <row r="55" spans="8:12">
      <c r="H55" t="s">
        <v>231</v>
      </c>
      <c r="I55" s="1">
        <v>80</v>
      </c>
      <c r="J55" s="1">
        <v>0</v>
      </c>
      <c r="K55" s="1">
        <v>80</v>
      </c>
      <c r="L55" s="1">
        <v>0</v>
      </c>
    </row>
    <row r="56" spans="1:12">
      <c r="A56" t="s">
        <v>679</v>
      </c>
      <c r="I56" s="1">
        <v>2280.5579245283</v>
      </c>
      <c r="J56" s="1">
        <v>6.84207547169811</v>
      </c>
      <c r="K56" s="1">
        <v>2280.5579245283</v>
      </c>
      <c r="L56" s="1">
        <v>6.84207547169811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799981688894314"/>
  </sheetPr>
  <dimension ref="A2:N80"/>
  <sheetViews>
    <sheetView zoomScale="70" zoomScaleNormal="70" workbookViewId="0">
      <selection activeCell="J43" sqref="J43"/>
    </sheetView>
  </sheetViews>
  <sheetFormatPr defaultColWidth="9" defaultRowHeight="16.8"/>
  <cols>
    <col min="1" max="2" width="16.6634615384615" customWidth="1"/>
    <col min="3" max="3" width="14.8846153846154" customWidth="1"/>
    <col min="4" max="4" width="49.7788461538462" customWidth="1"/>
    <col min="5" max="5" width="39.3365384615385" customWidth="1"/>
    <col min="6" max="6" width="14.4423076923077" customWidth="1"/>
    <col min="7" max="7" width="20.7788461538462" customWidth="1"/>
    <col min="8" max="8" width="15.7788461538462" customWidth="1"/>
    <col min="9" max="9" width="22.2211538461538" customWidth="1"/>
    <col min="10" max="10" width="10.1057692307692" customWidth="1"/>
    <col min="11" max="11" width="22.2211538461538" customWidth="1"/>
    <col min="12" max="12" width="19.6634615384615" customWidth="1"/>
    <col min="13" max="13" width="27.1057692307692" customWidth="1"/>
    <col min="14" max="14" width="24.5576923076923" customWidth="1"/>
  </cols>
  <sheetData>
    <row r="2" spans="1:2">
      <c r="A2" t="s">
        <v>41</v>
      </c>
      <c r="B2" t="s">
        <v>689</v>
      </c>
    </row>
    <row r="3" spans="1:2">
      <c r="A3" t="s">
        <v>39</v>
      </c>
      <c r="B3" t="s">
        <v>690</v>
      </c>
    </row>
    <row r="5" spans="11:11">
      <c r="K5" t="s">
        <v>675</v>
      </c>
    </row>
    <row r="6" spans="1:14">
      <c r="A6" t="s">
        <v>31</v>
      </c>
      <c r="B6" t="s">
        <v>1</v>
      </c>
      <c r="C6" t="s">
        <v>3</v>
      </c>
      <c r="D6" t="s">
        <v>2</v>
      </c>
      <c r="E6" t="s">
        <v>17</v>
      </c>
      <c r="F6" t="s">
        <v>6</v>
      </c>
      <c r="G6" t="s">
        <v>5</v>
      </c>
      <c r="H6" t="s">
        <v>8</v>
      </c>
      <c r="I6" t="s">
        <v>16</v>
      </c>
      <c r="J6" t="s">
        <v>32</v>
      </c>
      <c r="K6" t="s">
        <v>683</v>
      </c>
      <c r="L6" t="s">
        <v>684</v>
      </c>
      <c r="M6" t="s">
        <v>685</v>
      </c>
      <c r="N6" t="s">
        <v>686</v>
      </c>
    </row>
    <row r="7" spans="1:14">
      <c r="A7" t="s">
        <v>85</v>
      </c>
      <c r="B7" t="s">
        <v>80</v>
      </c>
      <c r="C7" t="s">
        <v>142</v>
      </c>
      <c r="D7" t="s">
        <v>141</v>
      </c>
      <c r="E7" t="s">
        <v>148</v>
      </c>
      <c r="F7" t="s">
        <v>52</v>
      </c>
      <c r="G7" t="s">
        <v>96</v>
      </c>
      <c r="H7" t="s">
        <v>144</v>
      </c>
      <c r="I7" t="s">
        <v>147</v>
      </c>
      <c r="J7" t="s">
        <v>58</v>
      </c>
      <c r="K7" s="1">
        <v>133598.5</v>
      </c>
      <c r="L7" s="1">
        <v>8015.91</v>
      </c>
      <c r="M7" s="1">
        <v>133598.5</v>
      </c>
      <c r="N7" s="1">
        <v>8015.91</v>
      </c>
    </row>
    <row r="8" spans="3:14">
      <c r="C8" t="s">
        <v>87</v>
      </c>
      <c r="D8" t="s">
        <v>86</v>
      </c>
      <c r="E8" t="s">
        <v>78</v>
      </c>
      <c r="F8" t="s">
        <v>52</v>
      </c>
      <c r="G8" t="s">
        <v>89</v>
      </c>
      <c r="H8" t="s">
        <v>90</v>
      </c>
      <c r="I8" t="s">
        <v>64</v>
      </c>
      <c r="J8" t="s">
        <v>58</v>
      </c>
      <c r="K8" s="1">
        <v>18.8679245283019</v>
      </c>
      <c r="L8" s="1">
        <v>1.13207547169811</v>
      </c>
      <c r="M8" s="1">
        <v>18.8679245283019</v>
      </c>
      <c r="N8" s="1">
        <v>1.13207547169811</v>
      </c>
    </row>
    <row r="9" spans="3:14">
      <c r="C9" t="s">
        <v>102</v>
      </c>
      <c r="D9" t="s">
        <v>47</v>
      </c>
      <c r="E9" t="s">
        <v>133</v>
      </c>
      <c r="F9" t="s">
        <v>52</v>
      </c>
      <c r="G9" t="s">
        <v>127</v>
      </c>
      <c r="H9" t="s">
        <v>128</v>
      </c>
      <c r="I9" t="s">
        <v>132</v>
      </c>
      <c r="J9" t="s">
        <v>134</v>
      </c>
      <c r="K9" s="1">
        <v>2391.14</v>
      </c>
      <c r="L9" s="1">
        <v>0</v>
      </c>
      <c r="M9" s="1">
        <v>3126.89</v>
      </c>
      <c r="N9" s="1">
        <v>0</v>
      </c>
    </row>
    <row r="10" spans="5:14">
      <c r="E10" t="s">
        <v>185</v>
      </c>
      <c r="F10" t="s">
        <v>52</v>
      </c>
      <c r="G10" t="s">
        <v>180</v>
      </c>
      <c r="H10" t="s">
        <v>181</v>
      </c>
      <c r="I10" t="s">
        <v>132</v>
      </c>
      <c r="J10" t="s">
        <v>186</v>
      </c>
      <c r="K10" s="1">
        <v>18796.38</v>
      </c>
      <c r="L10" s="1">
        <v>0</v>
      </c>
      <c r="M10" s="1">
        <v>2461</v>
      </c>
      <c r="N10" s="1">
        <v>0</v>
      </c>
    </row>
    <row r="11" spans="5:14">
      <c r="E11" t="s">
        <v>191</v>
      </c>
      <c r="F11" t="s">
        <v>52</v>
      </c>
      <c r="G11" t="s">
        <v>180</v>
      </c>
      <c r="H11" t="s">
        <v>181</v>
      </c>
      <c r="I11" t="s">
        <v>190</v>
      </c>
      <c r="J11" t="s">
        <v>58</v>
      </c>
      <c r="K11" s="1">
        <v>50700</v>
      </c>
      <c r="L11" s="1">
        <v>0</v>
      </c>
      <c r="M11" s="1">
        <v>50700</v>
      </c>
      <c r="N11" s="1">
        <v>0</v>
      </c>
    </row>
    <row r="12" spans="5:14">
      <c r="E12" t="s">
        <v>179</v>
      </c>
      <c r="F12" t="s">
        <v>52</v>
      </c>
      <c r="G12" t="s">
        <v>168</v>
      </c>
      <c r="H12" t="s">
        <v>177</v>
      </c>
      <c r="I12" t="s">
        <v>62</v>
      </c>
      <c r="J12" t="s">
        <v>58</v>
      </c>
      <c r="K12" s="1">
        <v>300</v>
      </c>
      <c r="L12" s="1">
        <v>0</v>
      </c>
      <c r="M12" s="1">
        <v>300</v>
      </c>
      <c r="N12" s="1">
        <v>0</v>
      </c>
    </row>
    <row r="13" spans="3:14">
      <c r="C13" t="s">
        <v>687</v>
      </c>
      <c r="D13" t="s">
        <v>687</v>
      </c>
      <c r="E13" t="s">
        <v>687</v>
      </c>
      <c r="F13" t="s">
        <v>52</v>
      </c>
      <c r="G13" t="s">
        <v>180</v>
      </c>
      <c r="H13" t="s">
        <v>181</v>
      </c>
      <c r="I13" t="s">
        <v>187</v>
      </c>
      <c r="J13" t="s">
        <v>58</v>
      </c>
      <c r="K13" s="1">
        <v>0</v>
      </c>
      <c r="L13" s="1">
        <v>0</v>
      </c>
      <c r="M13" s="1">
        <v>0</v>
      </c>
      <c r="N13" s="1">
        <v>0</v>
      </c>
    </row>
    <row r="14" spans="9:14">
      <c r="I14" t="s">
        <v>188</v>
      </c>
      <c r="J14" t="s">
        <v>58</v>
      </c>
      <c r="K14" s="1">
        <v>0</v>
      </c>
      <c r="L14" s="1">
        <v>0</v>
      </c>
      <c r="M14" s="1">
        <v>0</v>
      </c>
      <c r="N14" s="1">
        <v>0</v>
      </c>
    </row>
    <row r="15" spans="9:14">
      <c r="I15" t="s">
        <v>189</v>
      </c>
      <c r="J15" t="s">
        <v>58</v>
      </c>
      <c r="K15" s="1">
        <v>0</v>
      </c>
      <c r="L15" s="1">
        <v>0</v>
      </c>
      <c r="M15" s="1">
        <v>0</v>
      </c>
      <c r="N15" s="1">
        <v>0</v>
      </c>
    </row>
    <row r="16" spans="9:14">
      <c r="I16" t="s">
        <v>64</v>
      </c>
      <c r="J16" t="s">
        <v>58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t="s">
        <v>149</v>
      </c>
      <c r="B17" t="s">
        <v>149</v>
      </c>
      <c r="C17" t="s">
        <v>150</v>
      </c>
      <c r="D17" t="s">
        <v>47</v>
      </c>
      <c r="E17" t="s">
        <v>155</v>
      </c>
      <c r="F17" t="s">
        <v>52</v>
      </c>
      <c r="G17" t="s">
        <v>106</v>
      </c>
      <c r="H17" t="s">
        <v>152</v>
      </c>
      <c r="I17" t="s">
        <v>110</v>
      </c>
      <c r="J17" t="s">
        <v>58</v>
      </c>
      <c r="K17" s="1">
        <v>16.9811320754717</v>
      </c>
      <c r="L17" s="1">
        <v>1.0188679245283</v>
      </c>
      <c r="M17" s="1">
        <v>16.9811320754717</v>
      </c>
      <c r="N17" s="1">
        <v>1.0188679245283</v>
      </c>
    </row>
    <row r="18" spans="1:14">
      <c r="A18" t="s">
        <v>72</v>
      </c>
      <c r="B18" t="s">
        <v>112</v>
      </c>
      <c r="C18" t="s">
        <v>72</v>
      </c>
      <c r="D18" t="s">
        <v>71</v>
      </c>
      <c r="E18" t="s">
        <v>118</v>
      </c>
      <c r="F18" t="s">
        <v>52</v>
      </c>
      <c r="G18" t="s">
        <v>113</v>
      </c>
      <c r="H18" t="s">
        <v>114</v>
      </c>
      <c r="I18" t="s">
        <v>117</v>
      </c>
      <c r="J18" t="s">
        <v>58</v>
      </c>
      <c r="K18" s="1">
        <v>140</v>
      </c>
      <c r="L18" s="1">
        <v>0</v>
      </c>
      <c r="M18" s="1">
        <v>140</v>
      </c>
      <c r="N18" s="1">
        <v>0</v>
      </c>
    </row>
    <row r="19" spans="1:14">
      <c r="A19" t="s">
        <v>103</v>
      </c>
      <c r="B19" t="s">
        <v>103</v>
      </c>
      <c r="C19" t="s">
        <v>103</v>
      </c>
      <c r="D19" t="s">
        <v>104</v>
      </c>
      <c r="E19" t="s">
        <v>111</v>
      </c>
      <c r="F19" t="s">
        <v>52</v>
      </c>
      <c r="G19" t="s">
        <v>106</v>
      </c>
      <c r="H19" t="s">
        <v>107</v>
      </c>
      <c r="I19" t="s">
        <v>110</v>
      </c>
      <c r="J19" t="s">
        <v>58</v>
      </c>
      <c r="K19" s="1">
        <v>7.54716981132075</v>
      </c>
      <c r="L19" s="1">
        <v>0.452830188679245</v>
      </c>
      <c r="M19" s="1">
        <v>7.54716981132075</v>
      </c>
      <c r="N19" s="1">
        <v>0.452830188679245</v>
      </c>
    </row>
    <row r="20" spans="3:14">
      <c r="C20" t="s">
        <v>49</v>
      </c>
      <c r="D20" t="s">
        <v>47</v>
      </c>
      <c r="E20" t="s">
        <v>140</v>
      </c>
      <c r="F20" t="s">
        <v>52</v>
      </c>
      <c r="G20" t="s">
        <v>113</v>
      </c>
      <c r="H20" t="s">
        <v>135</v>
      </c>
      <c r="I20" t="s">
        <v>56</v>
      </c>
      <c r="J20" t="s">
        <v>58</v>
      </c>
      <c r="K20" s="1">
        <v>10</v>
      </c>
      <c r="L20" s="1">
        <v>0</v>
      </c>
      <c r="M20" s="1">
        <v>10</v>
      </c>
      <c r="N20" s="1">
        <v>0</v>
      </c>
    </row>
    <row r="21" spans="1:14">
      <c r="A21" t="s">
        <v>102</v>
      </c>
      <c r="B21" t="s">
        <v>94</v>
      </c>
      <c r="C21" t="s">
        <v>72</v>
      </c>
      <c r="D21" t="s">
        <v>71</v>
      </c>
      <c r="E21" t="s">
        <v>101</v>
      </c>
      <c r="F21" t="s">
        <v>52</v>
      </c>
      <c r="G21" t="s">
        <v>96</v>
      </c>
      <c r="H21" t="s">
        <v>97</v>
      </c>
      <c r="I21" t="s">
        <v>100</v>
      </c>
      <c r="J21" t="s">
        <v>58</v>
      </c>
      <c r="K21" s="1">
        <v>100</v>
      </c>
      <c r="L21" s="1">
        <v>6</v>
      </c>
      <c r="M21" s="1">
        <v>100</v>
      </c>
      <c r="N21" s="1">
        <v>6</v>
      </c>
    </row>
    <row r="22" spans="1:14">
      <c r="A22" t="s">
        <v>57</v>
      </c>
      <c r="B22" t="s">
        <v>48</v>
      </c>
      <c r="C22" t="s">
        <v>49</v>
      </c>
      <c r="D22" t="s">
        <v>47</v>
      </c>
      <c r="E22" t="s">
        <v>172</v>
      </c>
      <c r="F22" t="s">
        <v>52</v>
      </c>
      <c r="G22" t="s">
        <v>168</v>
      </c>
      <c r="H22" t="s">
        <v>169</v>
      </c>
      <c r="I22" t="s">
        <v>62</v>
      </c>
      <c r="J22" t="s">
        <v>58</v>
      </c>
      <c r="K22" s="1">
        <v>24.2718446601942</v>
      </c>
      <c r="L22" s="1">
        <v>0.728155339805825</v>
      </c>
      <c r="M22" s="1">
        <v>24.2718446601942</v>
      </c>
      <c r="N22" s="1">
        <v>0.728155339805825</v>
      </c>
    </row>
    <row r="23" spans="5:14">
      <c r="E23" t="s">
        <v>65</v>
      </c>
      <c r="F23" t="s">
        <v>52</v>
      </c>
      <c r="G23" t="s">
        <v>51</v>
      </c>
      <c r="H23" t="s">
        <v>53</v>
      </c>
      <c r="I23" t="s">
        <v>64</v>
      </c>
      <c r="J23" t="s">
        <v>58</v>
      </c>
      <c r="K23" s="1">
        <v>29.1284403669725</v>
      </c>
      <c r="L23" s="1">
        <v>2.62155963302752</v>
      </c>
      <c r="M23" s="1">
        <v>29.1284403669725</v>
      </c>
      <c r="N23" s="1">
        <v>2.62155963302752</v>
      </c>
    </row>
    <row r="24" spans="8:14">
      <c r="H24" t="s">
        <v>67</v>
      </c>
      <c r="I24" t="s">
        <v>64</v>
      </c>
      <c r="J24" t="s">
        <v>58</v>
      </c>
      <c r="K24" s="1">
        <v>79.2201834862385</v>
      </c>
      <c r="L24" s="1">
        <v>7.12981651376147</v>
      </c>
      <c r="M24" s="1">
        <v>79.2201834862385</v>
      </c>
      <c r="N24" s="1">
        <v>7.12981651376147</v>
      </c>
    </row>
    <row r="25" spans="3:14">
      <c r="C25" t="s">
        <v>687</v>
      </c>
      <c r="D25" t="s">
        <v>687</v>
      </c>
      <c r="E25" t="s">
        <v>687</v>
      </c>
      <c r="F25" t="s">
        <v>208</v>
      </c>
      <c r="G25" t="s">
        <v>168</v>
      </c>
      <c r="H25" t="s">
        <v>169</v>
      </c>
      <c r="I25" t="s">
        <v>209</v>
      </c>
      <c r="J25" t="s">
        <v>58</v>
      </c>
      <c r="K25" s="1">
        <v>0</v>
      </c>
      <c r="L25" s="1">
        <v>0</v>
      </c>
      <c r="M25" s="1">
        <v>0</v>
      </c>
      <c r="N25" s="1">
        <v>0</v>
      </c>
    </row>
    <row r="26" spans="1:14">
      <c r="A26" t="s">
        <v>150</v>
      </c>
      <c r="B26" t="s">
        <v>159</v>
      </c>
      <c r="C26" t="s">
        <v>150</v>
      </c>
      <c r="D26" t="s">
        <v>47</v>
      </c>
      <c r="E26" t="s">
        <v>166</v>
      </c>
      <c r="F26" t="s">
        <v>52</v>
      </c>
      <c r="G26" t="s">
        <v>161</v>
      </c>
      <c r="H26" t="s">
        <v>162</v>
      </c>
      <c r="I26" t="s">
        <v>165</v>
      </c>
      <c r="J26" t="s">
        <v>58</v>
      </c>
      <c r="K26" s="1">
        <v>40</v>
      </c>
      <c r="L26" s="1">
        <v>0</v>
      </c>
      <c r="M26" s="1">
        <v>40</v>
      </c>
      <c r="N26" s="1">
        <v>0</v>
      </c>
    </row>
    <row r="27" spans="1:14">
      <c r="A27" t="s">
        <v>200</v>
      </c>
      <c r="B27" t="s">
        <v>193</v>
      </c>
      <c r="C27" t="s">
        <v>102</v>
      </c>
      <c r="D27" t="s">
        <v>47</v>
      </c>
      <c r="E27" t="s">
        <v>202</v>
      </c>
      <c r="F27" t="s">
        <v>52</v>
      </c>
      <c r="G27" t="s">
        <v>51</v>
      </c>
      <c r="H27" t="s">
        <v>195</v>
      </c>
      <c r="I27" t="s">
        <v>201</v>
      </c>
      <c r="J27" t="s">
        <v>58</v>
      </c>
      <c r="K27" s="1">
        <v>1962</v>
      </c>
      <c r="L27" s="1">
        <v>0</v>
      </c>
      <c r="M27" s="1">
        <v>1962</v>
      </c>
      <c r="N27" s="1">
        <v>0</v>
      </c>
    </row>
    <row r="28" spans="5:14">
      <c r="E28" t="s">
        <v>204</v>
      </c>
      <c r="F28" t="s">
        <v>52</v>
      </c>
      <c r="G28" t="s">
        <v>51</v>
      </c>
      <c r="H28" t="s">
        <v>195</v>
      </c>
      <c r="I28" t="s">
        <v>203</v>
      </c>
      <c r="J28" t="s">
        <v>58</v>
      </c>
      <c r="K28" s="1">
        <v>124.6</v>
      </c>
      <c r="L28" s="1">
        <v>0</v>
      </c>
      <c r="M28" s="1">
        <v>124.6</v>
      </c>
      <c r="N28" s="1">
        <v>0</v>
      </c>
    </row>
    <row r="29" spans="3:14">
      <c r="C29" t="s">
        <v>193</v>
      </c>
      <c r="D29" t="s">
        <v>192</v>
      </c>
      <c r="E29" t="s">
        <v>206</v>
      </c>
      <c r="F29" t="s">
        <v>52</v>
      </c>
      <c r="G29" t="s">
        <v>51</v>
      </c>
      <c r="H29" t="s">
        <v>195</v>
      </c>
      <c r="I29" t="s">
        <v>64</v>
      </c>
      <c r="J29" t="s">
        <v>58</v>
      </c>
      <c r="K29" s="1">
        <v>1673.42</v>
      </c>
      <c r="L29" s="1">
        <v>150.61</v>
      </c>
      <c r="M29" s="1">
        <v>1673.42</v>
      </c>
      <c r="N29" s="1">
        <v>150.61</v>
      </c>
    </row>
    <row r="30" spans="1:14">
      <c r="A30" t="s">
        <v>687</v>
      </c>
      <c r="B30" t="s">
        <v>193</v>
      </c>
      <c r="C30" t="s">
        <v>193</v>
      </c>
      <c r="D30" t="s">
        <v>192</v>
      </c>
      <c r="E30" t="s">
        <v>118</v>
      </c>
      <c r="F30" t="s">
        <v>52</v>
      </c>
      <c r="G30" t="s">
        <v>127</v>
      </c>
      <c r="H30" t="s">
        <v>221</v>
      </c>
      <c r="I30" t="s">
        <v>231</v>
      </c>
      <c r="J30" t="s">
        <v>58</v>
      </c>
      <c r="K30" s="1">
        <v>80</v>
      </c>
      <c r="L30" s="1">
        <v>0</v>
      </c>
      <c r="M30" s="1">
        <v>80</v>
      </c>
      <c r="N30" s="1">
        <v>0</v>
      </c>
    </row>
    <row r="31" spans="2:14">
      <c r="B31" t="s">
        <v>687</v>
      </c>
      <c r="C31" t="s">
        <v>687</v>
      </c>
      <c r="D31" t="s">
        <v>687</v>
      </c>
      <c r="E31" t="s">
        <v>687</v>
      </c>
      <c r="F31" t="s">
        <v>687</v>
      </c>
      <c r="G31" t="s">
        <v>687</v>
      </c>
      <c r="H31" t="s">
        <v>687</v>
      </c>
      <c r="I31" t="s">
        <v>687</v>
      </c>
      <c r="J31" t="s">
        <v>687</v>
      </c>
      <c r="K31" s="1"/>
      <c r="L31" s="1"/>
      <c r="M31" s="1"/>
      <c r="N31" s="1"/>
    </row>
    <row r="32" spans="1:14">
      <c r="A32" t="s">
        <v>679</v>
      </c>
      <c r="K32" s="1">
        <v>210092.056694929</v>
      </c>
      <c r="L32" s="1">
        <v>8185.6033050715</v>
      </c>
      <c r="M32" s="1">
        <v>194492.426694929</v>
      </c>
      <c r="N32" s="1">
        <v>8185.6033050715</v>
      </c>
    </row>
    <row r="41" spans="1:2">
      <c r="A41" t="s">
        <v>41</v>
      </c>
      <c r="B41" t="s">
        <v>689</v>
      </c>
    </row>
    <row r="42" spans="1:2">
      <c r="A42" t="s">
        <v>39</v>
      </c>
      <c r="B42" t="s">
        <v>691</v>
      </c>
    </row>
    <row r="44" spans="9:9">
      <c r="I44" t="s">
        <v>675</v>
      </c>
    </row>
    <row r="45" spans="1:12">
      <c r="A45" t="s">
        <v>31</v>
      </c>
      <c r="B45" t="s">
        <v>1</v>
      </c>
      <c r="C45" t="s">
        <v>2</v>
      </c>
      <c r="D45" t="s">
        <v>17</v>
      </c>
      <c r="E45" t="s">
        <v>6</v>
      </c>
      <c r="F45" t="s">
        <v>5</v>
      </c>
      <c r="G45" t="s">
        <v>8</v>
      </c>
      <c r="H45" t="s">
        <v>16</v>
      </c>
      <c r="I45" t="s">
        <v>683</v>
      </c>
      <c r="J45" t="s">
        <v>684</v>
      </c>
      <c r="K45" t="s">
        <v>685</v>
      </c>
      <c r="L45" t="s">
        <v>686</v>
      </c>
    </row>
    <row r="46" spans="1:12">
      <c r="A46" t="s">
        <v>149</v>
      </c>
      <c r="B46" t="s">
        <v>149</v>
      </c>
      <c r="C46" t="s">
        <v>47</v>
      </c>
      <c r="D46" t="s">
        <v>155</v>
      </c>
      <c r="E46" t="s">
        <v>52</v>
      </c>
      <c r="F46" t="s">
        <v>106</v>
      </c>
      <c r="G46" t="s">
        <v>152</v>
      </c>
      <c r="H46" t="s">
        <v>110</v>
      </c>
      <c r="I46" s="1">
        <v>16.9811320754717</v>
      </c>
      <c r="J46" s="1">
        <v>1.0188679245283</v>
      </c>
      <c r="K46" s="1">
        <v>16.9811320754717</v>
      </c>
      <c r="L46" s="1">
        <v>1.0188679245283</v>
      </c>
    </row>
    <row r="47" spans="1:12">
      <c r="A47" t="s">
        <v>72</v>
      </c>
      <c r="B47" t="s">
        <v>112</v>
      </c>
      <c r="C47" t="s">
        <v>71</v>
      </c>
      <c r="D47" t="s">
        <v>118</v>
      </c>
      <c r="E47" t="s">
        <v>52</v>
      </c>
      <c r="F47" t="s">
        <v>113</v>
      </c>
      <c r="G47" t="s">
        <v>114</v>
      </c>
      <c r="H47" t="s">
        <v>117</v>
      </c>
      <c r="I47" s="1">
        <v>140</v>
      </c>
      <c r="J47" s="1">
        <v>0</v>
      </c>
      <c r="K47" s="1">
        <v>140</v>
      </c>
      <c r="L47" s="1">
        <v>0</v>
      </c>
    </row>
    <row r="48" spans="1:12">
      <c r="A48" t="s">
        <v>57</v>
      </c>
      <c r="B48" t="s">
        <v>48</v>
      </c>
      <c r="C48" t="s">
        <v>47</v>
      </c>
      <c r="D48" t="s">
        <v>65</v>
      </c>
      <c r="E48" t="s">
        <v>52</v>
      </c>
      <c r="F48" t="s">
        <v>51</v>
      </c>
      <c r="G48" t="s">
        <v>53</v>
      </c>
      <c r="H48" t="s">
        <v>64</v>
      </c>
      <c r="I48" s="1">
        <v>29.1284403669725</v>
      </c>
      <c r="J48" s="1">
        <v>2.62155963302752</v>
      </c>
      <c r="K48" s="1">
        <v>29.1284403669725</v>
      </c>
      <c r="L48" s="1">
        <v>2.62155963302752</v>
      </c>
    </row>
    <row r="49" spans="7:12">
      <c r="G49" t="s">
        <v>67</v>
      </c>
      <c r="H49" t="s">
        <v>64</v>
      </c>
      <c r="I49" s="1">
        <v>79.2201834862385</v>
      </c>
      <c r="J49" s="1">
        <v>7.12981651376147</v>
      </c>
      <c r="K49" s="1">
        <v>79.2201834862385</v>
      </c>
      <c r="L49" s="1">
        <v>7.12981651376147</v>
      </c>
    </row>
    <row r="50" spans="1:12">
      <c r="A50" t="s">
        <v>150</v>
      </c>
      <c r="B50" t="s">
        <v>159</v>
      </c>
      <c r="C50" t="s">
        <v>47</v>
      </c>
      <c r="D50" t="s">
        <v>166</v>
      </c>
      <c r="E50" t="s">
        <v>52</v>
      </c>
      <c r="F50" t="s">
        <v>161</v>
      </c>
      <c r="G50" t="s">
        <v>162</v>
      </c>
      <c r="H50" t="s">
        <v>165</v>
      </c>
      <c r="I50" s="1">
        <v>40</v>
      </c>
      <c r="J50" s="1">
        <v>0</v>
      </c>
      <c r="K50" s="1">
        <v>40</v>
      </c>
      <c r="L50" s="1">
        <v>0</v>
      </c>
    </row>
    <row r="51" spans="1:12">
      <c r="A51" t="s">
        <v>200</v>
      </c>
      <c r="B51" t="s">
        <v>193</v>
      </c>
      <c r="C51" t="s">
        <v>192</v>
      </c>
      <c r="D51" t="s">
        <v>206</v>
      </c>
      <c r="E51" t="s">
        <v>52</v>
      </c>
      <c r="F51" t="s">
        <v>51</v>
      </c>
      <c r="G51" t="s">
        <v>195</v>
      </c>
      <c r="H51" t="s">
        <v>64</v>
      </c>
      <c r="I51" s="1">
        <v>1673.42</v>
      </c>
      <c r="J51" s="1">
        <v>150.61</v>
      </c>
      <c r="K51" s="1">
        <v>1673.42</v>
      </c>
      <c r="L51" s="1">
        <v>150.61</v>
      </c>
    </row>
    <row r="52" spans="1:12">
      <c r="A52" t="s">
        <v>679</v>
      </c>
      <c r="I52" s="1">
        <v>1978.74975592868</v>
      </c>
      <c r="J52" s="1">
        <v>161.380244071317</v>
      </c>
      <c r="K52" s="1">
        <v>1978.74975592868</v>
      </c>
      <c r="L52" s="1">
        <v>161.380244071317</v>
      </c>
    </row>
    <row r="57" spans="1:2">
      <c r="A57" t="s">
        <v>41</v>
      </c>
      <c r="B57" t="s">
        <v>689</v>
      </c>
    </row>
    <row r="58" spans="1:2">
      <c r="A58" t="s">
        <v>39</v>
      </c>
      <c r="B58" t="s">
        <v>682</v>
      </c>
    </row>
    <row r="60" spans="9:9">
      <c r="I60" t="s">
        <v>675</v>
      </c>
    </row>
    <row r="61" spans="1:12">
      <c r="A61" t="s">
        <v>31</v>
      </c>
      <c r="B61" t="s">
        <v>3</v>
      </c>
      <c r="C61" t="s">
        <v>2</v>
      </c>
      <c r="D61" t="s">
        <v>17</v>
      </c>
      <c r="E61" t="s">
        <v>6</v>
      </c>
      <c r="F61" t="s">
        <v>5</v>
      </c>
      <c r="G61" t="s">
        <v>8</v>
      </c>
      <c r="H61" t="s">
        <v>16</v>
      </c>
      <c r="I61" t="s">
        <v>683</v>
      </c>
      <c r="J61" t="s">
        <v>684</v>
      </c>
      <c r="K61" t="s">
        <v>685</v>
      </c>
      <c r="L61" t="s">
        <v>686</v>
      </c>
    </row>
    <row r="62" spans="1:12">
      <c r="A62" t="s">
        <v>85</v>
      </c>
      <c r="B62" t="s">
        <v>142</v>
      </c>
      <c r="C62" t="s">
        <v>141</v>
      </c>
      <c r="D62" t="s">
        <v>148</v>
      </c>
      <c r="E62" t="s">
        <v>52</v>
      </c>
      <c r="F62" t="s">
        <v>96</v>
      </c>
      <c r="G62" t="s">
        <v>144</v>
      </c>
      <c r="H62" t="s">
        <v>147</v>
      </c>
      <c r="I62" s="1">
        <v>133598.5</v>
      </c>
      <c r="J62" s="1">
        <v>8015.91</v>
      </c>
      <c r="K62" s="1">
        <v>133598.5</v>
      </c>
      <c r="L62" s="1">
        <v>8015.91</v>
      </c>
    </row>
    <row r="63" spans="2:12">
      <c r="B63" t="s">
        <v>87</v>
      </c>
      <c r="C63" t="s">
        <v>86</v>
      </c>
      <c r="D63" t="s">
        <v>78</v>
      </c>
      <c r="E63" t="s">
        <v>52</v>
      </c>
      <c r="F63" t="s">
        <v>89</v>
      </c>
      <c r="G63" t="s">
        <v>90</v>
      </c>
      <c r="H63" t="s">
        <v>64</v>
      </c>
      <c r="I63" s="1">
        <v>18.8679245283019</v>
      </c>
      <c r="J63" s="1">
        <v>1.13207547169811</v>
      </c>
      <c r="K63" s="1">
        <v>18.8679245283019</v>
      </c>
      <c r="L63" s="1">
        <v>1.13207547169811</v>
      </c>
    </row>
    <row r="64" spans="2:12">
      <c r="B64" t="s">
        <v>102</v>
      </c>
      <c r="C64" t="s">
        <v>47</v>
      </c>
      <c r="D64" t="s">
        <v>133</v>
      </c>
      <c r="E64" t="s">
        <v>52</v>
      </c>
      <c r="F64" t="s">
        <v>127</v>
      </c>
      <c r="G64" t="s">
        <v>128</v>
      </c>
      <c r="H64" t="s">
        <v>132</v>
      </c>
      <c r="I64" s="1">
        <v>2391.14</v>
      </c>
      <c r="J64" s="1">
        <v>0</v>
      </c>
      <c r="K64" s="1">
        <v>3126.89</v>
      </c>
      <c r="L64" s="1">
        <v>0</v>
      </c>
    </row>
    <row r="65" spans="4:12">
      <c r="D65" t="s">
        <v>185</v>
      </c>
      <c r="E65" t="s">
        <v>52</v>
      </c>
      <c r="F65" t="s">
        <v>180</v>
      </c>
      <c r="G65" t="s">
        <v>181</v>
      </c>
      <c r="H65" t="s">
        <v>132</v>
      </c>
      <c r="I65" s="1">
        <v>18796.38</v>
      </c>
      <c r="J65" s="1">
        <v>0</v>
      </c>
      <c r="K65" s="1">
        <v>2461</v>
      </c>
      <c r="L65" s="1">
        <v>0</v>
      </c>
    </row>
    <row r="66" spans="4:12">
      <c r="D66" t="s">
        <v>191</v>
      </c>
      <c r="E66" t="s">
        <v>52</v>
      </c>
      <c r="F66" t="s">
        <v>180</v>
      </c>
      <c r="G66" t="s">
        <v>181</v>
      </c>
      <c r="H66" t="s">
        <v>190</v>
      </c>
      <c r="I66" s="1">
        <v>50700</v>
      </c>
      <c r="J66" s="1">
        <v>0</v>
      </c>
      <c r="K66" s="1">
        <v>50700</v>
      </c>
      <c r="L66" s="1">
        <v>0</v>
      </c>
    </row>
    <row r="67" spans="4:12">
      <c r="D67" t="s">
        <v>179</v>
      </c>
      <c r="E67" t="s">
        <v>52</v>
      </c>
      <c r="F67" t="s">
        <v>168</v>
      </c>
      <c r="G67" t="s">
        <v>177</v>
      </c>
      <c r="H67" t="s">
        <v>62</v>
      </c>
      <c r="I67" s="1">
        <v>300</v>
      </c>
      <c r="J67" s="1">
        <v>0</v>
      </c>
      <c r="K67" s="1">
        <v>300</v>
      </c>
      <c r="L67" s="1">
        <v>0</v>
      </c>
    </row>
    <row r="68" spans="2:12">
      <c r="B68" t="s">
        <v>687</v>
      </c>
      <c r="C68" t="s">
        <v>687</v>
      </c>
      <c r="D68" t="s">
        <v>687</v>
      </c>
      <c r="E68" t="s">
        <v>52</v>
      </c>
      <c r="F68" t="s">
        <v>180</v>
      </c>
      <c r="G68" t="s">
        <v>181</v>
      </c>
      <c r="H68" t="s">
        <v>187</v>
      </c>
      <c r="I68" s="1">
        <v>0</v>
      </c>
      <c r="J68" s="1">
        <v>0</v>
      </c>
      <c r="K68" s="1">
        <v>0</v>
      </c>
      <c r="L68" s="1">
        <v>0</v>
      </c>
    </row>
    <row r="69" spans="8:12">
      <c r="H69" t="s">
        <v>188</v>
      </c>
      <c r="I69" s="1">
        <v>0</v>
      </c>
      <c r="J69" s="1">
        <v>0</v>
      </c>
      <c r="K69" s="1">
        <v>0</v>
      </c>
      <c r="L69" s="1">
        <v>0</v>
      </c>
    </row>
    <row r="70" spans="8:12">
      <c r="H70" t="s">
        <v>189</v>
      </c>
      <c r="I70" s="1">
        <v>0</v>
      </c>
      <c r="J70" s="1">
        <v>0</v>
      </c>
      <c r="K70" s="1">
        <v>0</v>
      </c>
      <c r="L70" s="1">
        <v>0</v>
      </c>
    </row>
    <row r="71" spans="8:12">
      <c r="H71" t="s">
        <v>64</v>
      </c>
      <c r="I71" s="1">
        <v>0</v>
      </c>
      <c r="J71" s="1">
        <v>0</v>
      </c>
      <c r="K71" s="1">
        <v>0</v>
      </c>
      <c r="L71" s="1">
        <v>0</v>
      </c>
    </row>
    <row r="72" spans="1:12">
      <c r="A72" t="s">
        <v>103</v>
      </c>
      <c r="B72" t="s">
        <v>103</v>
      </c>
      <c r="C72" t="s">
        <v>104</v>
      </c>
      <c r="D72" t="s">
        <v>111</v>
      </c>
      <c r="E72" t="s">
        <v>52</v>
      </c>
      <c r="F72" t="s">
        <v>106</v>
      </c>
      <c r="G72" t="s">
        <v>107</v>
      </c>
      <c r="H72" t="s">
        <v>110</v>
      </c>
      <c r="I72" s="1">
        <v>7.54716981132075</v>
      </c>
      <c r="J72" s="1">
        <v>0.452830188679245</v>
      </c>
      <c r="K72" s="1">
        <v>7.54716981132075</v>
      </c>
      <c r="L72" s="1">
        <v>0.452830188679245</v>
      </c>
    </row>
    <row r="73" spans="2:12">
      <c r="B73" t="s">
        <v>49</v>
      </c>
      <c r="C73" t="s">
        <v>47</v>
      </c>
      <c r="D73" t="s">
        <v>140</v>
      </c>
      <c r="E73" t="s">
        <v>52</v>
      </c>
      <c r="F73" t="s">
        <v>113</v>
      </c>
      <c r="G73" t="s">
        <v>135</v>
      </c>
      <c r="H73" t="s">
        <v>56</v>
      </c>
      <c r="I73" s="1">
        <v>10</v>
      </c>
      <c r="J73" s="1">
        <v>0</v>
      </c>
      <c r="K73" s="1">
        <v>10</v>
      </c>
      <c r="L73" s="1">
        <v>0</v>
      </c>
    </row>
    <row r="74" spans="1:12">
      <c r="A74" t="s">
        <v>102</v>
      </c>
      <c r="B74" t="s">
        <v>72</v>
      </c>
      <c r="C74" t="s">
        <v>71</v>
      </c>
      <c r="D74" t="s">
        <v>101</v>
      </c>
      <c r="E74" t="s">
        <v>52</v>
      </c>
      <c r="F74" t="s">
        <v>96</v>
      </c>
      <c r="G74" t="s">
        <v>97</v>
      </c>
      <c r="H74" t="s">
        <v>100</v>
      </c>
      <c r="I74" s="1">
        <v>100</v>
      </c>
      <c r="J74" s="1">
        <v>6</v>
      </c>
      <c r="K74" s="1">
        <v>100</v>
      </c>
      <c r="L74" s="1">
        <v>6</v>
      </c>
    </row>
    <row r="75" spans="1:12">
      <c r="A75" t="s">
        <v>57</v>
      </c>
      <c r="B75" t="s">
        <v>49</v>
      </c>
      <c r="C75" t="s">
        <v>47</v>
      </c>
      <c r="D75" t="s">
        <v>172</v>
      </c>
      <c r="E75" t="s">
        <v>52</v>
      </c>
      <c r="F75" t="s">
        <v>168</v>
      </c>
      <c r="G75" t="s">
        <v>169</v>
      </c>
      <c r="H75" t="s">
        <v>62</v>
      </c>
      <c r="I75" s="1">
        <v>24.2718446601942</v>
      </c>
      <c r="J75" s="1">
        <v>0.728155339805825</v>
      </c>
      <c r="K75" s="1">
        <v>24.2718446601942</v>
      </c>
      <c r="L75" s="1">
        <v>0.728155339805825</v>
      </c>
    </row>
    <row r="76" spans="2:12">
      <c r="B76" t="s">
        <v>687</v>
      </c>
      <c r="C76" t="s">
        <v>687</v>
      </c>
      <c r="D76" t="s">
        <v>687</v>
      </c>
      <c r="E76" t="s">
        <v>208</v>
      </c>
      <c r="F76" t="s">
        <v>168</v>
      </c>
      <c r="G76" t="s">
        <v>169</v>
      </c>
      <c r="H76" t="s">
        <v>209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t="s">
        <v>200</v>
      </c>
      <c r="B77" t="s">
        <v>102</v>
      </c>
      <c r="C77" t="s">
        <v>47</v>
      </c>
      <c r="D77" t="s">
        <v>202</v>
      </c>
      <c r="E77" t="s">
        <v>52</v>
      </c>
      <c r="F77" t="s">
        <v>51</v>
      </c>
      <c r="G77" t="s">
        <v>195</v>
      </c>
      <c r="H77" t="s">
        <v>201</v>
      </c>
      <c r="I77" s="1">
        <v>1962</v>
      </c>
      <c r="J77" s="1">
        <v>0</v>
      </c>
      <c r="K77" s="1">
        <v>1962</v>
      </c>
      <c r="L77" s="1">
        <v>0</v>
      </c>
    </row>
    <row r="78" spans="4:12">
      <c r="D78" t="s">
        <v>204</v>
      </c>
      <c r="E78" t="s">
        <v>52</v>
      </c>
      <c r="F78" t="s">
        <v>51</v>
      </c>
      <c r="G78" t="s">
        <v>195</v>
      </c>
      <c r="H78" t="s">
        <v>203</v>
      </c>
      <c r="I78" s="1">
        <v>124.6</v>
      </c>
      <c r="J78" s="1">
        <v>0</v>
      </c>
      <c r="K78" s="1">
        <v>124.6</v>
      </c>
      <c r="L78" s="1">
        <v>0</v>
      </c>
    </row>
    <row r="79" spans="1:12">
      <c r="A79" t="s">
        <v>687</v>
      </c>
      <c r="B79" t="s">
        <v>193</v>
      </c>
      <c r="C79" t="s">
        <v>192</v>
      </c>
      <c r="D79" t="s">
        <v>118</v>
      </c>
      <c r="E79" t="s">
        <v>52</v>
      </c>
      <c r="F79" t="s">
        <v>127</v>
      </c>
      <c r="G79" t="s">
        <v>221</v>
      </c>
      <c r="H79" t="s">
        <v>231</v>
      </c>
      <c r="I79" s="1">
        <v>80</v>
      </c>
      <c r="J79" s="1">
        <v>0</v>
      </c>
      <c r="K79" s="1">
        <v>80</v>
      </c>
      <c r="L79" s="1">
        <v>0</v>
      </c>
    </row>
    <row r="80" spans="1:12">
      <c r="A80" t="s">
        <v>679</v>
      </c>
      <c r="I80" s="1">
        <v>208113.306939</v>
      </c>
      <c r="J80" s="1">
        <v>8024.22306100018</v>
      </c>
      <c r="K80" s="1">
        <v>192513.676939</v>
      </c>
      <c r="L80" s="1">
        <v>8024.22306100018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799981688894314"/>
  </sheetPr>
  <dimension ref="A2:M8"/>
  <sheetViews>
    <sheetView zoomScale="70" zoomScaleNormal="70" workbookViewId="0">
      <selection activeCell="J43" sqref="J43"/>
    </sheetView>
  </sheetViews>
  <sheetFormatPr defaultColWidth="9" defaultRowHeight="16.8" outlineLevelRow="7"/>
  <cols>
    <col min="1" max="1" width="16.6634615384615" customWidth="1"/>
    <col min="2" max="2" width="30.2211538461538" customWidth="1"/>
    <col min="3" max="3" width="32.2211538461538" customWidth="1"/>
    <col min="4" max="4" width="52.1057692307692" customWidth="1"/>
    <col min="5" max="5" width="12.2211538461538" customWidth="1"/>
    <col min="6" max="6" width="14.4423076923077" customWidth="1"/>
    <col min="7" max="7" width="19.5576923076923" customWidth="1"/>
    <col min="8" max="8" width="13.8846153846154" customWidth="1"/>
    <col min="9" max="9" width="9.44230769230769" customWidth="1"/>
    <col min="10" max="10" width="22.2211538461538" customWidth="1"/>
    <col min="11" max="11" width="19.6634615384615" customWidth="1"/>
    <col min="12" max="12" width="27.1057692307692" customWidth="1"/>
    <col min="13" max="14" width="24.5576923076923" customWidth="1"/>
  </cols>
  <sheetData>
    <row r="2" spans="1:2">
      <c r="A2" t="s">
        <v>42</v>
      </c>
      <c r="B2" t="s">
        <v>59</v>
      </c>
    </row>
    <row r="3" spans="1:2">
      <c r="A3" t="s">
        <v>41</v>
      </c>
      <c r="B3" t="s">
        <v>689</v>
      </c>
    </row>
    <row r="5" spans="10:10">
      <c r="J5" t="s">
        <v>675</v>
      </c>
    </row>
    <row r="6" spans="1:13">
      <c r="A6" t="s">
        <v>31</v>
      </c>
      <c r="B6" t="s">
        <v>17</v>
      </c>
      <c r="C6" t="s">
        <v>692</v>
      </c>
      <c r="D6" t="s">
        <v>2</v>
      </c>
      <c r="E6" t="s">
        <v>6</v>
      </c>
      <c r="F6" t="s">
        <v>5</v>
      </c>
      <c r="G6" t="s">
        <v>8</v>
      </c>
      <c r="H6" t="s">
        <v>16</v>
      </c>
      <c r="I6" t="s">
        <v>32</v>
      </c>
      <c r="J6" t="s">
        <v>683</v>
      </c>
      <c r="K6" t="s">
        <v>684</v>
      </c>
      <c r="L6" t="s">
        <v>685</v>
      </c>
      <c r="M6" t="s">
        <v>686</v>
      </c>
    </row>
    <row r="7" spans="1:13">
      <c r="A7" t="s">
        <v>85</v>
      </c>
      <c r="B7" t="s">
        <v>78</v>
      </c>
      <c r="C7" t="s">
        <v>71</v>
      </c>
      <c r="D7" t="s">
        <v>86</v>
      </c>
      <c r="E7" t="s">
        <v>52</v>
      </c>
      <c r="F7" t="s">
        <v>89</v>
      </c>
      <c r="G7" t="s">
        <v>90</v>
      </c>
      <c r="H7" t="s">
        <v>64</v>
      </c>
      <c r="I7" t="s">
        <v>58</v>
      </c>
      <c r="J7" s="1">
        <v>18.8679245283019</v>
      </c>
      <c r="K7" s="1">
        <v>1.13207547169811</v>
      </c>
      <c r="L7" s="1">
        <v>18.8679245283019</v>
      </c>
      <c r="M7" s="1">
        <v>1.13207547169811</v>
      </c>
    </row>
    <row r="8" spans="1:13">
      <c r="A8" t="s">
        <v>679</v>
      </c>
      <c r="J8" s="1">
        <v>18.8679245283019</v>
      </c>
      <c r="K8" s="1">
        <v>1.13207547169811</v>
      </c>
      <c r="L8" s="1">
        <v>18.8679245283019</v>
      </c>
      <c r="M8" s="1">
        <v>1.13207547169811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zoomScale="115" zoomScaleNormal="115" workbookViewId="0">
      <selection activeCell="C19" sqref="C19"/>
    </sheetView>
  </sheetViews>
  <sheetFormatPr defaultColWidth="9" defaultRowHeight="16.8" outlineLevelCol="4"/>
  <cols>
    <col min="1" max="1" width="15.6634615384615" style="156" customWidth="1"/>
    <col min="2" max="2" width="20.3365384615385" style="157" customWidth="1"/>
    <col min="3" max="3" width="49.7788461538462" style="158" customWidth="1"/>
    <col min="4" max="4" width="56.5576923076923" style="158" customWidth="1"/>
    <col min="5" max="5" width="6" style="159" customWidth="1"/>
  </cols>
  <sheetData>
    <row r="1" ht="17" spans="1:5">
      <c r="A1" s="160" t="s">
        <v>282</v>
      </c>
      <c r="B1" s="161" t="s">
        <v>283</v>
      </c>
      <c r="C1" s="162" t="s">
        <v>284</v>
      </c>
      <c r="D1" s="162" t="s">
        <v>285</v>
      </c>
      <c r="E1" s="166" t="s">
        <v>286</v>
      </c>
    </row>
    <row r="2" ht="17" spans="1:5">
      <c r="A2" s="163" t="s">
        <v>0</v>
      </c>
      <c r="B2" s="164" t="s">
        <v>287</v>
      </c>
      <c r="C2" s="165" t="s">
        <v>288</v>
      </c>
      <c r="D2" s="165"/>
      <c r="E2" s="167"/>
    </row>
    <row r="3" ht="17" spans="1:5">
      <c r="A3" s="163"/>
      <c r="B3" s="164"/>
      <c r="C3" s="165" t="s">
        <v>289</v>
      </c>
      <c r="D3" s="165"/>
      <c r="E3" s="167"/>
    </row>
    <row r="4" ht="17" spans="1:5">
      <c r="A4" s="163" t="s">
        <v>0</v>
      </c>
      <c r="B4" s="164" t="s">
        <v>290</v>
      </c>
      <c r="C4" s="165" t="s">
        <v>291</v>
      </c>
      <c r="D4" s="165"/>
      <c r="E4" s="168"/>
    </row>
    <row r="5" ht="17" spans="1:5">
      <c r="A5" s="163"/>
      <c r="B5" s="164"/>
      <c r="C5" s="165" t="s">
        <v>292</v>
      </c>
      <c r="D5" s="165"/>
      <c r="E5" s="168"/>
    </row>
    <row r="6" ht="17" spans="1:5">
      <c r="A6" s="163"/>
      <c r="B6" s="164"/>
      <c r="C6" s="165" t="s">
        <v>293</v>
      </c>
      <c r="D6" s="165"/>
      <c r="E6" s="168"/>
    </row>
    <row r="7" ht="17" spans="1:5">
      <c r="A7" s="163"/>
      <c r="B7" s="164"/>
      <c r="C7" s="165" t="s">
        <v>294</v>
      </c>
      <c r="D7" s="165"/>
      <c r="E7" s="168"/>
    </row>
    <row r="8" ht="17" spans="1:5">
      <c r="A8" s="163" t="s">
        <v>2</v>
      </c>
      <c r="B8" s="164" t="s">
        <v>295</v>
      </c>
      <c r="C8" s="165" t="s">
        <v>296</v>
      </c>
      <c r="D8" s="165"/>
      <c r="E8" s="168"/>
    </row>
    <row r="9" ht="17" spans="1:5">
      <c r="A9" s="163"/>
      <c r="B9" s="164"/>
      <c r="C9" s="165" t="s">
        <v>297</v>
      </c>
      <c r="D9" s="165"/>
      <c r="E9" s="168"/>
    </row>
    <row r="10" ht="17" spans="1:5">
      <c r="A10" s="163" t="s">
        <v>2</v>
      </c>
      <c r="B10" s="164" t="s">
        <v>298</v>
      </c>
      <c r="C10" s="165" t="s">
        <v>299</v>
      </c>
      <c r="D10" s="165"/>
      <c r="E10" s="168"/>
    </row>
    <row r="11" ht="17" spans="1:5">
      <c r="A11" s="163"/>
      <c r="B11" s="164"/>
      <c r="C11" s="165" t="s">
        <v>300</v>
      </c>
      <c r="D11" s="165"/>
      <c r="E11" s="168"/>
    </row>
    <row r="12" ht="17" spans="1:5">
      <c r="A12" s="163" t="s">
        <v>301</v>
      </c>
      <c r="B12" s="164" t="s">
        <v>302</v>
      </c>
      <c r="C12" s="165" t="s">
        <v>303</v>
      </c>
      <c r="D12" s="165"/>
      <c r="E12" s="168"/>
    </row>
  </sheetData>
  <mergeCells count="11">
    <mergeCell ref="A2:A3"/>
    <mergeCell ref="A4:A7"/>
    <mergeCell ref="A8:A9"/>
    <mergeCell ref="A10:A11"/>
    <mergeCell ref="B2:B3"/>
    <mergeCell ref="B4:B7"/>
    <mergeCell ref="B8:B9"/>
    <mergeCell ref="B10:B11"/>
    <mergeCell ref="E2:E3"/>
    <mergeCell ref="E4:E9"/>
    <mergeCell ref="E10:E1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I17"/>
  <sheetViews>
    <sheetView tabSelected="1" workbookViewId="0">
      <pane xSplit="2" ySplit="3" topLeftCell="BV4" activePane="bottomRight" state="frozen"/>
      <selection/>
      <selection pane="topRight"/>
      <selection pane="bottomLeft"/>
      <selection pane="bottomRight" activeCell="BY10" sqref="BY10"/>
    </sheetView>
  </sheetViews>
  <sheetFormatPr defaultColWidth="8.77884615384615" defaultRowHeight="16.8"/>
  <cols>
    <col min="1" max="1" width="12.0096153846154" style="67" customWidth="1"/>
    <col min="2" max="2" width="26.4423076923077" style="67" customWidth="1"/>
    <col min="3" max="3" width="12.6538461538462" style="68" customWidth="1"/>
    <col min="4" max="4" width="16.0192307692308" style="68" customWidth="1"/>
    <col min="5" max="5" width="22.2788461538462" style="68" customWidth="1"/>
    <col min="6" max="6" width="18.5865384615385" style="68" customWidth="1"/>
    <col min="7" max="7" width="20.6730769230769" style="68" customWidth="1"/>
    <col min="8" max="8" width="16.0192307692308" style="68" customWidth="1"/>
    <col min="9" max="9" width="14.6634615384615" style="68" customWidth="1"/>
    <col min="10" max="10" width="16.1826923076923" style="68" customWidth="1"/>
    <col min="11" max="11" width="11.2211538461538" style="68" customWidth="1"/>
    <col min="12" max="12" width="13.7692307692308" style="68" customWidth="1"/>
    <col min="13" max="13" width="12.9807692307692" style="68" customWidth="1"/>
    <col min="14" max="14" width="13.4615384615385" style="68" customWidth="1"/>
    <col min="15" max="15" width="30.125" style="68" customWidth="1"/>
    <col min="16" max="16" width="20.4423076923077" style="68" customWidth="1"/>
    <col min="17" max="17" width="32.2211538461538" style="68" customWidth="1"/>
    <col min="18" max="18" width="12.2211538461538" style="68" customWidth="1"/>
    <col min="19" max="19" width="8.55769230769231" style="68" customWidth="1"/>
    <col min="20" max="20" width="14.5769230769231" style="68" customWidth="1"/>
    <col min="21" max="21" width="24.8365384615385" style="68" customWidth="1"/>
    <col min="22" max="22" width="29" style="68" customWidth="1"/>
    <col min="23" max="23" width="28.8461538461538" style="68" customWidth="1"/>
    <col min="24" max="24" width="20.7788461538462" style="68" customWidth="1"/>
    <col min="25" max="25" width="11.6634615384615" style="68" customWidth="1"/>
    <col min="26" max="26" width="19.5480769230769" style="68" customWidth="1"/>
    <col min="27" max="27" width="11.0576923076923" style="68" customWidth="1"/>
    <col min="28" max="28" width="8.55769230769231" style="68" customWidth="1"/>
    <col min="29" max="29" width="37.8846153846154" style="69" customWidth="1"/>
    <col min="30" max="30" width="20.0288461538462" style="69" customWidth="1"/>
    <col min="31" max="31" width="10.0961538461538" style="68" customWidth="1"/>
    <col min="32" max="32" width="18.5865384615385" style="68" customWidth="1"/>
    <col min="33" max="33" width="45" style="69" customWidth="1"/>
    <col min="34" max="34" width="26.4423076923077" style="69" customWidth="1"/>
    <col min="35" max="35" width="61.8846153846154" style="68" customWidth="1"/>
    <col min="36" max="36" width="12.7788461538462" style="68" customWidth="1"/>
    <col min="37" max="37" width="21" style="68" customWidth="1"/>
    <col min="38" max="38" width="23.875" style="68" customWidth="1"/>
    <col min="39" max="39" width="18.4326923076923" style="68" customWidth="1"/>
    <col min="40" max="40" width="12.4423076923077" style="68" customWidth="1"/>
    <col min="41" max="42" width="11.6634615384615" style="68" customWidth="1"/>
    <col min="43" max="43" width="18.3365384615385" style="68" customWidth="1"/>
    <col min="44" max="44" width="32.2211538461538" style="68" customWidth="1"/>
    <col min="45" max="45" width="15.0576923076923" style="70" customWidth="1"/>
    <col min="46" max="51" width="13.4615384615385" style="70" customWidth="1"/>
    <col min="52" max="52" width="12.1730769230769" style="70" customWidth="1"/>
    <col min="53" max="53" width="14.8942307692308" style="70" customWidth="1"/>
    <col min="54" max="54" width="15.7019230769231" style="70" customWidth="1"/>
    <col min="55" max="55" width="14.8942307692308" style="70" customWidth="1"/>
    <col min="56" max="56" width="14.7307692307692" style="71" customWidth="1"/>
    <col min="57" max="57" width="14.8942307692308" style="70" customWidth="1"/>
    <col min="58" max="58" width="14.8942307692308" style="71" customWidth="1"/>
    <col min="59" max="59" width="14.8942307692308" style="70" customWidth="1"/>
    <col min="60" max="60" width="12.1730769230769" style="70" customWidth="1"/>
    <col min="61" max="61" width="14.7307692307692" style="71" customWidth="1"/>
    <col min="62" max="62" width="16.9807692307692" style="70" customWidth="1"/>
    <col min="63" max="63" width="14.7307692307692" style="71" customWidth="1"/>
    <col min="64" max="66" width="15.7019230769231" style="70" customWidth="1"/>
    <col min="67" max="67" width="19.3942307692308" style="70" customWidth="1"/>
    <col min="68" max="68" width="19.2307692307692" style="70" customWidth="1"/>
    <col min="69" max="70" width="18.5865384615385" style="70" customWidth="1"/>
    <col min="71" max="75" width="36.5288461538462" style="70" customWidth="1"/>
    <col min="76" max="76" width="36.5288461538462" style="72" customWidth="1"/>
    <col min="77" max="77" width="26.5961538461538" style="70" customWidth="1"/>
    <col min="78" max="16384" width="8.77884615384615" style="68"/>
  </cols>
  <sheetData>
    <row r="1" s="63" customFormat="1" ht="114" customHeight="1" spans="1:77">
      <c r="A1" s="73" t="s">
        <v>286</v>
      </c>
      <c r="B1" s="73"/>
      <c r="C1" s="74" t="s">
        <v>304</v>
      </c>
      <c r="D1" s="74" t="s">
        <v>305</v>
      </c>
      <c r="E1" s="74" t="s">
        <v>306</v>
      </c>
      <c r="F1" s="74"/>
      <c r="G1" s="74"/>
      <c r="H1" s="87" t="s">
        <v>307</v>
      </c>
      <c r="I1" s="87" t="s">
        <v>308</v>
      </c>
      <c r="J1" s="87" t="s">
        <v>309</v>
      </c>
      <c r="K1" s="87" t="s">
        <v>310</v>
      </c>
      <c r="L1" s="87" t="s">
        <v>311</v>
      </c>
      <c r="M1" s="87" t="s">
        <v>312</v>
      </c>
      <c r="N1" s="87" t="s">
        <v>313</v>
      </c>
      <c r="O1" s="87" t="s">
        <v>314</v>
      </c>
      <c r="P1" s="98" t="s">
        <v>315</v>
      </c>
      <c r="Q1" s="98" t="s">
        <v>316</v>
      </c>
      <c r="R1" s="98" t="s">
        <v>317</v>
      </c>
      <c r="S1" s="98" t="s">
        <v>318</v>
      </c>
      <c r="T1" s="98" t="s">
        <v>319</v>
      </c>
      <c r="U1" s="87" t="s">
        <v>320</v>
      </c>
      <c r="V1" s="87" t="s">
        <v>321</v>
      </c>
      <c r="W1" s="87" t="s">
        <v>322</v>
      </c>
      <c r="X1" s="87" t="s">
        <v>323</v>
      </c>
      <c r="Y1" s="87" t="s">
        <v>324</v>
      </c>
      <c r="Z1" s="87" t="s">
        <v>325</v>
      </c>
      <c r="AA1" s="87" t="s">
        <v>326</v>
      </c>
      <c r="AB1" s="87" t="s">
        <v>327</v>
      </c>
      <c r="AC1" s="104" t="s">
        <v>328</v>
      </c>
      <c r="AD1" s="104" t="s">
        <v>329</v>
      </c>
      <c r="AE1" s="105" t="s">
        <v>330</v>
      </c>
      <c r="AF1" s="105" t="s">
        <v>331</v>
      </c>
      <c r="AG1" s="108" t="s">
        <v>332</v>
      </c>
      <c r="AH1" s="104" t="s">
        <v>333</v>
      </c>
      <c r="AI1" s="109" t="s">
        <v>334</v>
      </c>
      <c r="AJ1" s="110" t="s">
        <v>335</v>
      </c>
      <c r="AK1" s="123" t="s">
        <v>336</v>
      </c>
      <c r="AL1" s="124" t="s">
        <v>337</v>
      </c>
      <c r="AM1" s="105" t="s">
        <v>338</v>
      </c>
      <c r="AN1" s="125" t="s">
        <v>339</v>
      </c>
      <c r="AO1" s="130" t="s">
        <v>340</v>
      </c>
      <c r="AP1" s="130" t="s">
        <v>341</v>
      </c>
      <c r="AQ1" s="131" t="s">
        <v>342</v>
      </c>
      <c r="AR1" s="132" t="s">
        <v>343</v>
      </c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43"/>
      <c r="BE1" s="139"/>
      <c r="BF1" s="143"/>
      <c r="BG1" s="139"/>
      <c r="BH1" s="139"/>
      <c r="BI1" s="143"/>
      <c r="BJ1" s="139"/>
      <c r="BK1" s="143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2"/>
      <c r="BY1" s="139"/>
    </row>
    <row r="2" s="64" customFormat="1" ht="36" spans="1:113">
      <c r="A2" s="75" t="s">
        <v>344</v>
      </c>
      <c r="B2" s="75"/>
      <c r="C2" s="76" t="s">
        <v>345</v>
      </c>
      <c r="D2" s="76" t="s">
        <v>346</v>
      </c>
      <c r="E2" s="76" t="s">
        <v>347</v>
      </c>
      <c r="F2" s="76"/>
      <c r="G2" s="76"/>
      <c r="H2" s="88" t="s">
        <v>348</v>
      </c>
      <c r="I2" s="88" t="s">
        <v>349</v>
      </c>
      <c r="J2" s="88" t="s">
        <v>350</v>
      </c>
      <c r="K2" s="94" t="s">
        <v>1</v>
      </c>
      <c r="L2" s="94" t="s">
        <v>351</v>
      </c>
      <c r="M2" s="94" t="s">
        <v>3</v>
      </c>
      <c r="N2" s="94" t="s">
        <v>4</v>
      </c>
      <c r="O2" s="94" t="s">
        <v>2</v>
      </c>
      <c r="P2" s="99" t="s">
        <v>352</v>
      </c>
      <c r="Q2" s="99" t="s">
        <v>353</v>
      </c>
      <c r="R2" s="99" t="s">
        <v>354</v>
      </c>
      <c r="S2" s="99" t="s">
        <v>355</v>
      </c>
      <c r="T2" s="88" t="s">
        <v>356</v>
      </c>
      <c r="U2" s="88" t="s">
        <v>357</v>
      </c>
      <c r="V2" s="88" t="s">
        <v>358</v>
      </c>
      <c r="W2" s="88" t="s">
        <v>359</v>
      </c>
      <c r="X2" s="88" t="s">
        <v>5</v>
      </c>
      <c r="Y2" s="88" t="s">
        <v>360</v>
      </c>
      <c r="Z2" s="88" t="s">
        <v>361</v>
      </c>
      <c r="AA2" s="88" t="s">
        <v>362</v>
      </c>
      <c r="AB2" s="88" t="s">
        <v>16</v>
      </c>
      <c r="AC2" s="88" t="s">
        <v>363</v>
      </c>
      <c r="AD2" s="88" t="s">
        <v>364</v>
      </c>
      <c r="AE2" s="88" t="s">
        <v>365</v>
      </c>
      <c r="AF2" s="88" t="s">
        <v>366</v>
      </c>
      <c r="AG2" s="88" t="s">
        <v>367</v>
      </c>
      <c r="AH2" s="88" t="s">
        <v>368</v>
      </c>
      <c r="AI2" s="88" t="s">
        <v>369</v>
      </c>
      <c r="AJ2" s="88" t="s">
        <v>370</v>
      </c>
      <c r="AK2" s="88" t="s">
        <v>371</v>
      </c>
      <c r="AL2" s="88"/>
      <c r="AM2" s="88" t="s">
        <v>372</v>
      </c>
      <c r="AN2" s="88" t="s">
        <v>373</v>
      </c>
      <c r="AO2" s="88" t="s">
        <v>374</v>
      </c>
      <c r="AP2" s="88" t="s">
        <v>375</v>
      </c>
      <c r="AQ2" s="76" t="s">
        <v>376</v>
      </c>
      <c r="AR2" s="133" t="s">
        <v>377</v>
      </c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144"/>
      <c r="BE2" s="94"/>
      <c r="BF2" s="149"/>
      <c r="BG2" s="94"/>
      <c r="BH2" s="94"/>
      <c r="BI2" s="144"/>
      <c r="BJ2" s="94"/>
      <c r="BK2" s="14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133"/>
      <c r="BY2" s="133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</row>
    <row r="3" s="65" customFormat="1" ht="36" spans="1:77">
      <c r="A3" s="77" t="s">
        <v>378</v>
      </c>
      <c r="B3" s="77"/>
      <c r="C3" s="78" t="s">
        <v>345</v>
      </c>
      <c r="D3" s="78" t="s">
        <v>379</v>
      </c>
      <c r="E3" s="78" t="s">
        <v>380</v>
      </c>
      <c r="F3" s="78" t="s">
        <v>381</v>
      </c>
      <c r="G3" s="78" t="s">
        <v>382</v>
      </c>
      <c r="H3" s="78" t="s">
        <v>348</v>
      </c>
      <c r="I3" s="78" t="s">
        <v>383</v>
      </c>
      <c r="J3" s="95" t="s">
        <v>384</v>
      </c>
      <c r="K3" s="78" t="s">
        <v>1</v>
      </c>
      <c r="L3" s="95" t="s">
        <v>352</v>
      </c>
      <c r="M3" s="78" t="s">
        <v>3</v>
      </c>
      <c r="N3" s="78" t="s">
        <v>4</v>
      </c>
      <c r="O3" s="78" t="s">
        <v>2</v>
      </c>
      <c r="P3" s="95" t="s">
        <v>385</v>
      </c>
      <c r="Q3" s="95" t="s">
        <v>386</v>
      </c>
      <c r="R3" s="78" t="s">
        <v>354</v>
      </c>
      <c r="S3" s="78" t="s">
        <v>355</v>
      </c>
      <c r="T3" s="78" t="s">
        <v>356</v>
      </c>
      <c r="U3" s="78" t="s">
        <v>357</v>
      </c>
      <c r="V3" s="78" t="s">
        <v>358</v>
      </c>
      <c r="W3" s="78" t="s">
        <v>359</v>
      </c>
      <c r="X3" s="78" t="s">
        <v>5</v>
      </c>
      <c r="Y3" s="78" t="s">
        <v>360</v>
      </c>
      <c r="Z3" s="100" t="s">
        <v>387</v>
      </c>
      <c r="AA3" s="78" t="s">
        <v>362</v>
      </c>
      <c r="AB3" s="78" t="s">
        <v>16</v>
      </c>
      <c r="AC3" s="106" t="s">
        <v>363</v>
      </c>
      <c r="AD3" s="106" t="s">
        <v>364</v>
      </c>
      <c r="AE3" s="78" t="s">
        <v>365</v>
      </c>
      <c r="AF3" s="78" t="s">
        <v>366</v>
      </c>
      <c r="AG3" s="95" t="s">
        <v>388</v>
      </c>
      <c r="AH3" s="111" t="s">
        <v>368</v>
      </c>
      <c r="AI3" s="78" t="s">
        <v>369</v>
      </c>
      <c r="AJ3" s="111" t="s">
        <v>370</v>
      </c>
      <c r="AK3" s="111" t="s">
        <v>371</v>
      </c>
      <c r="AL3" s="126" t="s">
        <v>389</v>
      </c>
      <c r="AM3" s="126" t="s">
        <v>390</v>
      </c>
      <c r="AN3" s="78" t="s">
        <v>373</v>
      </c>
      <c r="AO3" s="78" t="s">
        <v>374</v>
      </c>
      <c r="AP3" s="78" t="s">
        <v>375</v>
      </c>
      <c r="AQ3" s="134" t="s">
        <v>376</v>
      </c>
      <c r="AR3" s="135" t="s">
        <v>377</v>
      </c>
      <c r="AS3" s="78" t="s">
        <v>391</v>
      </c>
      <c r="AT3" s="78" t="s">
        <v>392</v>
      </c>
      <c r="AU3" s="78" t="s">
        <v>393</v>
      </c>
      <c r="AV3" s="78" t="s">
        <v>394</v>
      </c>
      <c r="AW3" s="78" t="s">
        <v>395</v>
      </c>
      <c r="AX3" s="78" t="s">
        <v>396</v>
      </c>
      <c r="AY3" s="78" t="s">
        <v>397</v>
      </c>
      <c r="AZ3" s="78" t="s">
        <v>398</v>
      </c>
      <c r="BA3" s="78" t="s">
        <v>399</v>
      </c>
      <c r="BB3" s="78" t="s">
        <v>400</v>
      </c>
      <c r="BC3" s="78" t="s">
        <v>401</v>
      </c>
      <c r="BD3" s="145" t="s">
        <v>402</v>
      </c>
      <c r="BE3" s="150" t="s">
        <v>403</v>
      </c>
      <c r="BF3" s="145" t="s">
        <v>404</v>
      </c>
      <c r="BG3" s="78" t="s">
        <v>405</v>
      </c>
      <c r="BH3" s="78" t="s">
        <v>406</v>
      </c>
      <c r="BI3" s="145" t="s">
        <v>407</v>
      </c>
      <c r="BJ3" s="78" t="s">
        <v>408</v>
      </c>
      <c r="BK3" s="145" t="s">
        <v>409</v>
      </c>
      <c r="BL3" s="78" t="s">
        <v>410</v>
      </c>
      <c r="BM3" s="78" t="s">
        <v>411</v>
      </c>
      <c r="BN3" s="78" t="s">
        <v>412</v>
      </c>
      <c r="BO3" s="95" t="s">
        <v>413</v>
      </c>
      <c r="BP3" s="95" t="s">
        <v>414</v>
      </c>
      <c r="BQ3" s="78" t="s">
        <v>415</v>
      </c>
      <c r="BR3" s="78" t="s">
        <v>416</v>
      </c>
      <c r="BS3" s="78" t="s">
        <v>417</v>
      </c>
      <c r="BT3" s="78" t="s">
        <v>418</v>
      </c>
      <c r="BU3" s="78" t="s">
        <v>419</v>
      </c>
      <c r="BV3" s="78" t="s">
        <v>420</v>
      </c>
      <c r="BW3" s="78" t="s">
        <v>14</v>
      </c>
      <c r="BX3" s="153" t="s">
        <v>421</v>
      </c>
      <c r="BY3" s="145" t="s">
        <v>422</v>
      </c>
    </row>
    <row r="4" s="66" customFormat="1" ht="19" customHeight="1" spans="1:77">
      <c r="A4" s="79"/>
      <c r="B4" s="77"/>
      <c r="C4" s="80"/>
      <c r="D4" s="80"/>
      <c r="E4" s="80"/>
      <c r="F4" s="80"/>
      <c r="G4" s="80"/>
      <c r="H4" s="89"/>
      <c r="I4" s="80"/>
      <c r="J4" s="80"/>
      <c r="K4" s="80"/>
      <c r="L4" s="96"/>
      <c r="M4" s="80"/>
      <c r="N4" s="80"/>
      <c r="O4" s="80"/>
      <c r="P4" s="89"/>
      <c r="Q4" s="89"/>
      <c r="R4" s="89"/>
      <c r="S4" s="89"/>
      <c r="T4" s="80"/>
      <c r="U4" s="80"/>
      <c r="V4" s="80"/>
      <c r="W4" s="80"/>
      <c r="X4" s="80"/>
      <c r="Y4" s="80"/>
      <c r="Z4" s="80"/>
      <c r="AA4" s="80"/>
      <c r="AB4" s="80"/>
      <c r="AC4" s="80"/>
      <c r="AD4" s="96"/>
      <c r="AE4" s="80"/>
      <c r="AF4" s="89"/>
      <c r="AG4" s="80"/>
      <c r="AH4" s="112"/>
      <c r="AI4" s="113"/>
      <c r="AJ4" s="80"/>
      <c r="AK4" s="80"/>
      <c r="AL4" s="89"/>
      <c r="AM4" s="89"/>
      <c r="AN4" s="80"/>
      <c r="AO4" s="80"/>
      <c r="AP4" s="80"/>
      <c r="AQ4" s="80"/>
      <c r="AR4" s="136"/>
      <c r="AS4" s="140"/>
      <c r="AT4" s="140"/>
      <c r="AU4" s="140"/>
      <c r="AV4" s="140"/>
      <c r="AW4" s="140"/>
      <c r="AX4" s="140"/>
      <c r="AY4" s="140"/>
      <c r="AZ4" s="140"/>
      <c r="BA4" s="140"/>
      <c r="BB4" s="80"/>
      <c r="BC4" s="140"/>
      <c r="BD4" s="146"/>
      <c r="BE4" s="140"/>
      <c r="BF4" s="151"/>
      <c r="BG4" s="140"/>
      <c r="BH4" s="140"/>
      <c r="BI4" s="146"/>
      <c r="BJ4" s="140"/>
      <c r="BK4" s="146"/>
      <c r="BL4" s="140"/>
      <c r="BM4" s="14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136"/>
      <c r="BY4" s="147"/>
    </row>
    <row r="5" s="66" customFormat="1" ht="19" hidden="1" customHeight="1" spans="1:77">
      <c r="A5" s="81" t="s">
        <v>423</v>
      </c>
      <c r="B5" s="77" t="s">
        <v>424</v>
      </c>
      <c r="C5" s="80" t="s">
        <v>425</v>
      </c>
      <c r="D5" s="80" t="s">
        <v>425</v>
      </c>
      <c r="E5" s="80" t="s">
        <v>425</v>
      </c>
      <c r="F5" s="80" t="s">
        <v>425</v>
      </c>
      <c r="G5" s="80" t="s">
        <v>425</v>
      </c>
      <c r="H5" s="89"/>
      <c r="I5" s="80"/>
      <c r="J5" s="80"/>
      <c r="K5" s="80"/>
      <c r="L5" s="96"/>
      <c r="M5" s="80"/>
      <c r="N5" s="80"/>
      <c r="O5" s="80"/>
      <c r="P5" s="89"/>
      <c r="Q5" s="89"/>
      <c r="R5" s="89"/>
      <c r="S5" s="89"/>
      <c r="T5" s="80"/>
      <c r="U5" s="80"/>
      <c r="V5" s="80"/>
      <c r="W5" s="80"/>
      <c r="X5" s="80"/>
      <c r="Y5" s="80"/>
      <c r="Z5" s="80"/>
      <c r="AA5" s="80"/>
      <c r="AB5" s="80"/>
      <c r="AC5" s="80"/>
      <c r="AD5" s="96"/>
      <c r="AE5" s="80"/>
      <c r="AF5" s="89"/>
      <c r="AG5" s="80"/>
      <c r="AH5" s="112"/>
      <c r="AI5" s="113"/>
      <c r="AJ5" s="80"/>
      <c r="AK5" s="80"/>
      <c r="AL5" s="89"/>
      <c r="AM5" s="89"/>
      <c r="AN5" s="80"/>
      <c r="AO5" s="80"/>
      <c r="AP5" s="80"/>
      <c r="AQ5" s="80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80"/>
      <c r="BC5" s="136"/>
      <c r="BD5" s="146"/>
      <c r="BE5" s="136"/>
      <c r="BF5" s="152"/>
      <c r="BG5" s="136"/>
      <c r="BH5" s="136"/>
      <c r="BI5" s="146"/>
      <c r="BJ5" s="136"/>
      <c r="BK5" s="146"/>
      <c r="BL5" s="136"/>
      <c r="BM5" s="136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136"/>
      <c r="BY5" s="147"/>
    </row>
    <row r="6" s="66" customFormat="1" ht="22" hidden="1" customHeight="1" spans="1:77">
      <c r="A6" s="82"/>
      <c r="B6" s="77" t="s">
        <v>426</v>
      </c>
      <c r="C6" s="80" t="s">
        <v>425</v>
      </c>
      <c r="D6" s="80" t="s">
        <v>425</v>
      </c>
      <c r="E6" s="80" t="s">
        <v>425</v>
      </c>
      <c r="F6" s="80" t="s">
        <v>425</v>
      </c>
      <c r="G6" s="80" t="s">
        <v>425</v>
      </c>
      <c r="H6" s="89"/>
      <c r="I6" s="80"/>
      <c r="J6" s="80"/>
      <c r="K6" s="80"/>
      <c r="L6" s="96"/>
      <c r="M6" s="80"/>
      <c r="N6" s="80"/>
      <c r="O6" s="80"/>
      <c r="P6" s="89"/>
      <c r="Q6" s="89"/>
      <c r="R6" s="89"/>
      <c r="S6" s="89"/>
      <c r="T6" s="80"/>
      <c r="U6" s="80"/>
      <c r="V6" s="80"/>
      <c r="W6" s="80"/>
      <c r="X6" s="80"/>
      <c r="Y6" s="80"/>
      <c r="Z6" s="80"/>
      <c r="AA6" s="80"/>
      <c r="AB6" s="80"/>
      <c r="AC6" s="80"/>
      <c r="AD6" s="96"/>
      <c r="AE6" s="80"/>
      <c r="AF6" s="89"/>
      <c r="AG6" s="80"/>
      <c r="AH6" s="112"/>
      <c r="AI6" s="113"/>
      <c r="AJ6" s="80"/>
      <c r="AK6" s="80"/>
      <c r="AL6" s="89"/>
      <c r="AM6" s="89"/>
      <c r="AN6" s="80"/>
      <c r="AO6" s="80"/>
      <c r="AP6" s="80"/>
      <c r="AQ6" s="80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46"/>
      <c r="BE6" s="136"/>
      <c r="BF6" s="152"/>
      <c r="BG6" s="136"/>
      <c r="BH6" s="136"/>
      <c r="BI6" s="146"/>
      <c r="BJ6" s="136"/>
      <c r="BK6" s="146"/>
      <c r="BL6" s="136"/>
      <c r="BM6" s="136"/>
      <c r="BN6" s="136"/>
      <c r="BO6" s="136"/>
      <c r="BP6" s="136"/>
      <c r="BQ6" s="80"/>
      <c r="BR6" s="80"/>
      <c r="BS6" s="80"/>
      <c r="BT6" s="80"/>
      <c r="BU6" s="80"/>
      <c r="BV6" s="80"/>
      <c r="BW6" s="80"/>
      <c r="BX6" s="136"/>
      <c r="BY6" s="147"/>
    </row>
    <row r="7" s="66" customFormat="1" ht="17" hidden="1" customHeight="1" spans="1:77">
      <c r="A7" s="82"/>
      <c r="B7" s="77" t="s">
        <v>427</v>
      </c>
      <c r="C7" s="80" t="s">
        <v>425</v>
      </c>
      <c r="D7" s="80" t="s">
        <v>425</v>
      </c>
      <c r="E7" s="80"/>
      <c r="F7" s="80"/>
      <c r="G7" s="80" t="s">
        <v>425</v>
      </c>
      <c r="H7" s="89"/>
      <c r="I7" s="80"/>
      <c r="J7" s="80"/>
      <c r="K7" s="80"/>
      <c r="L7" s="96"/>
      <c r="M7" s="80"/>
      <c r="N7" s="80"/>
      <c r="O7" s="80"/>
      <c r="P7" s="89"/>
      <c r="Q7" s="89"/>
      <c r="R7" s="89"/>
      <c r="S7" s="89"/>
      <c r="T7" s="80"/>
      <c r="U7" s="80"/>
      <c r="V7" s="80"/>
      <c r="W7" s="80"/>
      <c r="X7" s="80"/>
      <c r="Y7" s="80"/>
      <c r="Z7" s="80"/>
      <c r="AA7" s="80"/>
      <c r="AB7" s="80"/>
      <c r="AC7" s="80"/>
      <c r="AD7" s="96"/>
      <c r="AE7" s="80"/>
      <c r="AF7" s="89"/>
      <c r="AG7" s="80"/>
      <c r="AH7" s="112"/>
      <c r="AI7" s="113"/>
      <c r="AJ7" s="80"/>
      <c r="AK7" s="80"/>
      <c r="AL7" s="89"/>
      <c r="AM7" s="89"/>
      <c r="AN7" s="80"/>
      <c r="AO7" s="80"/>
      <c r="AP7" s="80"/>
      <c r="AQ7" s="80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46"/>
      <c r="BE7" s="136"/>
      <c r="BF7" s="152"/>
      <c r="BG7" s="136"/>
      <c r="BH7" s="136"/>
      <c r="BI7" s="146"/>
      <c r="BJ7" s="136"/>
      <c r="BK7" s="146"/>
      <c r="BL7" s="136"/>
      <c r="BM7" s="136"/>
      <c r="BN7" s="136"/>
      <c r="BO7" s="136"/>
      <c r="BP7" s="136"/>
      <c r="BQ7" s="80"/>
      <c r="BR7" s="80"/>
      <c r="BS7" s="80"/>
      <c r="BT7" s="80"/>
      <c r="BU7" s="80"/>
      <c r="BV7" s="80"/>
      <c r="BW7" s="80"/>
      <c r="BX7" s="136"/>
      <c r="BY7" s="147"/>
    </row>
    <row r="8" s="66" customFormat="1" ht="13" hidden="1" customHeight="1" spans="1:77">
      <c r="A8" s="82"/>
      <c r="B8" s="77" t="s">
        <v>428</v>
      </c>
      <c r="C8" s="80" t="s">
        <v>425</v>
      </c>
      <c r="D8" s="80" t="s">
        <v>425</v>
      </c>
      <c r="E8" s="80"/>
      <c r="F8" s="80"/>
      <c r="G8" s="80" t="s">
        <v>425</v>
      </c>
      <c r="H8" s="89"/>
      <c r="I8" s="80"/>
      <c r="J8" s="80"/>
      <c r="K8" s="80"/>
      <c r="L8" s="96"/>
      <c r="M8" s="80"/>
      <c r="N8" s="80"/>
      <c r="O8" s="80"/>
      <c r="P8" s="89"/>
      <c r="Q8" s="89"/>
      <c r="R8" s="89"/>
      <c r="S8" s="89"/>
      <c r="T8" s="80"/>
      <c r="U8" s="80"/>
      <c r="V8" s="80"/>
      <c r="W8" s="80"/>
      <c r="X8" s="80"/>
      <c r="Y8" s="80"/>
      <c r="Z8" s="80"/>
      <c r="AA8" s="80"/>
      <c r="AB8" s="80"/>
      <c r="AC8" s="80"/>
      <c r="AD8" s="96"/>
      <c r="AE8" s="80"/>
      <c r="AF8" s="89"/>
      <c r="AG8" s="80"/>
      <c r="AH8" s="112"/>
      <c r="AI8" s="113"/>
      <c r="AJ8" s="80"/>
      <c r="AK8" s="80"/>
      <c r="AL8" s="89"/>
      <c r="AM8" s="89"/>
      <c r="AN8" s="80"/>
      <c r="AO8" s="80"/>
      <c r="AP8" s="80"/>
      <c r="AQ8" s="80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46"/>
      <c r="BE8" s="136"/>
      <c r="BF8" s="152"/>
      <c r="BG8" s="136"/>
      <c r="BH8" s="136"/>
      <c r="BI8" s="146"/>
      <c r="BJ8" s="136"/>
      <c r="BK8" s="146"/>
      <c r="BL8" s="136"/>
      <c r="BM8" s="136"/>
      <c r="BN8" s="136"/>
      <c r="BO8" s="136"/>
      <c r="BP8" s="136"/>
      <c r="BQ8" s="80"/>
      <c r="BR8" s="80"/>
      <c r="BS8" s="80"/>
      <c r="BT8" s="80"/>
      <c r="BU8" s="80"/>
      <c r="BV8" s="80"/>
      <c r="BW8" s="80"/>
      <c r="BX8" s="136"/>
      <c r="BY8" s="147"/>
    </row>
    <row r="9" s="66" customFormat="1" ht="15" hidden="1" customHeight="1" spans="1:77">
      <c r="A9" s="83"/>
      <c r="B9" s="77" t="s">
        <v>429</v>
      </c>
      <c r="C9" s="80"/>
      <c r="D9" s="80"/>
      <c r="E9" s="80"/>
      <c r="F9" s="80"/>
      <c r="G9" s="80"/>
      <c r="H9" s="89"/>
      <c r="I9" s="80"/>
      <c r="J9" s="80"/>
      <c r="K9" s="80"/>
      <c r="L9" s="96"/>
      <c r="M9" s="80"/>
      <c r="N9" s="80"/>
      <c r="O9" s="80"/>
      <c r="P9" s="89"/>
      <c r="Q9" s="89"/>
      <c r="R9" s="89"/>
      <c r="S9" s="89"/>
      <c r="T9" s="80"/>
      <c r="U9" s="80"/>
      <c r="V9" s="80"/>
      <c r="W9" s="80"/>
      <c r="X9" s="80"/>
      <c r="Y9" s="80"/>
      <c r="Z9" s="80"/>
      <c r="AA9" s="80"/>
      <c r="AB9" s="80"/>
      <c r="AC9" s="80"/>
      <c r="AD9" s="96"/>
      <c r="AE9" s="80"/>
      <c r="AF9" s="89"/>
      <c r="AG9" s="80"/>
      <c r="AH9" s="112"/>
      <c r="AI9" s="113"/>
      <c r="AJ9" s="80"/>
      <c r="AK9" s="80"/>
      <c r="AL9" s="89"/>
      <c r="AM9" s="89"/>
      <c r="AN9" s="80"/>
      <c r="AO9" s="80"/>
      <c r="AP9" s="80"/>
      <c r="AQ9" s="80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46"/>
      <c r="BE9" s="136"/>
      <c r="BF9" s="152"/>
      <c r="BG9" s="136"/>
      <c r="BH9" s="136"/>
      <c r="BI9" s="146"/>
      <c r="BJ9" s="136"/>
      <c r="BK9" s="146"/>
      <c r="BL9" s="136"/>
      <c r="BM9" s="136"/>
      <c r="BN9" s="136"/>
      <c r="BO9" s="136"/>
      <c r="BP9" s="136"/>
      <c r="BQ9" s="80"/>
      <c r="BR9" s="80"/>
      <c r="BS9" s="80"/>
      <c r="BT9" s="80"/>
      <c r="BU9" s="80"/>
      <c r="BV9" s="80"/>
      <c r="BW9" s="80"/>
      <c r="BX9" s="136"/>
      <c r="BY9" s="147"/>
    </row>
    <row r="10" s="66" customFormat="1" ht="96" customHeight="1" spans="1:77">
      <c r="A10" s="77" t="s">
        <v>430</v>
      </c>
      <c r="B10" s="77"/>
      <c r="C10" s="84" t="s">
        <v>431</v>
      </c>
      <c r="D10" s="84" t="s">
        <v>432</v>
      </c>
      <c r="E10" s="84"/>
      <c r="F10" s="84" t="s">
        <v>433</v>
      </c>
      <c r="G10" s="84" t="s">
        <v>433</v>
      </c>
      <c r="H10" s="90" t="s">
        <v>434</v>
      </c>
      <c r="I10" s="84" t="s">
        <v>433</v>
      </c>
      <c r="J10" s="84" t="s">
        <v>433</v>
      </c>
      <c r="K10" s="84" t="s">
        <v>435</v>
      </c>
      <c r="L10" s="93" t="s">
        <v>436</v>
      </c>
      <c r="M10" s="84" t="s">
        <v>437</v>
      </c>
      <c r="N10" s="84" t="s">
        <v>438</v>
      </c>
      <c r="O10" s="84" t="s">
        <v>439</v>
      </c>
      <c r="P10" s="91" t="s">
        <v>440</v>
      </c>
      <c r="Q10" s="91" t="s">
        <v>440</v>
      </c>
      <c r="R10" s="91" t="s">
        <v>440</v>
      </c>
      <c r="S10" s="91" t="s">
        <v>440</v>
      </c>
      <c r="T10" s="84" t="s">
        <v>441</v>
      </c>
      <c r="U10" s="84" t="s">
        <v>433</v>
      </c>
      <c r="V10" s="90" t="s">
        <v>442</v>
      </c>
      <c r="W10" s="84" t="s">
        <v>443</v>
      </c>
      <c r="X10" s="84" t="s">
        <v>444</v>
      </c>
      <c r="Y10" s="84" t="s">
        <v>445</v>
      </c>
      <c r="Z10" s="84" t="s">
        <v>446</v>
      </c>
      <c r="AA10" s="84" t="s">
        <v>447</v>
      </c>
      <c r="AB10" s="84" t="s">
        <v>447</v>
      </c>
      <c r="AC10" s="93" t="s">
        <v>448</v>
      </c>
      <c r="AD10" s="93" t="s">
        <v>449</v>
      </c>
      <c r="AE10" s="84" t="s">
        <v>450</v>
      </c>
      <c r="AF10" s="90" t="s">
        <v>451</v>
      </c>
      <c r="AG10" s="84" t="s">
        <v>452</v>
      </c>
      <c r="AH10" s="114" t="s">
        <v>453</v>
      </c>
      <c r="AI10" s="115" t="s">
        <v>454</v>
      </c>
      <c r="AJ10" s="84" t="s">
        <v>433</v>
      </c>
      <c r="AK10" s="84" t="s">
        <v>433</v>
      </c>
      <c r="AL10" s="84" t="s">
        <v>433</v>
      </c>
      <c r="AM10" s="90" t="s">
        <v>433</v>
      </c>
      <c r="AN10" s="84" t="s">
        <v>433</v>
      </c>
      <c r="AO10" s="84" t="s">
        <v>433</v>
      </c>
      <c r="AP10" s="84" t="s">
        <v>433</v>
      </c>
      <c r="AQ10" s="84" t="s">
        <v>433</v>
      </c>
      <c r="AR10" s="137" t="s">
        <v>433</v>
      </c>
      <c r="AS10" s="137" t="s">
        <v>433</v>
      </c>
      <c r="AT10" s="137" t="s">
        <v>433</v>
      </c>
      <c r="AU10" s="137"/>
      <c r="AV10" s="137"/>
      <c r="AW10" s="137"/>
      <c r="AX10" s="137"/>
      <c r="AY10" s="137" t="s">
        <v>433</v>
      </c>
      <c r="AZ10" s="137" t="s">
        <v>433</v>
      </c>
      <c r="BA10" s="137" t="s">
        <v>433</v>
      </c>
      <c r="BB10" s="137" t="s">
        <v>433</v>
      </c>
      <c r="BC10" s="137" t="s">
        <v>433</v>
      </c>
      <c r="BD10" s="137" t="s">
        <v>433</v>
      </c>
      <c r="BE10" s="137" t="s">
        <v>433</v>
      </c>
      <c r="BF10" s="137" t="s">
        <v>433</v>
      </c>
      <c r="BG10" s="137" t="s">
        <v>433</v>
      </c>
      <c r="BH10" s="137" t="s">
        <v>433</v>
      </c>
      <c r="BI10" s="137" t="s">
        <v>433</v>
      </c>
      <c r="BJ10" s="137" t="s">
        <v>433</v>
      </c>
      <c r="BK10" s="137" t="s">
        <v>433</v>
      </c>
      <c r="BL10" s="137" t="s">
        <v>433</v>
      </c>
      <c r="BM10" s="137" t="s">
        <v>433</v>
      </c>
      <c r="BN10" s="137" t="s">
        <v>433</v>
      </c>
      <c r="BO10" s="137" t="s">
        <v>433</v>
      </c>
      <c r="BP10" s="137" t="s">
        <v>433</v>
      </c>
      <c r="BQ10" s="84" t="s">
        <v>455</v>
      </c>
      <c r="BR10" s="84"/>
      <c r="BS10" s="84" t="s">
        <v>456</v>
      </c>
      <c r="BT10" s="84" t="s">
        <v>457</v>
      </c>
      <c r="BU10" s="84" t="s">
        <v>458</v>
      </c>
      <c r="BV10" s="84" t="s">
        <v>433</v>
      </c>
      <c r="BW10" s="84" t="s">
        <v>459</v>
      </c>
      <c r="BX10" s="137" t="s">
        <v>433</v>
      </c>
      <c r="BY10" s="84" t="s">
        <v>433</v>
      </c>
    </row>
    <row r="11" s="66" customFormat="1" ht="67" customHeight="1" spans="1:77">
      <c r="A11" s="77" t="s">
        <v>460</v>
      </c>
      <c r="B11" s="77"/>
      <c r="C11" s="84" t="s">
        <v>461</v>
      </c>
      <c r="D11" s="84" t="s">
        <v>85</v>
      </c>
      <c r="E11" s="91"/>
      <c r="F11" s="84" t="s">
        <v>462</v>
      </c>
      <c r="G11" s="84" t="s">
        <v>463</v>
      </c>
      <c r="H11" s="92">
        <v>44531</v>
      </c>
      <c r="I11" s="97">
        <v>44557</v>
      </c>
      <c r="J11" s="92">
        <v>44531</v>
      </c>
      <c r="K11" s="84" t="s">
        <v>80</v>
      </c>
      <c r="L11" s="93"/>
      <c r="M11" s="84" t="s">
        <v>87</v>
      </c>
      <c r="N11" s="84" t="s">
        <v>88</v>
      </c>
      <c r="O11" s="84" t="s">
        <v>86</v>
      </c>
      <c r="P11" s="84"/>
      <c r="Q11" s="84"/>
      <c r="R11" s="84"/>
      <c r="S11" s="84"/>
      <c r="T11" s="84" t="s">
        <v>91</v>
      </c>
      <c r="U11" s="84" t="s">
        <v>91</v>
      </c>
      <c r="V11" s="84" t="s">
        <v>86</v>
      </c>
      <c r="W11" s="84" t="s">
        <v>86</v>
      </c>
      <c r="X11" s="84" t="s">
        <v>89</v>
      </c>
      <c r="Y11" s="84" t="s">
        <v>90</v>
      </c>
      <c r="Z11" s="101" t="s">
        <v>464</v>
      </c>
      <c r="AA11" s="102" t="s">
        <v>465</v>
      </c>
      <c r="AB11" s="84" t="s">
        <v>147</v>
      </c>
      <c r="AC11" s="93"/>
      <c r="AD11" s="93"/>
      <c r="AE11" s="84" t="s">
        <v>58</v>
      </c>
      <c r="AF11" s="84"/>
      <c r="AG11" s="116">
        <v>6</v>
      </c>
      <c r="AH11" s="116">
        <v>6</v>
      </c>
      <c r="AI11" s="115">
        <v>100</v>
      </c>
      <c r="AJ11" s="117">
        <f>AI11/(1+AG11%)</f>
        <v>94.3396226415094</v>
      </c>
      <c r="AK11" s="117">
        <f>AJ11*AH11%</f>
        <v>5.66037735849057</v>
      </c>
      <c r="AL11" s="127">
        <f>AJ11+AK11</f>
        <v>100</v>
      </c>
      <c r="AM11" s="127" t="s">
        <v>58</v>
      </c>
      <c r="AN11" s="84"/>
      <c r="AO11" s="84"/>
      <c r="AP11" s="84"/>
      <c r="AQ11" s="127" t="s">
        <v>466</v>
      </c>
      <c r="AR11" s="137" t="s">
        <v>467</v>
      </c>
      <c r="AS11" s="84"/>
      <c r="AT11" s="141"/>
      <c r="AU11" s="141"/>
      <c r="AV11" s="141"/>
      <c r="AW11" s="141"/>
      <c r="AX11" s="141"/>
      <c r="AY11" s="84" t="s">
        <v>468</v>
      </c>
      <c r="AZ11" s="142"/>
      <c r="BA11" s="142"/>
      <c r="BB11" s="142"/>
      <c r="BC11" s="147"/>
      <c r="BD11" s="146"/>
      <c r="BE11" s="147"/>
      <c r="BF11" s="146"/>
      <c r="BG11" s="147"/>
      <c r="BH11" s="147"/>
      <c r="BI11" s="146"/>
      <c r="BJ11" s="147"/>
      <c r="BK11" s="146"/>
      <c r="BL11" s="147"/>
      <c r="BM11" s="147"/>
      <c r="BN11" s="147"/>
      <c r="BO11" s="147"/>
      <c r="BP11" s="147"/>
      <c r="BQ11" s="141"/>
      <c r="BR11" s="141"/>
      <c r="BS11" s="141"/>
      <c r="BT11" s="141"/>
      <c r="BU11" s="141"/>
      <c r="BV11" s="141"/>
      <c r="BW11" s="141"/>
      <c r="BY11" s="147"/>
    </row>
    <row r="12" s="66" customFormat="1" ht="229" customHeight="1" spans="1:77">
      <c r="A12" s="77" t="s">
        <v>469</v>
      </c>
      <c r="B12" s="77"/>
      <c r="C12" s="84" t="s">
        <v>470</v>
      </c>
      <c r="D12" s="84"/>
      <c r="E12" s="93" t="s">
        <v>471</v>
      </c>
      <c r="F12" s="84" t="s">
        <v>472</v>
      </c>
      <c r="G12" s="84" t="s">
        <v>473</v>
      </c>
      <c r="H12" s="84" t="s">
        <v>474</v>
      </c>
      <c r="I12" s="84" t="s">
        <v>475</v>
      </c>
      <c r="J12" s="84" t="s">
        <v>476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 t="s">
        <v>477</v>
      </c>
      <c r="V12" s="84" t="s">
        <v>478</v>
      </c>
      <c r="W12" s="84" t="s">
        <v>478</v>
      </c>
      <c r="X12" s="84"/>
      <c r="Y12" s="84"/>
      <c r="Z12" s="84" t="s">
        <v>479</v>
      </c>
      <c r="AA12" s="84"/>
      <c r="AB12" s="84"/>
      <c r="AC12" s="93"/>
      <c r="AD12" s="93"/>
      <c r="AE12" s="84"/>
      <c r="AF12" s="84" t="s">
        <v>480</v>
      </c>
      <c r="AG12" s="91" t="s">
        <v>481</v>
      </c>
      <c r="AH12" s="114" t="s">
        <v>482</v>
      </c>
      <c r="AI12" s="115" t="s">
        <v>483</v>
      </c>
      <c r="AJ12" s="114" t="s">
        <v>484</v>
      </c>
      <c r="AK12" s="114" t="s">
        <v>484</v>
      </c>
      <c r="AL12" s="128"/>
      <c r="AM12" s="128" t="s">
        <v>485</v>
      </c>
      <c r="AN12" s="114" t="s">
        <v>484</v>
      </c>
      <c r="AO12" s="114" t="s">
        <v>484</v>
      </c>
      <c r="AP12" s="114" t="s">
        <v>484</v>
      </c>
      <c r="AQ12" s="127" t="s">
        <v>479</v>
      </c>
      <c r="AR12" s="137" t="s">
        <v>486</v>
      </c>
      <c r="AS12" s="90" t="s">
        <v>487</v>
      </c>
      <c r="AT12" s="141"/>
      <c r="AU12" s="141" t="s">
        <v>488</v>
      </c>
      <c r="AV12" s="141"/>
      <c r="AW12" s="141" t="s">
        <v>489</v>
      </c>
      <c r="AX12" s="141"/>
      <c r="AY12" s="84" t="s">
        <v>490</v>
      </c>
      <c r="AZ12" s="84" t="s">
        <v>491</v>
      </c>
      <c r="BA12" s="84" t="s">
        <v>492</v>
      </c>
      <c r="BB12" s="84" t="s">
        <v>493</v>
      </c>
      <c r="BC12" s="141"/>
      <c r="BD12" s="148"/>
      <c r="BE12" s="141"/>
      <c r="BF12" s="148"/>
      <c r="BG12" s="141" t="s">
        <v>494</v>
      </c>
      <c r="BH12" s="141"/>
      <c r="BI12" s="148"/>
      <c r="BJ12" s="141"/>
      <c r="BK12" s="148"/>
      <c r="BL12" s="141"/>
      <c r="BM12" s="141"/>
      <c r="BN12" s="141"/>
      <c r="BO12" s="141" t="s">
        <v>495</v>
      </c>
      <c r="BP12" s="141" t="s">
        <v>495</v>
      </c>
      <c r="BQ12" s="141" t="s">
        <v>496</v>
      </c>
      <c r="BR12" s="141"/>
      <c r="BS12" s="141"/>
      <c r="BT12" s="141"/>
      <c r="BU12" s="91" t="s">
        <v>497</v>
      </c>
      <c r="BV12" s="141"/>
      <c r="BW12" s="141" t="s">
        <v>498</v>
      </c>
      <c r="BX12" s="154" t="s">
        <v>499</v>
      </c>
      <c r="BY12" s="141" t="s">
        <v>500</v>
      </c>
    </row>
    <row r="13" ht="63.6" customHeight="1" spans="1:44">
      <c r="A13" s="85" t="s">
        <v>287</v>
      </c>
      <c r="B13" s="85"/>
      <c r="C13" s="70" t="s">
        <v>501</v>
      </c>
      <c r="D13" s="70" t="s">
        <v>501</v>
      </c>
      <c r="E13" s="70" t="s">
        <v>502</v>
      </c>
      <c r="F13" s="70"/>
      <c r="G13" s="70"/>
      <c r="H13" s="70" t="s">
        <v>501</v>
      </c>
      <c r="I13" s="70" t="s">
        <v>501</v>
      </c>
      <c r="J13" s="70" t="s">
        <v>501</v>
      </c>
      <c r="K13" s="70" t="s">
        <v>501</v>
      </c>
      <c r="L13" s="70" t="s">
        <v>501</v>
      </c>
      <c r="M13" s="70" t="s">
        <v>503</v>
      </c>
      <c r="N13" s="70" t="s">
        <v>503</v>
      </c>
      <c r="O13" s="70" t="s">
        <v>503</v>
      </c>
      <c r="P13" s="70"/>
      <c r="Q13" s="70"/>
      <c r="R13" s="70"/>
      <c r="S13" s="70"/>
      <c r="T13" s="70" t="s">
        <v>501</v>
      </c>
      <c r="U13" s="70" t="s">
        <v>504</v>
      </c>
      <c r="V13" s="70" t="s">
        <v>505</v>
      </c>
      <c r="W13" s="70" t="s">
        <v>506</v>
      </c>
      <c r="X13" s="70" t="s">
        <v>501</v>
      </c>
      <c r="Y13" s="70" t="s">
        <v>501</v>
      </c>
      <c r="Z13" s="103" t="s">
        <v>507</v>
      </c>
      <c r="AA13" s="70" t="s">
        <v>501</v>
      </c>
      <c r="AB13" s="70" t="s">
        <v>501</v>
      </c>
      <c r="AC13" s="107" t="s">
        <v>508</v>
      </c>
      <c r="AD13" s="107" t="s">
        <v>501</v>
      </c>
      <c r="AE13" s="70" t="s">
        <v>501</v>
      </c>
      <c r="AF13" s="70" t="s">
        <v>501</v>
      </c>
      <c r="AG13" s="118" t="s">
        <v>509</v>
      </c>
      <c r="AH13" s="119" t="s">
        <v>510</v>
      </c>
      <c r="AI13" s="120" t="s">
        <v>511</v>
      </c>
      <c r="AJ13" s="121" t="s">
        <v>501</v>
      </c>
      <c r="AK13" s="119" t="s">
        <v>501</v>
      </c>
      <c r="AL13" s="129"/>
      <c r="AM13" s="129" t="s">
        <v>501</v>
      </c>
      <c r="AN13" s="70" t="s">
        <v>501</v>
      </c>
      <c r="AO13" s="70" t="s">
        <v>501</v>
      </c>
      <c r="AP13" s="70" t="s">
        <v>501</v>
      </c>
      <c r="AQ13" s="129" t="s">
        <v>466</v>
      </c>
      <c r="AR13" s="72" t="s">
        <v>501</v>
      </c>
    </row>
    <row r="14" ht="102" customHeight="1" spans="1:44">
      <c r="A14" s="86" t="s">
        <v>290</v>
      </c>
      <c r="B14" s="86"/>
      <c r="C14" s="70" t="s">
        <v>501</v>
      </c>
      <c r="D14" s="70" t="s">
        <v>501</v>
      </c>
      <c r="E14" s="70" t="s">
        <v>512</v>
      </c>
      <c r="F14" s="70"/>
      <c r="G14" s="70"/>
      <c r="H14" s="70" t="s">
        <v>501</v>
      </c>
      <c r="I14" s="70" t="s">
        <v>501</v>
      </c>
      <c r="J14" s="70" t="s">
        <v>501</v>
      </c>
      <c r="K14" s="70" t="s">
        <v>501</v>
      </c>
      <c r="L14" s="70" t="s">
        <v>501</v>
      </c>
      <c r="M14" s="70" t="s">
        <v>513</v>
      </c>
      <c r="N14" s="70" t="s">
        <v>514</v>
      </c>
      <c r="O14" s="70" t="s">
        <v>515</v>
      </c>
      <c r="P14" s="70"/>
      <c r="Q14" s="70"/>
      <c r="R14" s="70"/>
      <c r="S14" s="70"/>
      <c r="T14" s="70" t="s">
        <v>501</v>
      </c>
      <c r="U14" s="70" t="s">
        <v>504</v>
      </c>
      <c r="V14" s="70" t="s">
        <v>505</v>
      </c>
      <c r="W14" s="70" t="s">
        <v>516</v>
      </c>
      <c r="X14" s="70" t="s">
        <v>501</v>
      </c>
      <c r="Y14" s="70" t="s">
        <v>501</v>
      </c>
      <c r="Z14" s="103" t="s">
        <v>517</v>
      </c>
      <c r="AA14" s="70" t="s">
        <v>501</v>
      </c>
      <c r="AB14" s="70" t="s">
        <v>501</v>
      </c>
      <c r="AC14" s="107" t="s">
        <v>518</v>
      </c>
      <c r="AD14" s="107" t="s">
        <v>501</v>
      </c>
      <c r="AE14" s="70" t="s">
        <v>501</v>
      </c>
      <c r="AF14" s="70" t="s">
        <v>501</v>
      </c>
      <c r="AG14" s="118" t="s">
        <v>519</v>
      </c>
      <c r="AH14" s="119" t="s">
        <v>510</v>
      </c>
      <c r="AI14" s="120" t="s">
        <v>520</v>
      </c>
      <c r="AJ14" s="121" t="s">
        <v>501</v>
      </c>
      <c r="AK14" s="119" t="s">
        <v>501</v>
      </c>
      <c r="AL14" s="129"/>
      <c r="AM14" s="129" t="s">
        <v>501</v>
      </c>
      <c r="AN14" s="70" t="s">
        <v>501</v>
      </c>
      <c r="AO14" s="70" t="s">
        <v>501</v>
      </c>
      <c r="AP14" s="70" t="s">
        <v>501</v>
      </c>
      <c r="AQ14" s="129" t="s">
        <v>521</v>
      </c>
      <c r="AR14" s="72" t="s">
        <v>501</v>
      </c>
    </row>
    <row r="15" ht="76.2" customHeight="1" spans="1:44">
      <c r="A15" s="85" t="s">
        <v>295</v>
      </c>
      <c r="B15" s="85"/>
      <c r="C15" s="70" t="s">
        <v>501</v>
      </c>
      <c r="D15" s="70" t="s">
        <v>501</v>
      </c>
      <c r="E15" s="70" t="s">
        <v>522</v>
      </c>
      <c r="F15" s="70"/>
      <c r="G15" s="70"/>
      <c r="H15" s="70" t="s">
        <v>501</v>
      </c>
      <c r="I15" s="70" t="s">
        <v>501</v>
      </c>
      <c r="J15" s="70" t="s">
        <v>501</v>
      </c>
      <c r="K15" s="70" t="s">
        <v>501</v>
      </c>
      <c r="L15" s="70" t="s">
        <v>501</v>
      </c>
      <c r="M15" s="70" t="s">
        <v>513</v>
      </c>
      <c r="N15" s="70" t="s">
        <v>514</v>
      </c>
      <c r="O15" s="70" t="s">
        <v>515</v>
      </c>
      <c r="P15" s="70"/>
      <c r="Q15" s="70"/>
      <c r="R15" s="70"/>
      <c r="S15" s="70"/>
      <c r="T15" s="70" t="s">
        <v>501</v>
      </c>
      <c r="U15" s="70" t="s">
        <v>505</v>
      </c>
      <c r="V15" s="70" t="s">
        <v>516</v>
      </c>
      <c r="W15" s="70" t="s">
        <v>505</v>
      </c>
      <c r="X15" s="70" t="s">
        <v>501</v>
      </c>
      <c r="Y15" s="70" t="s">
        <v>501</v>
      </c>
      <c r="Z15" s="103" t="s">
        <v>507</v>
      </c>
      <c r="AA15" s="70" t="s">
        <v>501</v>
      </c>
      <c r="AB15" s="70" t="s">
        <v>501</v>
      </c>
      <c r="AC15" s="107" t="s">
        <v>508</v>
      </c>
      <c r="AD15" s="107" t="s">
        <v>501</v>
      </c>
      <c r="AE15" s="70" t="s">
        <v>501</v>
      </c>
      <c r="AF15" s="70" t="s">
        <v>501</v>
      </c>
      <c r="AG15" s="118" t="s">
        <v>523</v>
      </c>
      <c r="AH15" s="119" t="s">
        <v>510</v>
      </c>
      <c r="AI15" s="120" t="s">
        <v>520</v>
      </c>
      <c r="AJ15" s="121" t="s">
        <v>501</v>
      </c>
      <c r="AK15" s="119" t="s">
        <v>501</v>
      </c>
      <c r="AL15" s="129"/>
      <c r="AM15" s="129" t="s">
        <v>501</v>
      </c>
      <c r="AN15" s="70" t="s">
        <v>501</v>
      </c>
      <c r="AO15" s="70" t="s">
        <v>501</v>
      </c>
      <c r="AP15" s="70" t="s">
        <v>501</v>
      </c>
      <c r="AQ15" s="138" t="s">
        <v>524</v>
      </c>
      <c r="AR15" s="72" t="s">
        <v>501</v>
      </c>
    </row>
    <row r="16" ht="84" spans="1:44">
      <c r="A16" s="85" t="s">
        <v>298</v>
      </c>
      <c r="B16" s="85"/>
      <c r="C16" s="70" t="s">
        <v>501</v>
      </c>
      <c r="D16" s="70" t="s">
        <v>501</v>
      </c>
      <c r="E16" s="70" t="s">
        <v>525</v>
      </c>
      <c r="F16" s="70"/>
      <c r="G16" s="70"/>
      <c r="H16" s="70" t="s">
        <v>501</v>
      </c>
      <c r="I16" s="70" t="s">
        <v>501</v>
      </c>
      <c r="J16" s="70" t="s">
        <v>501</v>
      </c>
      <c r="K16" s="70" t="s">
        <v>501</v>
      </c>
      <c r="L16" s="70" t="s">
        <v>501</v>
      </c>
      <c r="M16" s="70" t="s">
        <v>513</v>
      </c>
      <c r="N16" s="70" t="s">
        <v>514</v>
      </c>
      <c r="O16" s="70" t="s">
        <v>515</v>
      </c>
      <c r="P16" s="70"/>
      <c r="Q16" s="70"/>
      <c r="R16" s="70"/>
      <c r="S16" s="70"/>
      <c r="T16" s="70" t="s">
        <v>501</v>
      </c>
      <c r="U16" s="70" t="s">
        <v>505</v>
      </c>
      <c r="V16" s="70" t="s">
        <v>516</v>
      </c>
      <c r="W16" s="70" t="s">
        <v>526</v>
      </c>
      <c r="X16" s="70" t="s">
        <v>501</v>
      </c>
      <c r="Y16" s="70" t="s">
        <v>501</v>
      </c>
      <c r="Z16" s="103" t="s">
        <v>517</v>
      </c>
      <c r="AA16" s="70" t="s">
        <v>501</v>
      </c>
      <c r="AB16" s="70" t="s">
        <v>501</v>
      </c>
      <c r="AC16" s="107" t="s">
        <v>508</v>
      </c>
      <c r="AD16" s="107" t="s">
        <v>501</v>
      </c>
      <c r="AE16" s="70" t="s">
        <v>501</v>
      </c>
      <c r="AF16" s="70" t="s">
        <v>501</v>
      </c>
      <c r="AG16" s="118" t="s">
        <v>523</v>
      </c>
      <c r="AH16" s="119" t="s">
        <v>510</v>
      </c>
      <c r="AI16" s="122" t="s">
        <v>527</v>
      </c>
      <c r="AJ16" s="121" t="s">
        <v>501</v>
      </c>
      <c r="AK16" s="119" t="s">
        <v>501</v>
      </c>
      <c r="AL16" s="129"/>
      <c r="AM16" s="129" t="s">
        <v>501</v>
      </c>
      <c r="AN16" s="70" t="s">
        <v>501</v>
      </c>
      <c r="AO16" s="70" t="s">
        <v>501</v>
      </c>
      <c r="AP16" s="70" t="s">
        <v>501</v>
      </c>
      <c r="AQ16" s="138" t="s">
        <v>528</v>
      </c>
      <c r="AR16" s="72" t="s">
        <v>501</v>
      </c>
    </row>
    <row r="17" ht="77.4" customHeight="1" spans="1:44">
      <c r="A17" s="85" t="s">
        <v>302</v>
      </c>
      <c r="B17" s="85"/>
      <c r="C17" s="70" t="s">
        <v>501</v>
      </c>
      <c r="D17" s="70" t="s">
        <v>501</v>
      </c>
      <c r="E17" s="70" t="s">
        <v>529</v>
      </c>
      <c r="F17" s="70"/>
      <c r="G17" s="70"/>
      <c r="H17" s="70" t="s">
        <v>501</v>
      </c>
      <c r="I17" s="70" t="s">
        <v>501</v>
      </c>
      <c r="J17" s="70" t="s">
        <v>501</v>
      </c>
      <c r="K17" s="70" t="s">
        <v>501</v>
      </c>
      <c r="L17" s="70" t="s">
        <v>501</v>
      </c>
      <c r="M17" s="70" t="s">
        <v>513</v>
      </c>
      <c r="N17" s="70" t="s">
        <v>514</v>
      </c>
      <c r="O17" s="70" t="s">
        <v>515</v>
      </c>
      <c r="P17" s="70"/>
      <c r="Q17" s="70"/>
      <c r="R17" s="70"/>
      <c r="S17" s="70"/>
      <c r="T17" s="70" t="s">
        <v>501</v>
      </c>
      <c r="U17" s="70" t="s">
        <v>516</v>
      </c>
      <c r="V17" s="70" t="s">
        <v>530</v>
      </c>
      <c r="W17" s="70" t="s">
        <v>516</v>
      </c>
      <c r="X17" s="70" t="s">
        <v>501</v>
      </c>
      <c r="Y17" s="70" t="s">
        <v>501</v>
      </c>
      <c r="Z17" s="103" t="s">
        <v>507</v>
      </c>
      <c r="AA17" s="70" t="s">
        <v>501</v>
      </c>
      <c r="AB17" s="70" t="s">
        <v>501</v>
      </c>
      <c r="AC17" s="107" t="s">
        <v>508</v>
      </c>
      <c r="AD17" s="107" t="s">
        <v>501</v>
      </c>
      <c r="AE17" s="70" t="s">
        <v>501</v>
      </c>
      <c r="AF17" s="70" t="s">
        <v>501</v>
      </c>
      <c r="AG17" s="118" t="s">
        <v>523</v>
      </c>
      <c r="AH17" s="119" t="s">
        <v>510</v>
      </c>
      <c r="AI17" s="122" t="s">
        <v>531</v>
      </c>
      <c r="AJ17" s="121" t="s">
        <v>501</v>
      </c>
      <c r="AK17" s="119" t="s">
        <v>501</v>
      </c>
      <c r="AL17" s="129"/>
      <c r="AM17" s="129" t="s">
        <v>501</v>
      </c>
      <c r="AN17" s="70" t="s">
        <v>501</v>
      </c>
      <c r="AO17" s="70" t="s">
        <v>501</v>
      </c>
      <c r="AP17" s="70" t="s">
        <v>501</v>
      </c>
      <c r="AQ17" s="138" t="s">
        <v>532</v>
      </c>
      <c r="AR17" s="72" t="s">
        <v>501</v>
      </c>
    </row>
  </sheetData>
  <mergeCells count="1">
    <mergeCell ref="A5:A9"/>
  </mergeCells>
  <pageMargins left="0.699305555555556" right="0.699305555555556" top="0.75" bottom="0.75" header="0.3" footer="0.3"/>
  <pageSetup paperSize="9" orientation="portrait"/>
  <headerFooter/>
  <ignoredErrors>
    <ignoredError sqref="AA5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B172"/>
  <sheetViews>
    <sheetView workbookViewId="0">
      <pane ySplit="1" topLeftCell="A35" activePane="bottomLeft" state="frozen"/>
      <selection/>
      <selection pane="bottomLeft" activeCell="J60" sqref="J60"/>
    </sheetView>
  </sheetViews>
  <sheetFormatPr defaultColWidth="9" defaultRowHeight="16.8" outlineLevelCol="1"/>
  <cols>
    <col min="1" max="1" width="48.1057692307692" style="53" customWidth="1"/>
    <col min="2" max="2" width="52.3365384615385" style="53" customWidth="1"/>
  </cols>
  <sheetData>
    <row r="1" spans="1:2">
      <c r="A1" s="54" t="s">
        <v>533</v>
      </c>
      <c r="B1" s="55" t="s">
        <v>534</v>
      </c>
    </row>
    <row r="2" spans="1:2">
      <c r="A2" s="56" t="s">
        <v>535</v>
      </c>
      <c r="B2" s="57" t="s">
        <v>79</v>
      </c>
    </row>
    <row r="3" spans="1:2">
      <c r="A3" s="56" t="s">
        <v>95</v>
      </c>
      <c r="B3" s="57" t="s">
        <v>71</v>
      </c>
    </row>
    <row r="4" spans="1:2">
      <c r="A4" s="56" t="s">
        <v>73</v>
      </c>
      <c r="B4" s="57" t="s">
        <v>71</v>
      </c>
    </row>
    <row r="5" spans="1:2">
      <c r="A5" s="56" t="s">
        <v>78</v>
      </c>
      <c r="B5" s="57" t="s">
        <v>71</v>
      </c>
    </row>
    <row r="6" spans="1:2">
      <c r="A6" s="56" t="s">
        <v>536</v>
      </c>
      <c r="B6" s="57" t="s">
        <v>71</v>
      </c>
    </row>
    <row r="7" spans="1:2">
      <c r="A7" s="56" t="s">
        <v>537</v>
      </c>
      <c r="B7" s="57" t="s">
        <v>71</v>
      </c>
    </row>
    <row r="8" spans="1:2">
      <c r="A8" s="56" t="s">
        <v>538</v>
      </c>
      <c r="B8" s="57" t="s">
        <v>47</v>
      </c>
    </row>
    <row r="9" spans="1:2">
      <c r="A9" s="56" t="s">
        <v>539</v>
      </c>
      <c r="B9" s="57" t="s">
        <v>47</v>
      </c>
    </row>
    <row r="10" spans="1:2">
      <c r="A10" s="56" t="s">
        <v>151</v>
      </c>
      <c r="B10" s="57" t="s">
        <v>47</v>
      </c>
    </row>
    <row r="11" spans="1:2">
      <c r="A11" s="56" t="s">
        <v>540</v>
      </c>
      <c r="B11" s="57" t="s">
        <v>47</v>
      </c>
    </row>
    <row r="12" spans="1:2">
      <c r="A12" s="56" t="s">
        <v>279</v>
      </c>
      <c r="B12" s="57" t="s">
        <v>47</v>
      </c>
    </row>
    <row r="13" spans="1:2">
      <c r="A13" s="56" t="s">
        <v>131</v>
      </c>
      <c r="B13" s="57" t="s">
        <v>47</v>
      </c>
    </row>
    <row r="14" spans="1:2">
      <c r="A14" s="56" t="s">
        <v>184</v>
      </c>
      <c r="B14" s="57" t="s">
        <v>47</v>
      </c>
    </row>
    <row r="15" spans="1:2">
      <c r="A15" s="56" t="s">
        <v>541</v>
      </c>
      <c r="B15" s="57" t="s">
        <v>47</v>
      </c>
    </row>
    <row r="16" spans="1:2">
      <c r="A16" s="58" t="s">
        <v>50</v>
      </c>
      <c r="B16" s="57" t="s">
        <v>47</v>
      </c>
    </row>
    <row r="17" spans="1:2">
      <c r="A17" s="56" t="s">
        <v>542</v>
      </c>
      <c r="B17" s="57" t="s">
        <v>47</v>
      </c>
    </row>
    <row r="18" spans="1:2">
      <c r="A18" s="56" t="s">
        <v>271</v>
      </c>
      <c r="B18" s="57" t="s">
        <v>47</v>
      </c>
    </row>
    <row r="19" spans="1:2">
      <c r="A19" s="56" t="s">
        <v>543</v>
      </c>
      <c r="B19" s="57" t="s">
        <v>47</v>
      </c>
    </row>
    <row r="20" spans="1:2">
      <c r="A20" s="56" t="s">
        <v>544</v>
      </c>
      <c r="B20" s="57" t="s">
        <v>47</v>
      </c>
    </row>
    <row r="21" spans="1:2">
      <c r="A21" s="56" t="s">
        <v>545</v>
      </c>
      <c r="B21" s="57" t="s">
        <v>47</v>
      </c>
    </row>
    <row r="22" spans="1:2">
      <c r="A22" s="56" t="s">
        <v>546</v>
      </c>
      <c r="B22" s="57" t="s">
        <v>47</v>
      </c>
    </row>
    <row r="23" spans="1:2">
      <c r="A23" s="56" t="s">
        <v>547</v>
      </c>
      <c r="B23" s="57" t="s">
        <v>47</v>
      </c>
    </row>
    <row r="24" spans="1:2">
      <c r="A24" s="56" t="s">
        <v>548</v>
      </c>
      <c r="B24" s="57" t="s">
        <v>47</v>
      </c>
    </row>
    <row r="25" spans="1:2">
      <c r="A25" s="56" t="s">
        <v>549</v>
      </c>
      <c r="B25" s="57" t="s">
        <v>47</v>
      </c>
    </row>
    <row r="26" spans="1:2">
      <c r="A26" s="56" t="s">
        <v>550</v>
      </c>
      <c r="B26" s="57" t="s">
        <v>47</v>
      </c>
    </row>
    <row r="27" spans="1:2">
      <c r="A27" s="56" t="s">
        <v>63</v>
      </c>
      <c r="B27" s="57" t="s">
        <v>47</v>
      </c>
    </row>
    <row r="28" spans="1:2">
      <c r="A28" s="56" t="s">
        <v>551</v>
      </c>
      <c r="B28" s="57" t="s">
        <v>47</v>
      </c>
    </row>
    <row r="29" spans="1:2">
      <c r="A29" s="56" t="s">
        <v>552</v>
      </c>
      <c r="B29" s="57" t="s">
        <v>47</v>
      </c>
    </row>
    <row r="30" spans="1:2">
      <c r="A30" s="56" t="s">
        <v>553</v>
      </c>
      <c r="B30" s="57" t="s">
        <v>47</v>
      </c>
    </row>
    <row r="31" spans="1:2">
      <c r="A31" s="56" t="s">
        <v>554</v>
      </c>
      <c r="B31" s="57" t="s">
        <v>47</v>
      </c>
    </row>
    <row r="32" spans="1:2">
      <c r="A32" s="56" t="s">
        <v>555</v>
      </c>
      <c r="B32" s="57" t="s">
        <v>47</v>
      </c>
    </row>
    <row r="33" spans="1:2">
      <c r="A33" s="56" t="s">
        <v>276</v>
      </c>
      <c r="B33" s="57" t="s">
        <v>47</v>
      </c>
    </row>
    <row r="34" spans="1:2">
      <c r="A34" s="56" t="s">
        <v>194</v>
      </c>
      <c r="B34" s="57" t="s">
        <v>47</v>
      </c>
    </row>
    <row r="35" spans="1:2">
      <c r="A35" s="56" t="s">
        <v>160</v>
      </c>
      <c r="B35" s="57" t="s">
        <v>47</v>
      </c>
    </row>
    <row r="36" spans="1:2">
      <c r="A36" s="56" t="s">
        <v>556</v>
      </c>
      <c r="B36" s="57" t="s">
        <v>47</v>
      </c>
    </row>
    <row r="37" spans="1:2">
      <c r="A37" s="56" t="s">
        <v>557</v>
      </c>
      <c r="B37" s="57" t="s">
        <v>47</v>
      </c>
    </row>
    <row r="38" spans="1:2">
      <c r="A38" s="56" t="s">
        <v>139</v>
      </c>
      <c r="B38" s="57" t="s">
        <v>47</v>
      </c>
    </row>
    <row r="39" spans="1:2">
      <c r="A39" s="56" t="s">
        <v>558</v>
      </c>
      <c r="B39" s="57" t="s">
        <v>47</v>
      </c>
    </row>
    <row r="40" spans="1:2">
      <c r="A40" s="56" t="s">
        <v>69</v>
      </c>
      <c r="B40" s="57" t="s">
        <v>47</v>
      </c>
    </row>
    <row r="41" spans="1:2">
      <c r="A41" s="56" t="s">
        <v>559</v>
      </c>
      <c r="B41" s="57" t="s">
        <v>47</v>
      </c>
    </row>
    <row r="42" spans="1:2">
      <c r="A42" s="56" t="s">
        <v>560</v>
      </c>
      <c r="B42" s="57" t="s">
        <v>47</v>
      </c>
    </row>
    <row r="43" spans="1:2">
      <c r="A43" s="56" t="s">
        <v>561</v>
      </c>
      <c r="B43" s="57" t="s">
        <v>47</v>
      </c>
    </row>
    <row r="44" spans="1:2">
      <c r="A44" s="56" t="s">
        <v>562</v>
      </c>
      <c r="B44" s="57" t="s">
        <v>47</v>
      </c>
    </row>
    <row r="45" spans="1:2">
      <c r="A45" s="56" t="s">
        <v>250</v>
      </c>
      <c r="B45" s="57" t="s">
        <v>47</v>
      </c>
    </row>
    <row r="46" spans="1:2">
      <c r="A46" s="56" t="s">
        <v>563</v>
      </c>
      <c r="B46" s="57" t="s">
        <v>47</v>
      </c>
    </row>
    <row r="47" spans="1:2">
      <c r="A47" s="56" t="s">
        <v>61</v>
      </c>
      <c r="B47" s="57" t="s">
        <v>47</v>
      </c>
    </row>
    <row r="48" spans="1:2">
      <c r="A48" s="56" t="s">
        <v>564</v>
      </c>
      <c r="B48" s="57" t="s">
        <v>47</v>
      </c>
    </row>
    <row r="49" spans="1:2">
      <c r="A49" s="56" t="s">
        <v>565</v>
      </c>
      <c r="B49" s="57" t="s">
        <v>47</v>
      </c>
    </row>
    <row r="50" spans="1:2">
      <c r="A50" s="56" t="s">
        <v>566</v>
      </c>
      <c r="B50" s="57" t="s">
        <v>47</v>
      </c>
    </row>
    <row r="51" spans="1:2">
      <c r="A51" s="58" t="s">
        <v>567</v>
      </c>
      <c r="B51" s="57" t="s">
        <v>47</v>
      </c>
    </row>
    <row r="52" spans="1:2">
      <c r="A52" s="58" t="s">
        <v>568</v>
      </c>
      <c r="B52" s="57" t="s">
        <v>47</v>
      </c>
    </row>
    <row r="53" spans="1:2">
      <c r="A53" s="59" t="s">
        <v>569</v>
      </c>
      <c r="B53" s="55" t="s">
        <v>570</v>
      </c>
    </row>
    <row r="54" spans="1:2">
      <c r="A54" s="59" t="s">
        <v>571</v>
      </c>
      <c r="B54" s="55" t="s">
        <v>572</v>
      </c>
    </row>
    <row r="55" spans="1:2">
      <c r="A55" s="56" t="s">
        <v>573</v>
      </c>
      <c r="B55" s="57" t="s">
        <v>86</v>
      </c>
    </row>
    <row r="56" spans="1:2">
      <c r="A56" s="56" t="s">
        <v>88</v>
      </c>
      <c r="B56" s="57" t="s">
        <v>86</v>
      </c>
    </row>
    <row r="57" spans="1:2">
      <c r="A57" s="56" t="s">
        <v>216</v>
      </c>
      <c r="B57" s="57" t="s">
        <v>215</v>
      </c>
    </row>
    <row r="58" spans="1:2">
      <c r="A58" s="56" t="s">
        <v>214</v>
      </c>
      <c r="B58" s="57" t="s">
        <v>104</v>
      </c>
    </row>
    <row r="59" spans="1:2">
      <c r="A59" s="56" t="s">
        <v>105</v>
      </c>
      <c r="B59" s="57" t="s">
        <v>104</v>
      </c>
    </row>
    <row r="60" spans="1:2">
      <c r="A60" s="56" t="s">
        <v>574</v>
      </c>
      <c r="B60" s="57" t="s">
        <v>141</v>
      </c>
    </row>
    <row r="61" spans="1:2">
      <c r="A61" s="56" t="s">
        <v>575</v>
      </c>
      <c r="B61" s="57" t="s">
        <v>576</v>
      </c>
    </row>
    <row r="62" spans="1:2">
      <c r="A62" s="56" t="s">
        <v>122</v>
      </c>
      <c r="B62" s="57" t="s">
        <v>120</v>
      </c>
    </row>
    <row r="63" spans="1:2">
      <c r="A63" s="56" t="s">
        <v>235</v>
      </c>
      <c r="B63" s="57" t="s">
        <v>232</v>
      </c>
    </row>
    <row r="64" spans="1:2">
      <c r="A64" s="56" t="s">
        <v>577</v>
      </c>
      <c r="B64" s="57" t="s">
        <v>167</v>
      </c>
    </row>
    <row r="65" spans="1:2">
      <c r="A65" s="55" t="s">
        <v>578</v>
      </c>
      <c r="B65" s="55" t="s">
        <v>579</v>
      </c>
    </row>
    <row r="66" spans="1:2">
      <c r="A66" s="55" t="s">
        <v>580</v>
      </c>
      <c r="B66" s="55" t="s">
        <v>581</v>
      </c>
    </row>
    <row r="67" spans="1:2">
      <c r="A67" s="60" t="s">
        <v>582</v>
      </c>
      <c r="B67" s="60" t="s">
        <v>583</v>
      </c>
    </row>
    <row r="68" spans="1:2">
      <c r="A68" s="60" t="s">
        <v>584</v>
      </c>
      <c r="B68" s="60" t="s">
        <v>47</v>
      </c>
    </row>
    <row r="69" spans="1:2">
      <c r="A69" s="57" t="s">
        <v>585</v>
      </c>
      <c r="B69" s="61" t="s">
        <v>192</v>
      </c>
    </row>
    <row r="70" spans="1:2">
      <c r="A70" s="61" t="s">
        <v>586</v>
      </c>
      <c r="B70" s="57" t="s">
        <v>47</v>
      </c>
    </row>
    <row r="71" spans="1:2">
      <c r="A71" s="57" t="s">
        <v>587</v>
      </c>
      <c r="B71" s="61" t="s">
        <v>192</v>
      </c>
    </row>
    <row r="72" spans="1:2">
      <c r="A72" s="57" t="s">
        <v>588</v>
      </c>
      <c r="B72" s="61" t="s">
        <v>192</v>
      </c>
    </row>
    <row r="73" spans="1:2">
      <c r="A73" s="57" t="s">
        <v>589</v>
      </c>
      <c r="B73" s="57" t="s">
        <v>47</v>
      </c>
    </row>
    <row r="74" spans="1:2">
      <c r="A74" s="57" t="s">
        <v>590</v>
      </c>
      <c r="B74" s="57" t="s">
        <v>47</v>
      </c>
    </row>
    <row r="75" spans="1:2">
      <c r="A75" s="57" t="s">
        <v>591</v>
      </c>
      <c r="B75" s="57" t="s">
        <v>47</v>
      </c>
    </row>
    <row r="76" spans="1:2">
      <c r="A76" s="61" t="s">
        <v>592</v>
      </c>
      <c r="B76" s="57" t="s">
        <v>47</v>
      </c>
    </row>
    <row r="77" spans="1:2">
      <c r="A77" s="61" t="s">
        <v>270</v>
      </c>
      <c r="B77" s="61" t="s">
        <v>141</v>
      </c>
    </row>
    <row r="78" spans="1:2">
      <c r="A78" s="61" t="s">
        <v>575</v>
      </c>
      <c r="B78" s="61" t="s">
        <v>593</v>
      </c>
    </row>
    <row r="79" spans="1:2">
      <c r="A79" s="61" t="s">
        <v>594</v>
      </c>
      <c r="B79" s="61" t="s">
        <v>47</v>
      </c>
    </row>
    <row r="80" spans="1:2">
      <c r="A80" s="61" t="s">
        <v>595</v>
      </c>
      <c r="B80" s="61" t="s">
        <v>596</v>
      </c>
    </row>
    <row r="81" spans="1:2">
      <c r="A81" s="61" t="s">
        <v>597</v>
      </c>
      <c r="B81" s="61" t="s">
        <v>598</v>
      </c>
    </row>
    <row r="82" spans="1:2">
      <c r="A82" s="61" t="s">
        <v>205</v>
      </c>
      <c r="B82" s="61" t="s">
        <v>192</v>
      </c>
    </row>
    <row r="83" spans="1:2">
      <c r="A83" s="61" t="s">
        <v>251</v>
      </c>
      <c r="B83" s="61" t="s">
        <v>232</v>
      </c>
    </row>
    <row r="84" spans="1:2">
      <c r="A84" s="61" t="s">
        <v>599</v>
      </c>
      <c r="B84" s="61" t="s">
        <v>599</v>
      </c>
    </row>
    <row r="85" spans="1:2">
      <c r="A85" s="61" t="s">
        <v>600</v>
      </c>
      <c r="B85" s="61" t="s">
        <v>120</v>
      </c>
    </row>
    <row r="86" spans="1:2">
      <c r="A86" s="61" t="s">
        <v>601</v>
      </c>
      <c r="B86" s="61" t="s">
        <v>601</v>
      </c>
    </row>
    <row r="87" spans="1:2">
      <c r="A87" s="61" t="s">
        <v>602</v>
      </c>
      <c r="B87" s="61" t="s">
        <v>603</v>
      </c>
    </row>
    <row r="88" spans="1:2">
      <c r="A88" s="61" t="s">
        <v>604</v>
      </c>
      <c r="B88" s="61" t="s">
        <v>196</v>
      </c>
    </row>
    <row r="89" spans="1:2">
      <c r="A89" s="61" t="s">
        <v>605</v>
      </c>
      <c r="B89" s="61" t="s">
        <v>606</v>
      </c>
    </row>
    <row r="90" spans="1:2">
      <c r="A90" s="61" t="s">
        <v>607</v>
      </c>
      <c r="B90" s="61" t="s">
        <v>71</v>
      </c>
    </row>
    <row r="91" spans="1:2">
      <c r="A91" s="61" t="s">
        <v>608</v>
      </c>
      <c r="B91" s="61" t="s">
        <v>47</v>
      </c>
    </row>
    <row r="92" spans="1:2">
      <c r="A92" s="61" t="s">
        <v>609</v>
      </c>
      <c r="B92" s="61" t="s">
        <v>47</v>
      </c>
    </row>
    <row r="93" spans="1:2">
      <c r="A93" s="61" t="s">
        <v>610</v>
      </c>
      <c r="B93" s="61" t="s">
        <v>86</v>
      </c>
    </row>
    <row r="94" spans="1:2">
      <c r="A94" s="61" t="s">
        <v>611</v>
      </c>
      <c r="B94" s="61" t="s">
        <v>47</v>
      </c>
    </row>
    <row r="95" spans="1:2">
      <c r="A95" s="61" t="s">
        <v>612</v>
      </c>
      <c r="B95" s="61" t="s">
        <v>47</v>
      </c>
    </row>
    <row r="96" spans="1:2">
      <c r="A96" s="61" t="s">
        <v>613</v>
      </c>
      <c r="B96" s="61" t="s">
        <v>47</v>
      </c>
    </row>
    <row r="97" spans="1:2">
      <c r="A97" s="61" t="s">
        <v>614</v>
      </c>
      <c r="B97" s="61" t="s">
        <v>598</v>
      </c>
    </row>
    <row r="98" spans="1:2">
      <c r="A98" s="61" t="s">
        <v>615</v>
      </c>
      <c r="B98" s="61" t="s">
        <v>616</v>
      </c>
    </row>
    <row r="99" spans="1:2">
      <c r="A99" s="61" t="s">
        <v>617</v>
      </c>
      <c r="B99" s="61" t="s">
        <v>192</v>
      </c>
    </row>
    <row r="100" spans="1:2">
      <c r="A100" s="61" t="s">
        <v>618</v>
      </c>
      <c r="B100" s="61" t="s">
        <v>141</v>
      </c>
    </row>
    <row r="101" spans="1:2">
      <c r="A101" s="61" t="s">
        <v>588</v>
      </c>
      <c r="B101" s="61" t="s">
        <v>596</v>
      </c>
    </row>
    <row r="102" spans="1:2">
      <c r="A102" s="61" t="s">
        <v>619</v>
      </c>
      <c r="B102" s="61" t="s">
        <v>47</v>
      </c>
    </row>
    <row r="103" spans="1:2">
      <c r="A103" s="61" t="s">
        <v>620</v>
      </c>
      <c r="B103" s="61" t="s">
        <v>621</v>
      </c>
    </row>
    <row r="104" spans="1:2">
      <c r="A104" s="61" t="s">
        <v>143</v>
      </c>
      <c r="B104" s="61" t="s">
        <v>141</v>
      </c>
    </row>
    <row r="105" spans="1:2">
      <c r="A105" s="61" t="s">
        <v>226</v>
      </c>
      <c r="B105" s="61" t="s">
        <v>192</v>
      </c>
    </row>
    <row r="106" spans="1:2">
      <c r="A106" s="62"/>
      <c r="B106" s="62"/>
    </row>
    <row r="107" spans="1:2">
      <c r="A107" s="62"/>
      <c r="B107" s="62"/>
    </row>
    <row r="108" spans="1:2">
      <c r="A108" s="62"/>
      <c r="B108" s="62"/>
    </row>
    <row r="109" spans="1:2">
      <c r="A109" s="62"/>
      <c r="B109" s="62"/>
    </row>
    <row r="110" spans="1:2">
      <c r="A110" s="62"/>
      <c r="B110" s="62"/>
    </row>
    <row r="111" spans="1:2">
      <c r="A111" s="62"/>
      <c r="B111" s="62"/>
    </row>
    <row r="112" spans="1:2">
      <c r="A112" s="62"/>
      <c r="B112" s="62"/>
    </row>
    <row r="113" spans="1:2">
      <c r="A113" s="62"/>
      <c r="B113" s="62"/>
    </row>
    <row r="114" spans="1:2">
      <c r="A114" s="62"/>
      <c r="B114" s="62"/>
    </row>
    <row r="115" spans="1:2">
      <c r="A115" s="62"/>
      <c r="B115" s="62"/>
    </row>
    <row r="116" spans="1:2">
      <c r="A116" s="62"/>
      <c r="B116" s="62"/>
    </row>
    <row r="117" spans="1:2">
      <c r="A117" s="62"/>
      <c r="B117" s="62"/>
    </row>
    <row r="118" spans="1:2">
      <c r="A118" s="62"/>
      <c r="B118" s="62"/>
    </row>
    <row r="119" spans="1:2">
      <c r="A119" s="62"/>
      <c r="B119" s="62"/>
    </row>
    <row r="120" spans="1:2">
      <c r="A120" s="62"/>
      <c r="B120" s="62"/>
    </row>
    <row r="121" spans="1:2">
      <c r="A121" s="62"/>
      <c r="B121" s="62"/>
    </row>
    <row r="122" spans="1:2">
      <c r="A122" s="62"/>
      <c r="B122" s="62"/>
    </row>
    <row r="123" spans="1:2">
      <c r="A123" s="62"/>
      <c r="B123" s="62"/>
    </row>
    <row r="124" spans="1:2">
      <c r="A124" s="62"/>
      <c r="B124" s="62"/>
    </row>
    <row r="125" spans="1:2">
      <c r="A125" s="62"/>
      <c r="B125" s="62"/>
    </row>
    <row r="126" spans="1:2">
      <c r="A126" s="62"/>
      <c r="B126" s="62"/>
    </row>
    <row r="127" spans="1:2">
      <c r="A127" s="62"/>
      <c r="B127" s="62"/>
    </row>
    <row r="128" spans="1:2">
      <c r="A128" s="62"/>
      <c r="B128" s="62"/>
    </row>
    <row r="129" spans="1:2">
      <c r="A129" s="62"/>
      <c r="B129" s="62"/>
    </row>
    <row r="130" spans="1:2">
      <c r="A130" s="62"/>
      <c r="B130" s="62"/>
    </row>
    <row r="131" spans="1:2">
      <c r="A131" s="62"/>
      <c r="B131" s="62"/>
    </row>
    <row r="132" spans="1:2">
      <c r="A132" s="62"/>
      <c r="B132" s="62"/>
    </row>
    <row r="133" spans="1:2">
      <c r="A133" s="62"/>
      <c r="B133" s="62"/>
    </row>
    <row r="134" spans="1:2">
      <c r="A134" s="62"/>
      <c r="B134" s="62"/>
    </row>
    <row r="135" spans="1:2">
      <c r="A135" s="62"/>
      <c r="B135" s="62"/>
    </row>
    <row r="136" spans="1:2">
      <c r="A136" s="62"/>
      <c r="B136" s="62"/>
    </row>
    <row r="137" spans="1:2">
      <c r="A137" s="62"/>
      <c r="B137" s="62"/>
    </row>
    <row r="138" spans="1:2">
      <c r="A138" s="62"/>
      <c r="B138" s="62"/>
    </row>
    <row r="139" spans="1:2">
      <c r="A139" s="62"/>
      <c r="B139" s="62"/>
    </row>
    <row r="140" spans="1:2">
      <c r="A140" s="62"/>
      <c r="B140" s="62"/>
    </row>
    <row r="141" spans="1:2">
      <c r="A141" s="62"/>
      <c r="B141" s="62"/>
    </row>
    <row r="142" spans="1:2">
      <c r="A142" s="62"/>
      <c r="B142" s="62"/>
    </row>
    <row r="143" spans="1:2">
      <c r="A143" s="62"/>
      <c r="B143" s="62"/>
    </row>
    <row r="144" spans="1:2">
      <c r="A144" s="62"/>
      <c r="B144" s="62"/>
    </row>
    <row r="145" spans="1:2">
      <c r="A145" s="62"/>
      <c r="B145" s="62"/>
    </row>
    <row r="146" spans="1:2">
      <c r="A146" s="62"/>
      <c r="B146" s="62"/>
    </row>
    <row r="147" spans="1:2">
      <c r="A147" s="62"/>
      <c r="B147" s="62"/>
    </row>
    <row r="148" spans="1:2">
      <c r="A148" s="62"/>
      <c r="B148" s="62"/>
    </row>
    <row r="149" spans="1:2">
      <c r="A149" s="62"/>
      <c r="B149" s="62"/>
    </row>
    <row r="150" spans="1:2">
      <c r="A150" s="62"/>
      <c r="B150" s="62"/>
    </row>
    <row r="151" spans="1:2">
      <c r="A151" s="62"/>
      <c r="B151" s="62"/>
    </row>
    <row r="152" spans="1:2">
      <c r="A152" s="62"/>
      <c r="B152" s="62"/>
    </row>
    <row r="153" spans="1:2">
      <c r="A153" s="62"/>
      <c r="B153" s="62"/>
    </row>
    <row r="154" spans="1:2">
      <c r="A154" s="62"/>
      <c r="B154" s="62"/>
    </row>
    <row r="155" spans="1:2">
      <c r="A155" s="62"/>
      <c r="B155" s="62"/>
    </row>
    <row r="156" spans="1:2">
      <c r="A156" s="62"/>
      <c r="B156" s="62"/>
    </row>
    <row r="157" spans="1:2">
      <c r="A157" s="62"/>
      <c r="B157" s="62"/>
    </row>
    <row r="158" spans="1:2">
      <c r="A158" s="62"/>
      <c r="B158" s="62"/>
    </row>
    <row r="159" spans="1:2">
      <c r="A159" s="62"/>
      <c r="B159" s="62"/>
    </row>
    <row r="160" spans="1:2">
      <c r="A160" s="62"/>
      <c r="B160" s="62"/>
    </row>
    <row r="161" spans="1:2">
      <c r="A161" s="62"/>
      <c r="B161" s="62"/>
    </row>
    <row r="162" spans="1:2">
      <c r="A162" s="62"/>
      <c r="B162" s="62"/>
    </row>
    <row r="163" spans="1:2">
      <c r="A163" s="62"/>
      <c r="B163" s="62"/>
    </row>
    <row r="164" spans="1:2">
      <c r="A164" s="62"/>
      <c r="B164" s="62"/>
    </row>
    <row r="165" spans="1:2">
      <c r="A165" s="62"/>
      <c r="B165" s="62"/>
    </row>
    <row r="166" spans="1:2">
      <c r="A166" s="62"/>
      <c r="B166" s="62"/>
    </row>
    <row r="167" spans="1:2">
      <c r="A167" s="62"/>
      <c r="B167" s="62"/>
    </row>
    <row r="168" spans="1:2">
      <c r="A168" s="62"/>
      <c r="B168" s="62"/>
    </row>
    <row r="169" spans="1:2">
      <c r="A169" s="62"/>
      <c r="B169" s="62"/>
    </row>
    <row r="170" spans="1:2">
      <c r="A170" s="62"/>
      <c r="B170" s="62"/>
    </row>
    <row r="171" spans="1:2">
      <c r="A171" s="62"/>
      <c r="B171" s="62"/>
    </row>
    <row r="172" spans="1:2">
      <c r="A172" s="62"/>
      <c r="B172" s="6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workbookViewId="0">
      <selection activeCell="D24" sqref="D24"/>
    </sheetView>
  </sheetViews>
  <sheetFormatPr defaultColWidth="9" defaultRowHeight="16.8" outlineLevelCol="3"/>
  <cols>
    <col min="1" max="1" width="18.3365384615385" customWidth="1"/>
    <col min="2" max="2" width="15" customWidth="1"/>
    <col min="3" max="3" width="20.4423076923077" customWidth="1"/>
    <col min="4" max="4" width="31.4423076923077" customWidth="1"/>
  </cols>
  <sheetData>
    <row r="1" spans="1:4">
      <c r="A1" s="48" t="s">
        <v>622</v>
      </c>
      <c r="B1" s="48" t="s">
        <v>363</v>
      </c>
      <c r="C1" s="48" t="s">
        <v>364</v>
      </c>
      <c r="D1" s="49" t="s">
        <v>623</v>
      </c>
    </row>
    <row r="2" spans="1:4">
      <c r="A2" s="48" t="s">
        <v>624</v>
      </c>
      <c r="B2" s="48" t="s">
        <v>625</v>
      </c>
      <c r="C2" s="48" t="s">
        <v>626</v>
      </c>
      <c r="D2" s="50" t="s">
        <v>627</v>
      </c>
    </row>
    <row r="3" spans="1:4">
      <c r="A3" s="51" t="s">
        <v>5</v>
      </c>
      <c r="B3" s="51" t="s">
        <v>628</v>
      </c>
      <c r="C3" s="52" t="s">
        <v>629</v>
      </c>
      <c r="D3" s="50"/>
    </row>
    <row r="4" spans="1:4">
      <c r="A4" s="51"/>
      <c r="B4" s="51"/>
      <c r="C4" s="52" t="s">
        <v>630</v>
      </c>
      <c r="D4" s="50"/>
    </row>
    <row r="5" spans="1:4">
      <c r="A5" s="51"/>
      <c r="B5" s="51"/>
      <c r="C5" s="52" t="s">
        <v>631</v>
      </c>
      <c r="D5" s="50"/>
    </row>
    <row r="6" spans="1:4">
      <c r="A6" s="51"/>
      <c r="B6" s="51"/>
      <c r="C6" s="52" t="s">
        <v>632</v>
      </c>
      <c r="D6" s="50"/>
    </row>
    <row r="7" spans="1:4">
      <c r="A7" s="51"/>
      <c r="B7" s="51"/>
      <c r="C7" s="52" t="s">
        <v>633</v>
      </c>
      <c r="D7" s="50"/>
    </row>
    <row r="8" spans="1:4">
      <c r="A8" s="51"/>
      <c r="B8" s="51"/>
      <c r="C8" s="52" t="s">
        <v>634</v>
      </c>
      <c r="D8" s="50"/>
    </row>
    <row r="9" spans="1:4">
      <c r="A9" s="51"/>
      <c r="B9" s="51"/>
      <c r="C9" s="52" t="s">
        <v>635</v>
      </c>
      <c r="D9" s="50"/>
    </row>
    <row r="10" spans="1:4">
      <c r="A10" s="51"/>
      <c r="B10" s="51"/>
      <c r="C10" s="52" t="s">
        <v>636</v>
      </c>
      <c r="D10" s="50"/>
    </row>
    <row r="11" spans="1:4">
      <c r="A11" s="51"/>
      <c r="B11" s="51" t="s">
        <v>637</v>
      </c>
      <c r="C11" s="52" t="s">
        <v>638</v>
      </c>
      <c r="D11" s="50"/>
    </row>
    <row r="12" spans="1:4">
      <c r="A12" s="51"/>
      <c r="B12" s="51"/>
      <c r="C12" s="52" t="s">
        <v>639</v>
      </c>
      <c r="D12" s="50"/>
    </row>
    <row r="13" spans="1:4">
      <c r="A13" s="51"/>
      <c r="B13" s="51"/>
      <c r="C13" s="52" t="s">
        <v>640</v>
      </c>
      <c r="D13" s="50"/>
    </row>
    <row r="14" spans="1:4">
      <c r="A14" s="51"/>
      <c r="B14" s="51"/>
      <c r="C14" s="52" t="s">
        <v>641</v>
      </c>
      <c r="D14" s="50"/>
    </row>
    <row r="15" spans="1:4">
      <c r="A15" s="51"/>
      <c r="B15" s="51"/>
      <c r="C15" s="52" t="s">
        <v>642</v>
      </c>
      <c r="D15" s="50"/>
    </row>
    <row r="16" spans="1:4">
      <c r="A16" s="51"/>
      <c r="B16" s="51"/>
      <c r="C16" s="52" t="s">
        <v>643</v>
      </c>
      <c r="D16" s="50"/>
    </row>
    <row r="17" spans="1:4">
      <c r="A17" s="51"/>
      <c r="B17" s="51"/>
      <c r="C17" s="52" t="s">
        <v>644</v>
      </c>
      <c r="D17" s="50"/>
    </row>
    <row r="18" spans="1:4">
      <c r="A18" s="51"/>
      <c r="B18" s="51"/>
      <c r="C18" s="52" t="s">
        <v>645</v>
      </c>
      <c r="D18" s="50"/>
    </row>
  </sheetData>
  <mergeCells count="4">
    <mergeCell ref="A3:A18"/>
    <mergeCell ref="B3:B10"/>
    <mergeCell ref="B11:B18"/>
    <mergeCell ref="D2:D18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showGridLines="0" zoomScale="55" zoomScaleNormal="55" workbookViewId="0">
      <selection activeCell="I3" sqref="I3"/>
    </sheetView>
  </sheetViews>
  <sheetFormatPr defaultColWidth="9" defaultRowHeight="16.8" outlineLevelRow="5" outlineLevelCol="1"/>
  <cols>
    <col min="1" max="1" width="114.884615384615" customWidth="1"/>
    <col min="2" max="2" width="133.442307692308" customWidth="1"/>
  </cols>
  <sheetData>
    <row r="1" ht="21.6" spans="1:2">
      <c r="A1" s="44" t="s">
        <v>646</v>
      </c>
      <c r="B1" s="45" t="s">
        <v>647</v>
      </c>
    </row>
    <row r="2" ht="128.4" customHeight="1" spans="1:2">
      <c r="A2" s="46"/>
      <c r="B2" s="47"/>
    </row>
    <row r="3" ht="264.6" customHeight="1" spans="1:2">
      <c r="A3" s="46"/>
      <c r="B3" s="47"/>
    </row>
    <row r="4" ht="20.4" customHeight="1" spans="1:2">
      <c r="A4" s="44" t="s">
        <v>648</v>
      </c>
      <c r="B4" s="44"/>
    </row>
    <row r="5" ht="408.6" customHeight="1" spans="1:2">
      <c r="A5" s="46"/>
      <c r="B5" s="46"/>
    </row>
    <row r="6" ht="331.8" customHeight="1" spans="1:2">
      <c r="A6" s="46"/>
      <c r="B6" s="46"/>
    </row>
  </sheetData>
  <mergeCells count="3">
    <mergeCell ref="A4:B4"/>
    <mergeCell ref="A2:A3"/>
    <mergeCell ref="A5:B6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0"/>
  <sheetViews>
    <sheetView zoomScale="85" zoomScaleNormal="85" workbookViewId="0">
      <selection activeCell="L4" sqref="L4:N4"/>
    </sheetView>
  </sheetViews>
  <sheetFormatPr defaultColWidth="8.88461538461539" defaultRowHeight="20.4" customHeight="1"/>
  <cols>
    <col min="1" max="1" width="13" style="6" customWidth="1"/>
    <col min="2" max="2" width="10.6634615384615" style="6" customWidth="1"/>
    <col min="3" max="3" width="8.44230769230769" style="6" customWidth="1"/>
    <col min="4" max="9" width="10.6634615384615" style="6" customWidth="1"/>
    <col min="10" max="10" width="6.22115384615385" style="6" customWidth="1"/>
    <col min="11" max="11" width="12" style="6" customWidth="1"/>
    <col min="12" max="12" width="26.5576923076923" style="6" customWidth="1"/>
    <col min="13" max="13" width="34.6634615384615" style="6" customWidth="1"/>
    <col min="14" max="14" width="32" style="6" customWidth="1"/>
    <col min="15" max="16384" width="8.88461538461539" style="6"/>
  </cols>
  <sheetData>
    <row r="1" s="4" customFormat="1" ht="29.4" customHeight="1" spans="1:36">
      <c r="A1" s="31" t="s">
        <v>649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37"/>
      <c r="AH1" s="37"/>
      <c r="AI1" s="37"/>
      <c r="AJ1" s="38"/>
    </row>
    <row r="2" s="4" customFormat="1" ht="33" customHeight="1" spans="1:36">
      <c r="A2" s="8" t="s">
        <v>650</v>
      </c>
      <c r="B2" s="8"/>
      <c r="C2" s="8"/>
      <c r="D2" s="8"/>
      <c r="E2" s="8"/>
      <c r="F2" s="8"/>
      <c r="G2" s="8"/>
      <c r="H2" s="8"/>
      <c r="I2" s="8"/>
      <c r="J2" s="8"/>
      <c r="K2" s="8"/>
      <c r="L2" s="13" t="s">
        <v>651</v>
      </c>
      <c r="M2" s="19" t="s">
        <v>652</v>
      </c>
      <c r="N2" s="2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22"/>
      <c r="AH2" s="22"/>
      <c r="AI2" s="22"/>
      <c r="AJ2" s="22"/>
    </row>
    <row r="3" s="5" customFormat="1" customHeight="1" spans="1:14">
      <c r="A3" s="15" t="s">
        <v>31</v>
      </c>
      <c r="B3" s="15" t="s">
        <v>1</v>
      </c>
      <c r="C3" s="15" t="s">
        <v>351</v>
      </c>
      <c r="D3" s="15" t="s">
        <v>0</v>
      </c>
      <c r="E3" s="15" t="s">
        <v>9</v>
      </c>
      <c r="F3" s="15" t="s">
        <v>29</v>
      </c>
      <c r="G3" s="15" t="s">
        <v>5</v>
      </c>
      <c r="H3" s="15" t="s">
        <v>8</v>
      </c>
      <c r="I3" s="15" t="s">
        <v>16</v>
      </c>
      <c r="J3" s="15" t="s">
        <v>32</v>
      </c>
      <c r="K3" s="15" t="s">
        <v>25</v>
      </c>
      <c r="L3" s="15" t="s">
        <v>653</v>
      </c>
      <c r="M3" s="15" t="s">
        <v>37</v>
      </c>
      <c r="N3" s="15" t="s">
        <v>38</v>
      </c>
    </row>
    <row r="4" s="5" customFormat="1" ht="47.4" customHeight="1" spans="1:1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23" t="s">
        <v>654</v>
      </c>
      <c r="M4" s="24" t="s">
        <v>655</v>
      </c>
      <c r="N4" s="24" t="s">
        <v>656</v>
      </c>
    </row>
    <row r="5" s="5" customFormat="1" customHeight="1"/>
    <row r="6" s="5" customFormat="1" customHeight="1"/>
    <row r="7" s="39" customFormat="1" ht="27.6" customHeight="1" spans="1:36">
      <c r="A7" s="31" t="s">
        <v>657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2"/>
      <c r="Y7" s="42"/>
      <c r="Z7" s="42"/>
      <c r="AA7" s="42"/>
      <c r="AB7" s="42"/>
      <c r="AC7" s="42"/>
      <c r="AD7" s="42"/>
      <c r="AE7" s="42"/>
      <c r="AF7" s="43"/>
      <c r="AG7" s="42"/>
      <c r="AH7" s="42"/>
      <c r="AI7" s="42"/>
      <c r="AJ7" s="43"/>
    </row>
    <row r="8" s="5" customFormat="1" ht="27" spans="1:14">
      <c r="A8" s="40" t="s">
        <v>650</v>
      </c>
      <c r="B8" s="40"/>
      <c r="C8" s="40"/>
      <c r="D8" s="40"/>
      <c r="E8" s="40"/>
      <c r="F8" s="40"/>
      <c r="G8" s="40"/>
      <c r="H8" s="40"/>
      <c r="I8" s="40"/>
      <c r="J8" s="40"/>
      <c r="K8" s="28" t="s">
        <v>658</v>
      </c>
      <c r="L8" s="28" t="s">
        <v>651</v>
      </c>
      <c r="M8" s="29" t="s">
        <v>652</v>
      </c>
      <c r="N8" s="30"/>
    </row>
    <row r="9" s="5" customFormat="1" customHeight="1" spans="1:14">
      <c r="A9" s="15" t="s">
        <v>31</v>
      </c>
      <c r="B9" s="15" t="s">
        <v>1</v>
      </c>
      <c r="C9" s="15" t="s">
        <v>351</v>
      </c>
      <c r="D9" s="15" t="s">
        <v>0</v>
      </c>
      <c r="E9" s="15" t="s">
        <v>9</v>
      </c>
      <c r="F9" s="15" t="s">
        <v>29</v>
      </c>
      <c r="G9" s="15" t="s">
        <v>5</v>
      </c>
      <c r="H9" s="15" t="s">
        <v>8</v>
      </c>
      <c r="I9" s="15" t="s">
        <v>16</v>
      </c>
      <c r="J9" s="15" t="s">
        <v>32</v>
      </c>
      <c r="K9" s="15" t="s">
        <v>25</v>
      </c>
      <c r="L9" s="15" t="s">
        <v>653</v>
      </c>
      <c r="M9" s="15" t="s">
        <v>37</v>
      </c>
      <c r="N9" s="15" t="s">
        <v>38</v>
      </c>
    </row>
    <row r="10" s="5" customFormat="1" ht="47.4" customHeight="1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41" t="s">
        <v>659</v>
      </c>
      <c r="L10" s="23" t="s">
        <v>654</v>
      </c>
      <c r="M10" s="24" t="s">
        <v>655</v>
      </c>
      <c r="N10" s="24" t="s">
        <v>656</v>
      </c>
    </row>
  </sheetData>
  <mergeCells count="4">
    <mergeCell ref="A2:K2"/>
    <mergeCell ref="M2:N2"/>
    <mergeCell ref="A8:J8"/>
    <mergeCell ref="M8:N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7"/>
  <sheetViews>
    <sheetView zoomScale="70" zoomScaleNormal="70" workbookViewId="0">
      <selection activeCell="L4" sqref="L4:N4"/>
    </sheetView>
  </sheetViews>
  <sheetFormatPr defaultColWidth="15.5576923076923" defaultRowHeight="20.4" customHeight="1"/>
  <cols>
    <col min="1" max="1" width="12.5576923076923" style="6" customWidth="1"/>
    <col min="2" max="2" width="10.6634615384615" style="6" customWidth="1"/>
    <col min="3" max="3" width="8.44230769230769" style="6" customWidth="1"/>
    <col min="4" max="4" width="10.6634615384615" style="6" customWidth="1"/>
    <col min="5" max="10" width="9.88461538461538" style="6" customWidth="1"/>
    <col min="11" max="11" width="5.77884615384615" style="6" customWidth="1"/>
    <col min="12" max="12" width="17.8846153846154" style="6" customWidth="1"/>
    <col min="13" max="13" width="26.3365384615385" style="14" customWidth="1"/>
    <col min="14" max="14" width="42.1057692307692" style="6" customWidth="1"/>
    <col min="15" max="15" width="45.5576923076923" style="6" customWidth="1"/>
    <col min="16" max="16384" width="15.5576923076923" style="6"/>
  </cols>
  <sheetData>
    <row r="1" s="4" customFormat="1" customHeight="1" spans="1:36">
      <c r="A1" s="31" t="s">
        <v>660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37"/>
      <c r="AH1" s="37"/>
      <c r="AI1" s="37"/>
      <c r="AJ1" s="38"/>
    </row>
    <row r="2" s="4" customFormat="1" customHeight="1" spans="1:36">
      <c r="A2" s="7" t="s">
        <v>661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17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22"/>
      <c r="AH2" s="22"/>
      <c r="AI2" s="22"/>
      <c r="AJ2" s="22"/>
    </row>
    <row r="3" s="4" customFormat="1" ht="27" spans="1:36">
      <c r="A3" s="8" t="s">
        <v>650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3" t="s">
        <v>651</v>
      </c>
      <c r="N3" s="19" t="s">
        <v>652</v>
      </c>
      <c r="O3" s="2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22"/>
      <c r="AH3" s="22"/>
      <c r="AI3" s="22"/>
      <c r="AJ3" s="22"/>
    </row>
    <row r="4" s="5" customFormat="1" customHeight="1" spans="1:15">
      <c r="A4" s="15" t="s">
        <v>31</v>
      </c>
      <c r="B4" s="15" t="s">
        <v>1</v>
      </c>
      <c r="C4" s="15" t="s">
        <v>351</v>
      </c>
      <c r="D4" s="15" t="s">
        <v>0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8</v>
      </c>
      <c r="J4" s="15" t="s">
        <v>16</v>
      </c>
      <c r="K4" s="15" t="s">
        <v>32</v>
      </c>
      <c r="L4" s="15" t="s">
        <v>22</v>
      </c>
      <c r="M4" s="23" t="s">
        <v>33</v>
      </c>
      <c r="N4" s="15" t="s">
        <v>35</v>
      </c>
      <c r="O4" s="15" t="s">
        <v>36</v>
      </c>
    </row>
    <row r="5" ht="27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6" t="s">
        <v>662</v>
      </c>
      <c r="N5" s="21" t="s">
        <v>663</v>
      </c>
      <c r="O5" s="21" t="s">
        <v>664</v>
      </c>
    </row>
    <row r="8" s="4" customFormat="1" customHeight="1" spans="1:36">
      <c r="A8" s="31" t="s">
        <v>665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6"/>
      <c r="O8" s="6"/>
      <c r="P8" s="6"/>
      <c r="Q8" s="6"/>
      <c r="R8" s="6"/>
      <c r="S8" s="6"/>
      <c r="T8" s="6"/>
      <c r="U8" s="6"/>
      <c r="V8" s="6"/>
      <c r="W8" s="6"/>
      <c r="X8" s="35"/>
      <c r="Y8" s="35"/>
      <c r="Z8" s="35"/>
      <c r="AA8" s="35"/>
      <c r="AB8" s="35"/>
      <c r="AC8" s="35"/>
      <c r="AD8" s="35"/>
      <c r="AE8" s="35"/>
      <c r="AF8" s="36"/>
      <c r="AG8" s="37"/>
      <c r="AH8" s="37"/>
      <c r="AI8" s="37"/>
      <c r="AJ8" s="38"/>
    </row>
    <row r="9" s="4" customFormat="1" customHeight="1" spans="1:36">
      <c r="A9" s="31" t="s">
        <v>661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6"/>
      <c r="O9" s="6"/>
      <c r="P9" s="6"/>
      <c r="Q9" s="6"/>
      <c r="R9" s="6"/>
      <c r="S9" s="6"/>
      <c r="T9" s="6"/>
      <c r="U9" s="6"/>
      <c r="V9" s="6"/>
      <c r="W9" s="6"/>
      <c r="X9" s="18"/>
      <c r="Y9" s="18"/>
      <c r="Z9" s="18"/>
      <c r="AA9" s="18"/>
      <c r="AB9" s="18"/>
      <c r="AC9" s="18"/>
      <c r="AD9" s="18"/>
      <c r="AE9" s="18"/>
      <c r="AF9" s="18"/>
      <c r="AG9" s="22"/>
      <c r="AH9" s="22"/>
      <c r="AI9" s="22"/>
      <c r="AJ9" s="22"/>
    </row>
    <row r="10" s="4" customFormat="1" ht="27" spans="1:36">
      <c r="A10" s="19" t="s">
        <v>650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13" t="s">
        <v>658</v>
      </c>
      <c r="M10" s="13" t="s">
        <v>651</v>
      </c>
      <c r="N10" s="19" t="s">
        <v>652</v>
      </c>
      <c r="O10" s="2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22"/>
      <c r="AH10" s="22"/>
      <c r="AI10" s="22"/>
      <c r="AJ10" s="22"/>
    </row>
    <row r="11" s="5" customFormat="1" customHeight="1" spans="1:15">
      <c r="A11" s="15" t="s">
        <v>31</v>
      </c>
      <c r="B11" s="15" t="s">
        <v>1</v>
      </c>
      <c r="C11" s="15" t="s">
        <v>351</v>
      </c>
      <c r="D11" s="15" t="s">
        <v>0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8</v>
      </c>
      <c r="J11" s="15" t="s">
        <v>16</v>
      </c>
      <c r="K11" s="15" t="s">
        <v>32</v>
      </c>
      <c r="L11" s="15" t="s">
        <v>22</v>
      </c>
      <c r="M11" s="23" t="s">
        <v>33</v>
      </c>
      <c r="N11" s="15" t="s">
        <v>35</v>
      </c>
      <c r="O11" s="15" t="s">
        <v>36</v>
      </c>
    </row>
    <row r="12" ht="27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33" t="s">
        <v>659</v>
      </c>
      <c r="M12" s="16" t="s">
        <v>662</v>
      </c>
      <c r="N12" s="21" t="s">
        <v>663</v>
      </c>
      <c r="O12" s="21" t="s">
        <v>664</v>
      </c>
    </row>
    <row r="16" s="4" customFormat="1" customHeight="1" spans="1:36">
      <c r="A16" s="31" t="s">
        <v>660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34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6"/>
      <c r="AG16" s="37"/>
      <c r="AH16" s="37"/>
      <c r="AI16" s="37"/>
      <c r="AJ16" s="38"/>
    </row>
    <row r="17" s="4" customFormat="1" customHeight="1" spans="1:36">
      <c r="A17" s="7" t="s">
        <v>666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2"/>
      <c r="N17" s="1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22"/>
      <c r="AH17" s="22"/>
      <c r="AI17" s="22"/>
      <c r="AJ17" s="22"/>
    </row>
    <row r="18" s="4" customFormat="1" ht="27" spans="1:36">
      <c r="A18" s="8" t="s">
        <v>650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3" t="s">
        <v>651</v>
      </c>
      <c r="N18" s="19" t="s">
        <v>652</v>
      </c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2"/>
      <c r="AH18" s="22"/>
      <c r="AI18" s="22"/>
      <c r="AJ18" s="22"/>
    </row>
    <row r="19" s="5" customFormat="1" customHeight="1" spans="1:15">
      <c r="A19" s="15" t="s">
        <v>31</v>
      </c>
      <c r="B19" s="15" t="s">
        <v>1</v>
      </c>
      <c r="C19" s="15" t="s">
        <v>351</v>
      </c>
      <c r="D19" s="15" t="s">
        <v>0</v>
      </c>
      <c r="E19" s="15" t="s">
        <v>2</v>
      </c>
      <c r="F19" s="15" t="s">
        <v>3</v>
      </c>
      <c r="G19" s="15" t="s">
        <v>4</v>
      </c>
      <c r="H19" s="15" t="s">
        <v>5</v>
      </c>
      <c r="I19" s="15" t="s">
        <v>8</v>
      </c>
      <c r="J19" s="15" t="s">
        <v>16</v>
      </c>
      <c r="K19" s="15" t="s">
        <v>32</v>
      </c>
      <c r="L19" s="15" t="s">
        <v>22</v>
      </c>
      <c r="M19" s="23" t="s">
        <v>33</v>
      </c>
      <c r="N19" s="15" t="s">
        <v>35</v>
      </c>
      <c r="O19" s="15" t="s">
        <v>36</v>
      </c>
    </row>
    <row r="20" ht="27" spans="1: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6" t="s">
        <v>662</v>
      </c>
      <c r="N20" s="21" t="s">
        <v>663</v>
      </c>
      <c r="O20" s="21" t="s">
        <v>664</v>
      </c>
    </row>
    <row r="23" s="4" customFormat="1" customHeight="1" spans="1:36">
      <c r="A23" s="31" t="s">
        <v>665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4"/>
      <c r="N23" s="6"/>
      <c r="O23" s="6"/>
      <c r="P23" s="6"/>
      <c r="Q23" s="6"/>
      <c r="R23" s="6"/>
      <c r="S23" s="6"/>
      <c r="T23" s="6"/>
      <c r="U23" s="6"/>
      <c r="V23" s="6"/>
      <c r="W23" s="6"/>
      <c r="X23" s="35"/>
      <c r="Y23" s="35"/>
      <c r="Z23" s="35"/>
      <c r="AA23" s="35"/>
      <c r="AB23" s="35"/>
      <c r="AC23" s="35"/>
      <c r="AD23" s="35"/>
      <c r="AE23" s="35"/>
      <c r="AF23" s="36"/>
      <c r="AG23" s="37"/>
      <c r="AH23" s="37"/>
      <c r="AI23" s="37"/>
      <c r="AJ23" s="38"/>
    </row>
    <row r="24" s="4" customFormat="1" customHeight="1" spans="1:36">
      <c r="A24" s="7" t="s">
        <v>666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4"/>
      <c r="N24" s="6"/>
      <c r="O24" s="6"/>
      <c r="P24" s="6"/>
      <c r="Q24" s="6"/>
      <c r="R24" s="6"/>
      <c r="S24" s="6"/>
      <c r="T24" s="6"/>
      <c r="U24" s="6"/>
      <c r="V24" s="6"/>
      <c r="W24" s="6"/>
      <c r="X24" s="18"/>
      <c r="Y24" s="18"/>
      <c r="Z24" s="18"/>
      <c r="AA24" s="18"/>
      <c r="AB24" s="18"/>
      <c r="AC24" s="18"/>
      <c r="AD24" s="18"/>
      <c r="AE24" s="18"/>
      <c r="AF24" s="18"/>
      <c r="AG24" s="22"/>
      <c r="AH24" s="22"/>
      <c r="AI24" s="22"/>
      <c r="AJ24" s="22"/>
    </row>
    <row r="25" s="4" customFormat="1" ht="27" spans="1:36">
      <c r="A25" s="19" t="s">
        <v>650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13" t="s">
        <v>658</v>
      </c>
      <c r="M25" s="13" t="s">
        <v>651</v>
      </c>
      <c r="N25" s="19" t="s">
        <v>652</v>
      </c>
      <c r="O25" s="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22"/>
      <c r="AH25" s="22"/>
      <c r="AI25" s="22"/>
      <c r="AJ25" s="22"/>
    </row>
    <row r="26" s="5" customFormat="1" customHeight="1" spans="1:15">
      <c r="A26" s="15" t="s">
        <v>31</v>
      </c>
      <c r="B26" s="15" t="s">
        <v>1</v>
      </c>
      <c r="C26" s="15" t="s">
        <v>351</v>
      </c>
      <c r="D26" s="15" t="s">
        <v>0</v>
      </c>
      <c r="E26" s="15" t="s">
        <v>2</v>
      </c>
      <c r="F26" s="15" t="s">
        <v>3</v>
      </c>
      <c r="G26" s="15" t="s">
        <v>4</v>
      </c>
      <c r="H26" s="15" t="s">
        <v>5</v>
      </c>
      <c r="I26" s="15" t="s">
        <v>8</v>
      </c>
      <c r="J26" s="15" t="s">
        <v>16</v>
      </c>
      <c r="K26" s="15" t="s">
        <v>32</v>
      </c>
      <c r="L26" s="15" t="s">
        <v>22</v>
      </c>
      <c r="M26" s="23" t="s">
        <v>33</v>
      </c>
      <c r="N26" s="15" t="s">
        <v>35</v>
      </c>
      <c r="O26" s="15" t="s">
        <v>36</v>
      </c>
    </row>
    <row r="27" ht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33" t="s">
        <v>659</v>
      </c>
      <c r="M27" s="16" t="s">
        <v>662</v>
      </c>
      <c r="N27" s="21" t="s">
        <v>663</v>
      </c>
      <c r="O27" s="21" t="s">
        <v>664</v>
      </c>
    </row>
  </sheetData>
  <mergeCells count="8">
    <mergeCell ref="A3:L3"/>
    <mergeCell ref="N3:O3"/>
    <mergeCell ref="A10:K10"/>
    <mergeCell ref="N10:O10"/>
    <mergeCell ref="A18:L18"/>
    <mergeCell ref="N18:O18"/>
    <mergeCell ref="A25:K25"/>
    <mergeCell ref="N25:O2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9"/>
  <sheetViews>
    <sheetView workbookViewId="0">
      <selection activeCell="L4" sqref="L4:N4"/>
    </sheetView>
  </sheetViews>
  <sheetFormatPr defaultColWidth="8.88461538461539" defaultRowHeight="13.2"/>
  <cols>
    <col min="1" max="1" width="9.88461538461538" style="6" customWidth="1"/>
    <col min="2" max="2" width="10.4423076923077" style="6" customWidth="1"/>
    <col min="3" max="3" width="9.55769230769231" style="6" customWidth="1"/>
    <col min="4" max="4" width="10.4423076923077" style="6" customWidth="1"/>
    <col min="5" max="10" width="9.55769230769231" style="6" customWidth="1"/>
    <col min="11" max="11" width="5.55769230769231" style="6" customWidth="1"/>
    <col min="12" max="12" width="17.1057692307692" style="14" customWidth="1"/>
    <col min="13" max="13" width="25.1057692307692" style="6" customWidth="1"/>
    <col min="14" max="14" width="36.6634615384615" style="6" customWidth="1"/>
    <col min="15" max="15" width="35.2211538461538" style="6" customWidth="1"/>
    <col min="16" max="16384" width="8.88461538461539" style="6"/>
  </cols>
  <sheetData>
    <row r="1" s="4" customFormat="1" ht="20.4" customHeight="1" spans="1:36">
      <c r="A1" s="7" t="s">
        <v>667</v>
      </c>
      <c r="B1" s="6"/>
      <c r="C1" s="6"/>
      <c r="D1" s="6"/>
      <c r="E1" s="6"/>
      <c r="F1" s="6"/>
      <c r="G1" s="6"/>
      <c r="H1" s="6"/>
      <c r="I1" s="6"/>
      <c r="J1" s="6"/>
      <c r="K1" s="6"/>
      <c r="L1" s="14"/>
      <c r="M1" s="12"/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2"/>
      <c r="AH1" s="22"/>
      <c r="AI1" s="22"/>
      <c r="AJ1" s="22"/>
    </row>
    <row r="2" s="4" customFormat="1" ht="27" spans="1:36">
      <c r="A2" s="8" t="s">
        <v>650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3" t="s">
        <v>651</v>
      </c>
      <c r="N2" s="19" t="s">
        <v>652</v>
      </c>
      <c r="O2" s="20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22"/>
      <c r="AH2" s="22"/>
      <c r="AI2" s="22"/>
      <c r="AJ2" s="22"/>
    </row>
    <row r="3" s="5" customFormat="1" ht="20.4" customHeight="1" spans="1:15">
      <c r="A3" s="6" t="s">
        <v>31</v>
      </c>
      <c r="B3" s="6" t="s">
        <v>2</v>
      </c>
      <c r="C3" s="6" t="s">
        <v>3</v>
      </c>
      <c r="D3" s="6" t="s">
        <v>4</v>
      </c>
      <c r="E3" s="6" t="s">
        <v>0</v>
      </c>
      <c r="F3" s="6" t="s">
        <v>1</v>
      </c>
      <c r="G3" s="6" t="s">
        <v>351</v>
      </c>
      <c r="H3" s="6" t="s">
        <v>5</v>
      </c>
      <c r="I3" s="6" t="s">
        <v>8</v>
      </c>
      <c r="J3" s="6" t="s">
        <v>16</v>
      </c>
      <c r="K3" s="6" t="s">
        <v>32</v>
      </c>
      <c r="L3" s="14" t="s">
        <v>25</v>
      </c>
      <c r="M3" s="15" t="s">
        <v>653</v>
      </c>
      <c r="N3" s="15" t="s">
        <v>37</v>
      </c>
      <c r="O3" s="15" t="s">
        <v>38</v>
      </c>
    </row>
    <row r="4" ht="40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6" t="s">
        <v>668</v>
      </c>
      <c r="M4" s="23" t="s">
        <v>662</v>
      </c>
      <c r="N4" s="24" t="s">
        <v>655</v>
      </c>
      <c r="O4" s="24" t="s">
        <v>656</v>
      </c>
    </row>
    <row r="5" spans="13:15">
      <c r="M5" s="5"/>
      <c r="N5" s="5"/>
      <c r="O5" s="5"/>
    </row>
    <row r="6" spans="13:15">
      <c r="M6" s="5"/>
      <c r="N6" s="5"/>
      <c r="O6" s="5"/>
    </row>
    <row r="7" s="4" customFormat="1" ht="20.4" customHeight="1" spans="1:36">
      <c r="A7" s="7" t="s">
        <v>669</v>
      </c>
      <c r="B7" s="6"/>
      <c r="C7" s="6"/>
      <c r="D7" s="6"/>
      <c r="E7" s="6"/>
      <c r="F7" s="6"/>
      <c r="G7" s="6"/>
      <c r="H7" s="6"/>
      <c r="I7" s="6"/>
      <c r="J7" s="6"/>
      <c r="K7" s="6"/>
      <c r="L7" s="14"/>
      <c r="M7" s="25"/>
      <c r="N7" s="26"/>
      <c r="O7" s="2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2"/>
      <c r="AH7" s="22"/>
      <c r="AI7" s="22"/>
      <c r="AJ7" s="22"/>
    </row>
    <row r="8" s="4" customFormat="1" ht="27" spans="1:36">
      <c r="A8" s="8" t="s">
        <v>650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28" t="s">
        <v>651</v>
      </c>
      <c r="N8" s="29" t="s">
        <v>652</v>
      </c>
      <c r="O8" s="3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22"/>
      <c r="AH8" s="22"/>
      <c r="AI8" s="22"/>
      <c r="AJ8" s="22"/>
    </row>
    <row r="9" s="5" customFormat="1" ht="20.4" customHeight="1" spans="1:15">
      <c r="A9" s="15" t="s">
        <v>31</v>
      </c>
      <c r="B9" s="15" t="s">
        <v>1</v>
      </c>
      <c r="C9" s="15" t="s">
        <v>351</v>
      </c>
      <c r="D9" s="15" t="s">
        <v>0</v>
      </c>
      <c r="E9" s="15" t="s">
        <v>2</v>
      </c>
      <c r="F9" s="15" t="s">
        <v>3</v>
      </c>
      <c r="G9" s="15" t="s">
        <v>4</v>
      </c>
      <c r="H9" s="15" t="s">
        <v>5</v>
      </c>
      <c r="I9" s="15" t="s">
        <v>8</v>
      </c>
      <c r="J9" s="15" t="s">
        <v>16</v>
      </c>
      <c r="K9" s="15" t="s">
        <v>32</v>
      </c>
      <c r="L9" s="14" t="s">
        <v>25</v>
      </c>
      <c r="M9" s="15" t="s">
        <v>653</v>
      </c>
      <c r="N9" s="15" t="s">
        <v>37</v>
      </c>
      <c r="O9" s="15" t="s">
        <v>38</v>
      </c>
    </row>
    <row r="10" ht="4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6" t="s">
        <v>668</v>
      </c>
      <c r="M10" s="23" t="s">
        <v>662</v>
      </c>
      <c r="N10" s="24" t="s">
        <v>655</v>
      </c>
      <c r="O10" s="24" t="s">
        <v>656</v>
      </c>
    </row>
    <row r="18" spans="1:1">
      <c r="A18" s="11"/>
    </row>
    <row r="19" ht="15" customHeight="1"/>
  </sheetData>
  <mergeCells count="4">
    <mergeCell ref="A2:L2"/>
    <mergeCell ref="N2:O2"/>
    <mergeCell ref="A8:L8"/>
    <mergeCell ref="N8:O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数据源</vt:lpstr>
      <vt:lpstr>规则</vt:lpstr>
      <vt:lpstr>数据转换规则</vt:lpstr>
      <vt:lpstr>内部供方所属关系表</vt:lpstr>
      <vt:lpstr>业务类型关系表</vt:lpstr>
      <vt:lpstr>5组数据关系图示</vt:lpstr>
      <vt:lpstr>表1-出票公司收入</vt:lpstr>
      <vt:lpstr>表2-出票公司成本</vt:lpstr>
      <vt:lpstr>表3-作业公司收入</vt:lpstr>
      <vt:lpstr>表4-作业公司成本</vt:lpstr>
      <vt:lpstr>表5-内供公司收入</vt:lpstr>
      <vt:lpstr>表1-出票收入</vt:lpstr>
      <vt:lpstr>表2-出票成本</vt:lpstr>
      <vt:lpstr>表3-作业收入</vt:lpstr>
      <vt:lpstr>表4-作业成本</vt:lpstr>
      <vt:lpstr>表5-内供收入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2006-09-14T11:21:00Z</dcterms:created>
  <dcterms:modified xsi:type="dcterms:W3CDTF">2021-12-29T16:21:49Z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