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9" i="1" l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4" i="1"/>
  <c r="K23" i="1"/>
  <c r="K14" i="1"/>
  <c r="K11" i="1"/>
  <c r="K8" i="1"/>
  <c r="K5" i="1"/>
  <c r="M5" i="1" s="1"/>
  <c r="M30" i="1" s="1"/>
  <c r="M3" i="1"/>
  <c r="I29" i="1"/>
  <c r="K29" i="1" s="1"/>
  <c r="I28" i="1"/>
  <c r="K28" i="1" s="1"/>
  <c r="I26" i="1"/>
  <c r="K26" i="1" s="1"/>
  <c r="I25" i="1"/>
  <c r="K25" i="1" s="1"/>
  <c r="I22" i="1"/>
  <c r="K22" i="1" s="1"/>
  <c r="I20" i="1"/>
  <c r="K20" i="1" s="1"/>
  <c r="I19" i="1"/>
  <c r="K19" i="1" s="1"/>
  <c r="I17" i="1"/>
  <c r="K17" i="1" s="1"/>
  <c r="I16" i="1"/>
  <c r="K16" i="1" s="1"/>
  <c r="I13" i="1"/>
  <c r="K13" i="1" s="1"/>
  <c r="I10" i="1"/>
  <c r="K10" i="1" s="1"/>
  <c r="I7" i="1"/>
  <c r="K7" i="1" s="1"/>
  <c r="I4" i="1"/>
  <c r="K4" i="1" s="1"/>
  <c r="K27" i="1"/>
  <c r="K24" i="1"/>
  <c r="K21" i="1"/>
  <c r="K18" i="1"/>
  <c r="K15" i="1"/>
  <c r="K12" i="1"/>
  <c r="K9" i="1"/>
  <c r="K6" i="1"/>
  <c r="K3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O4" i="1" s="1"/>
  <c r="O10" i="1"/>
  <c r="O16" i="1"/>
  <c r="O20" i="1"/>
  <c r="O22" i="1"/>
  <c r="O26" i="1"/>
  <c r="O28" i="1"/>
  <c r="O24" i="1"/>
  <c r="O18" i="1"/>
  <c r="O14" i="1"/>
  <c r="O12" i="1"/>
  <c r="O8" i="1"/>
  <c r="H3" i="1"/>
  <c r="O7" i="1" l="1"/>
  <c r="O27" i="1"/>
  <c r="O23" i="1"/>
  <c r="O19" i="1"/>
  <c r="O6" i="1"/>
  <c r="O15" i="1"/>
  <c r="H30" i="1"/>
  <c r="O11" i="1"/>
  <c r="O5" i="1"/>
  <c r="O9" i="1"/>
  <c r="O13" i="1"/>
  <c r="O17" i="1"/>
  <c r="O21" i="1"/>
  <c r="O25" i="1"/>
  <c r="O29" i="1"/>
  <c r="O3" i="1"/>
  <c r="K30" i="1" l="1"/>
  <c r="O30" i="1"/>
</calcChain>
</file>

<file path=xl/sharedStrings.xml><?xml version="1.0" encoding="utf-8"?>
<sst xmlns="http://schemas.openxmlformats.org/spreadsheetml/2006/main" count="206" uniqueCount="22">
  <si>
    <t>2nd card</t>
  </si>
  <si>
    <t>3rd card</t>
  </si>
  <si>
    <t>Library</t>
  </si>
  <si>
    <t>Lands left in deck</t>
  </si>
  <si>
    <t>Noxious Revivals left in deck</t>
  </si>
  <si>
    <t>Other spells left in deck</t>
  </si>
  <si>
    <t>Top card</t>
  </si>
  <si>
    <t>Land</t>
  </si>
  <si>
    <t>Spell</t>
  </si>
  <si>
    <t>Noxious</t>
  </si>
  <si>
    <t>Probability</t>
  </si>
  <si>
    <t>Self</t>
  </si>
  <si>
    <t>Opponent</t>
  </si>
  <si>
    <t>Finds Land Thought Scouring?</t>
  </si>
  <si>
    <t>Yes</t>
  </si>
  <si>
    <t>No</t>
  </si>
  <si>
    <t>4th card</t>
  </si>
  <si>
    <t>-</t>
  </si>
  <si>
    <t>P with 4th as Land</t>
  </si>
  <si>
    <t>With 4th as Land</t>
  </si>
  <si>
    <t>Needs Noxious?</t>
  </si>
  <si>
    <t>2 damage *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</si>
</sst>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26.85546875" style="1" bestFit="1" customWidth="1"/>
    <col min="2" max="4" width="9.140625" style="1"/>
    <col min="5" max="5" width="12.140625" style="1" customWidth="1"/>
    <col min="6" max="6" width="10.140625" style="1" customWidth="1"/>
    <col min="7" max="7" width="9.7109375" style="1" customWidth="1"/>
    <col min="8" max="8" width="14.28515625" style="1" customWidth="1"/>
    <col min="9" max="9" width="17.42578125" style="1" customWidth="1"/>
    <col min="10" max="10" width="16.28515625" style="1" customWidth="1"/>
    <col min="11" max="11" width="14.7109375" style="1" customWidth="1"/>
    <col min="12" max="12" width="16.85546875" style="1" customWidth="1"/>
    <col min="13" max="13" width="15.85546875" style="1" customWidth="1"/>
    <col min="14" max="14" width="11.7109375" style="1" customWidth="1"/>
    <col min="15" max="15" width="15.42578125" style="1" customWidth="1"/>
    <col min="16" max="16384" width="9.140625" style="1"/>
  </cols>
  <sheetData>
    <row r="1" spans="1:23" x14ac:dyDescent="0.25">
      <c r="A1" s="1" t="s">
        <v>3</v>
      </c>
      <c r="B1" s="1">
        <v>16</v>
      </c>
      <c r="D1" s="2" t="s">
        <v>2</v>
      </c>
      <c r="E1" s="2"/>
      <c r="F1" s="2"/>
      <c r="J1" s="4" t="s">
        <v>13</v>
      </c>
      <c r="K1" s="4"/>
      <c r="L1" s="4"/>
      <c r="M1" s="4"/>
      <c r="N1" s="4"/>
      <c r="O1" s="4"/>
    </row>
    <row r="2" spans="1:23" x14ac:dyDescent="0.25">
      <c r="A2" s="1" t="s">
        <v>4</v>
      </c>
      <c r="B2" s="1">
        <v>3</v>
      </c>
      <c r="D2" s="1" t="s">
        <v>6</v>
      </c>
      <c r="E2" s="1" t="s">
        <v>0</v>
      </c>
      <c r="F2" s="1" t="s">
        <v>1</v>
      </c>
      <c r="G2" s="1" t="s">
        <v>16</v>
      </c>
      <c r="H2" s="1" t="s">
        <v>10</v>
      </c>
      <c r="I2" s="1" t="s">
        <v>18</v>
      </c>
      <c r="J2" s="5" t="s">
        <v>11</v>
      </c>
      <c r="K2" s="1" t="s">
        <v>10</v>
      </c>
      <c r="L2" s="1" t="s">
        <v>20</v>
      </c>
      <c r="M2" s="1" t="s">
        <v>21</v>
      </c>
      <c r="N2" s="5" t="s">
        <v>12</v>
      </c>
      <c r="O2" s="1" t="s">
        <v>10</v>
      </c>
    </row>
    <row r="3" spans="1:23" x14ac:dyDescent="0.25">
      <c r="A3" s="1" t="s">
        <v>5</v>
      </c>
      <c r="B3" s="1">
        <v>30</v>
      </c>
      <c r="D3" s="1" t="s">
        <v>7</v>
      </c>
      <c r="E3" s="1" t="s">
        <v>7</v>
      </c>
      <c r="F3" s="1" t="s">
        <v>7</v>
      </c>
      <c r="G3" s="1" t="s">
        <v>17</v>
      </c>
      <c r="H3" s="1">
        <f>(IF(D3="Land",$B$1,IF(D3="Noxious",$B$2,IF(D3="Spell",$B$3,"NA")))*((IF(E3="Land",$B$1,IF(E3="Noxious",$B$2,IF(E3="Spell",$B$3,"NA"))))+IF(D3=E3,-1,0))*((IF(F3="Land",$B$1,IF(F3="Noxious",$B$2,IF(F3="Spell",$B$3,"NA"))))+IF(D3=F3,IF(E3=F3,-2,-1),IF(E3=F3,-1,0)))/(SUM($B$1:$B$3)*(SUM($B$1:$B$3)-1)*(SUM($B$1:$B$3)-2)))</f>
        <v>3.0395136778115502E-2</v>
      </c>
      <c r="J3" s="1" t="s">
        <v>14</v>
      </c>
      <c r="K3" s="1">
        <f>IF(J3="Yes",H3,I3)</f>
        <v>3.0395136778115502E-2</v>
      </c>
      <c r="L3" s="1" t="s">
        <v>15</v>
      </c>
      <c r="M3" s="1">
        <f>IF(L3="Yes",2,0)*K3</f>
        <v>0</v>
      </c>
      <c r="N3" s="1" t="s">
        <v>14</v>
      </c>
      <c r="O3" s="1">
        <f>IF(N3="Yes",1,0)*H3</f>
        <v>3.0395136778115502E-2</v>
      </c>
    </row>
    <row r="4" spans="1:23" x14ac:dyDescent="0.25">
      <c r="D4" s="1" t="s">
        <v>7</v>
      </c>
      <c r="E4" s="1" t="s">
        <v>7</v>
      </c>
      <c r="F4" s="1" t="s">
        <v>8</v>
      </c>
      <c r="G4" s="1" t="s">
        <v>7</v>
      </c>
      <c r="H4" s="1">
        <f t="shared" ref="H4:H29" si="0">(IF(D4="Land",$B$1,IF(D4="Noxious",$B$2,IF(D4="Spell",$B$3,"NA")))*((IF(E4="Land",$B$1,IF(E4="Noxious",$B$2,IF(E4="Spell",$B$3,"NA"))))+IF(D4=E4,-1,0))*((IF(F4="Land",$B$1,IF(F4="Noxious",$B$2,IF(F4="Spell",$B$3,"NA"))))+IF(D4=F4,IF(E4=F4,-2,-1),IF(E4=F4,-1,0)))/(SUM($B$1:$B$3)*(SUM($B$1:$B$3)-1)*(SUM($B$1:$B$3)-2)))</f>
        <v>6.5132435953104639E-2</v>
      </c>
      <c r="I4" s="1">
        <f>H4*($B$1+IF(D4="Land",-1,0)+IF(E4="Land",-1,0)+IF(F4="Land",-1,0))/(SUM($B$1:$B$3)-3)</f>
        <v>1.9822915290075325E-2</v>
      </c>
      <c r="J4" s="1" t="s">
        <v>19</v>
      </c>
      <c r="K4" s="1">
        <f t="shared" ref="K4:K29" si="1">IF(J4="Yes",H4,I4)</f>
        <v>1.9822915290075325E-2</v>
      </c>
      <c r="L4" s="1" t="s">
        <v>15</v>
      </c>
      <c r="M4" s="1">
        <f t="shared" ref="M4:M29" si="2">IF(L4="Yes",2,0)*K4</f>
        <v>0</v>
      </c>
      <c r="N4" s="1" t="s">
        <v>14</v>
      </c>
      <c r="O4" s="1">
        <f t="shared" ref="O4:O29" si="3">IF(N4="Yes",1,0)*H4</f>
        <v>6.5132435953104639E-2</v>
      </c>
    </row>
    <row r="5" spans="1:23" x14ac:dyDescent="0.25">
      <c r="B5" s="3"/>
      <c r="C5" s="3"/>
      <c r="D5" s="1" t="s">
        <v>7</v>
      </c>
      <c r="E5" s="1" t="s">
        <v>7</v>
      </c>
      <c r="F5" s="1" t="s">
        <v>9</v>
      </c>
      <c r="G5" s="1" t="s">
        <v>17</v>
      </c>
      <c r="H5" s="1">
        <f t="shared" si="0"/>
        <v>6.5132435953104643E-3</v>
      </c>
      <c r="J5" s="1" t="s">
        <v>14</v>
      </c>
      <c r="K5" s="1">
        <f t="shared" si="1"/>
        <v>6.5132435953104643E-3</v>
      </c>
      <c r="L5" s="1" t="s">
        <v>14</v>
      </c>
      <c r="M5" s="1">
        <f t="shared" si="2"/>
        <v>1.3026487190620929E-2</v>
      </c>
      <c r="N5" s="1" t="s">
        <v>14</v>
      </c>
      <c r="O5" s="1">
        <f t="shared" si="3"/>
        <v>6.5132435953104643E-3</v>
      </c>
    </row>
    <row r="6" spans="1:23" x14ac:dyDescent="0.25">
      <c r="D6" s="1" t="s">
        <v>7</v>
      </c>
      <c r="E6" s="1" t="s">
        <v>8</v>
      </c>
      <c r="F6" s="1" t="s">
        <v>7</v>
      </c>
      <c r="G6" s="1" t="s">
        <v>17</v>
      </c>
      <c r="H6" s="1">
        <f t="shared" si="0"/>
        <v>6.5132435953104639E-2</v>
      </c>
      <c r="J6" s="1" t="s">
        <v>14</v>
      </c>
      <c r="K6" s="1">
        <f t="shared" si="1"/>
        <v>6.5132435953104639E-2</v>
      </c>
      <c r="L6" s="1" t="s">
        <v>15</v>
      </c>
      <c r="M6" s="1">
        <f t="shared" si="2"/>
        <v>0</v>
      </c>
      <c r="N6" s="1" t="s">
        <v>14</v>
      </c>
      <c r="O6" s="1">
        <f t="shared" si="3"/>
        <v>6.5132435953104639E-2</v>
      </c>
    </row>
    <row r="7" spans="1:23" x14ac:dyDescent="0.25">
      <c r="D7" s="1" t="s">
        <v>7</v>
      </c>
      <c r="E7" s="1" t="s">
        <v>8</v>
      </c>
      <c r="F7" s="1" t="s">
        <v>8</v>
      </c>
      <c r="G7" s="1" t="s">
        <v>7</v>
      </c>
      <c r="H7" s="1">
        <f t="shared" si="0"/>
        <v>0.12592270950933565</v>
      </c>
      <c r="I7" s="1">
        <f>H7*($B$1+IF(D7="Land",-1,0)+IF(E7="Land",-1,0)+IF(F7="Land",-1,0))/(SUM($B$1:$B$3)-3)</f>
        <v>4.1061753100870325E-2</v>
      </c>
      <c r="J7" s="1" t="s">
        <v>19</v>
      </c>
      <c r="K7" s="1">
        <f t="shared" si="1"/>
        <v>4.1061753100870325E-2</v>
      </c>
      <c r="L7" s="1" t="s">
        <v>15</v>
      </c>
      <c r="M7" s="1">
        <f t="shared" si="2"/>
        <v>0</v>
      </c>
      <c r="N7" s="1" t="s">
        <v>14</v>
      </c>
      <c r="O7" s="1">
        <f t="shared" si="3"/>
        <v>0.12592270950933565</v>
      </c>
    </row>
    <row r="8" spans="1:23" x14ac:dyDescent="0.25">
      <c r="D8" s="1" t="s">
        <v>7</v>
      </c>
      <c r="E8" s="1" t="s">
        <v>8</v>
      </c>
      <c r="F8" s="1" t="s">
        <v>9</v>
      </c>
      <c r="G8" s="1" t="s">
        <v>17</v>
      </c>
      <c r="H8" s="1">
        <f t="shared" si="0"/>
        <v>1.3026487190620929E-2</v>
      </c>
      <c r="J8" s="1" t="s">
        <v>14</v>
      </c>
      <c r="K8" s="1">
        <f t="shared" si="1"/>
        <v>1.3026487190620929E-2</v>
      </c>
      <c r="L8" s="1" t="s">
        <v>14</v>
      </c>
      <c r="M8" s="1">
        <f t="shared" si="2"/>
        <v>2.6052974381241857E-2</v>
      </c>
      <c r="N8" s="1" t="s">
        <v>14</v>
      </c>
      <c r="O8" s="1">
        <f t="shared" si="3"/>
        <v>1.3026487190620929E-2</v>
      </c>
    </row>
    <row r="9" spans="1:23" x14ac:dyDescent="0.25">
      <c r="D9" s="1" t="s">
        <v>7</v>
      </c>
      <c r="E9" s="1" t="s">
        <v>9</v>
      </c>
      <c r="F9" s="1" t="s">
        <v>7</v>
      </c>
      <c r="G9" s="1" t="s">
        <v>17</v>
      </c>
      <c r="H9" s="1">
        <f t="shared" si="0"/>
        <v>6.5132435953104643E-3</v>
      </c>
      <c r="J9" s="1" t="s">
        <v>14</v>
      </c>
      <c r="K9" s="1">
        <f t="shared" si="1"/>
        <v>6.5132435953104643E-3</v>
      </c>
      <c r="L9" s="1" t="s">
        <v>15</v>
      </c>
      <c r="M9" s="1">
        <f t="shared" si="2"/>
        <v>0</v>
      </c>
      <c r="N9" s="1" t="s">
        <v>14</v>
      </c>
      <c r="O9" s="1">
        <f t="shared" si="3"/>
        <v>6.5132435953104643E-3</v>
      </c>
      <c r="P9" s="3"/>
      <c r="Q9" s="3"/>
      <c r="R9" s="3"/>
      <c r="T9" s="3"/>
      <c r="U9" s="3"/>
      <c r="V9" s="3"/>
      <c r="W9" s="3"/>
    </row>
    <row r="10" spans="1:23" x14ac:dyDescent="0.25">
      <c r="D10" s="1" t="s">
        <v>7</v>
      </c>
      <c r="E10" s="1" t="s">
        <v>9</v>
      </c>
      <c r="F10" s="1" t="s">
        <v>8</v>
      </c>
      <c r="G10" s="1" t="s">
        <v>7</v>
      </c>
      <c r="H10" s="1">
        <f t="shared" si="0"/>
        <v>1.3026487190620929E-2</v>
      </c>
      <c r="I10" s="1">
        <f>H10*($B$1+IF(D10="Land",-1,0)+IF(E10="Land",-1,0)+IF(F10="Land",-1,0))/(SUM($B$1:$B$3)-3)</f>
        <v>4.2477675621589986E-3</v>
      </c>
      <c r="J10" s="1" t="s">
        <v>19</v>
      </c>
      <c r="K10" s="1">
        <f t="shared" si="1"/>
        <v>4.2477675621589986E-3</v>
      </c>
      <c r="L10" s="1" t="s">
        <v>15</v>
      </c>
      <c r="M10" s="1">
        <f t="shared" si="2"/>
        <v>0</v>
      </c>
      <c r="N10" s="1" t="s">
        <v>14</v>
      </c>
      <c r="O10" s="1">
        <f t="shared" si="3"/>
        <v>1.3026487190620929E-2</v>
      </c>
    </row>
    <row r="11" spans="1:23" x14ac:dyDescent="0.25">
      <c r="D11" s="1" t="s">
        <v>7</v>
      </c>
      <c r="E11" s="1" t="s">
        <v>9</v>
      </c>
      <c r="F11" s="1" t="s">
        <v>9</v>
      </c>
      <c r="G11" s="1" t="s">
        <v>17</v>
      </c>
      <c r="H11" s="1">
        <f t="shared" si="0"/>
        <v>8.6843247937472864E-4</v>
      </c>
      <c r="J11" s="1" t="s">
        <v>14</v>
      </c>
      <c r="K11" s="1">
        <f t="shared" si="1"/>
        <v>8.6843247937472864E-4</v>
      </c>
      <c r="L11" s="1" t="s">
        <v>14</v>
      </c>
      <c r="M11" s="1">
        <f t="shared" si="2"/>
        <v>1.7368649587494573E-3</v>
      </c>
      <c r="N11" s="1" t="s">
        <v>14</v>
      </c>
      <c r="O11" s="1">
        <f t="shared" si="3"/>
        <v>8.6843247937472864E-4</v>
      </c>
    </row>
    <row r="12" spans="1:23" x14ac:dyDescent="0.25">
      <c r="D12" s="1" t="s">
        <v>8</v>
      </c>
      <c r="E12" s="1" t="s">
        <v>7</v>
      </c>
      <c r="F12" s="1" t="s">
        <v>7</v>
      </c>
      <c r="G12" s="1" t="s">
        <v>17</v>
      </c>
      <c r="H12" s="1">
        <f t="shared" si="0"/>
        <v>6.5132435953104639E-2</v>
      </c>
      <c r="J12" s="1" t="s">
        <v>14</v>
      </c>
      <c r="K12" s="1">
        <f t="shared" si="1"/>
        <v>6.5132435953104639E-2</v>
      </c>
      <c r="L12" s="1" t="s">
        <v>15</v>
      </c>
      <c r="M12" s="1">
        <f t="shared" si="2"/>
        <v>0</v>
      </c>
      <c r="N12" s="1" t="s">
        <v>14</v>
      </c>
      <c r="O12" s="1">
        <f t="shared" si="3"/>
        <v>6.5132435953104639E-2</v>
      </c>
    </row>
    <row r="13" spans="1:23" x14ac:dyDescent="0.25">
      <c r="D13" s="1" t="s">
        <v>8</v>
      </c>
      <c r="E13" s="1" t="s">
        <v>7</v>
      </c>
      <c r="F13" s="1" t="s">
        <v>8</v>
      </c>
      <c r="G13" s="1" t="s">
        <v>7</v>
      </c>
      <c r="H13" s="1">
        <f t="shared" si="0"/>
        <v>0.12592270950933565</v>
      </c>
      <c r="I13" s="1">
        <f>H13*($B$1+IF(D13="Land",-1,0)+IF(E13="Land",-1,0)+IF(F13="Land",-1,0))/(SUM($B$1:$B$3)-3)</f>
        <v>4.1061753100870325E-2</v>
      </c>
      <c r="J13" s="1" t="s">
        <v>19</v>
      </c>
      <c r="K13" s="1">
        <f t="shared" si="1"/>
        <v>4.1061753100870325E-2</v>
      </c>
      <c r="L13" s="1" t="s">
        <v>15</v>
      </c>
      <c r="M13" s="1">
        <f t="shared" si="2"/>
        <v>0</v>
      </c>
      <c r="N13" s="1" t="s">
        <v>14</v>
      </c>
      <c r="O13" s="1">
        <f t="shared" si="3"/>
        <v>0.12592270950933565</v>
      </c>
    </row>
    <row r="14" spans="1:23" x14ac:dyDescent="0.25">
      <c r="D14" s="1" t="s">
        <v>8</v>
      </c>
      <c r="E14" s="1" t="s">
        <v>7</v>
      </c>
      <c r="F14" s="1" t="s">
        <v>9</v>
      </c>
      <c r="G14" s="1" t="s">
        <v>17</v>
      </c>
      <c r="H14" s="1">
        <f t="shared" si="0"/>
        <v>1.3026487190620929E-2</v>
      </c>
      <c r="J14" s="1" t="s">
        <v>14</v>
      </c>
      <c r="K14" s="1">
        <f t="shared" si="1"/>
        <v>1.3026487190620929E-2</v>
      </c>
      <c r="L14" s="1" t="s">
        <v>14</v>
      </c>
      <c r="M14" s="1">
        <f t="shared" si="2"/>
        <v>2.6052974381241857E-2</v>
      </c>
      <c r="N14" s="1" t="s">
        <v>14</v>
      </c>
      <c r="O14" s="1">
        <f t="shared" si="3"/>
        <v>1.3026487190620929E-2</v>
      </c>
    </row>
    <row r="15" spans="1:23" x14ac:dyDescent="0.25">
      <c r="D15" s="1" t="s">
        <v>8</v>
      </c>
      <c r="E15" s="1" t="s">
        <v>8</v>
      </c>
      <c r="F15" s="1" t="s">
        <v>7</v>
      </c>
      <c r="G15" s="1" t="s">
        <v>17</v>
      </c>
      <c r="H15" s="1">
        <f t="shared" si="0"/>
        <v>0.12592270950933565</v>
      </c>
      <c r="J15" s="1" t="s">
        <v>14</v>
      </c>
      <c r="K15" s="1">
        <f t="shared" si="1"/>
        <v>0.12592270950933565</v>
      </c>
      <c r="L15" s="1" t="s">
        <v>15</v>
      </c>
      <c r="M15" s="1">
        <f t="shared" si="2"/>
        <v>0</v>
      </c>
      <c r="N15" s="1" t="s">
        <v>15</v>
      </c>
      <c r="O15" s="1">
        <f t="shared" si="3"/>
        <v>0</v>
      </c>
    </row>
    <row r="16" spans="1:23" x14ac:dyDescent="0.25">
      <c r="D16" s="1" t="s">
        <v>8</v>
      </c>
      <c r="E16" s="1" t="s">
        <v>8</v>
      </c>
      <c r="F16" s="1" t="s">
        <v>8</v>
      </c>
      <c r="G16" s="1" t="s">
        <v>7</v>
      </c>
      <c r="H16" s="1">
        <f t="shared" si="0"/>
        <v>0.22036474164133737</v>
      </c>
      <c r="I16" s="1">
        <f>H16*($B$1+IF(D16="Land",-1,0)+IF(E16="Land",-1,0)+IF(F16="Land",-1,0))/(SUM($B$1:$B$3)-3)</f>
        <v>7.664860578829126E-2</v>
      </c>
      <c r="J16" s="1" t="s">
        <v>19</v>
      </c>
      <c r="K16" s="1">
        <f t="shared" si="1"/>
        <v>7.664860578829126E-2</v>
      </c>
      <c r="L16" s="1" t="s">
        <v>15</v>
      </c>
      <c r="M16" s="1">
        <f t="shared" si="2"/>
        <v>0</v>
      </c>
      <c r="N16" s="1" t="s">
        <v>15</v>
      </c>
      <c r="O16" s="1">
        <f t="shared" si="3"/>
        <v>0</v>
      </c>
    </row>
    <row r="17" spans="4:15" x14ac:dyDescent="0.25">
      <c r="D17" s="1" t="s">
        <v>8</v>
      </c>
      <c r="E17" s="1" t="s">
        <v>8</v>
      </c>
      <c r="F17" s="1" t="s">
        <v>9</v>
      </c>
      <c r="G17" s="1" t="s">
        <v>7</v>
      </c>
      <c r="H17" s="1">
        <f t="shared" si="0"/>
        <v>2.3610508033000435E-2</v>
      </c>
      <c r="I17" s="1">
        <f>H17*($B$1+IF(D17="Land",-1,0)+IF(E17="Land",-1,0)+IF(F17="Land",-1,0))/(SUM($B$1:$B$3)-3)</f>
        <v>8.2123506201740634E-3</v>
      </c>
      <c r="J17" s="1" t="s">
        <v>19</v>
      </c>
      <c r="K17" s="1">
        <f t="shared" si="1"/>
        <v>8.2123506201740634E-3</v>
      </c>
      <c r="L17" s="1" t="s">
        <v>15</v>
      </c>
      <c r="M17" s="1">
        <f t="shared" si="2"/>
        <v>0</v>
      </c>
      <c r="N17" s="1" t="s">
        <v>15</v>
      </c>
      <c r="O17" s="1">
        <f t="shared" si="3"/>
        <v>0</v>
      </c>
    </row>
    <row r="18" spans="4:15" x14ac:dyDescent="0.25">
      <c r="D18" s="1" t="s">
        <v>8</v>
      </c>
      <c r="E18" s="1" t="s">
        <v>9</v>
      </c>
      <c r="F18" s="1" t="s">
        <v>7</v>
      </c>
      <c r="G18" s="1" t="s">
        <v>17</v>
      </c>
      <c r="H18" s="1">
        <f t="shared" si="0"/>
        <v>1.3026487190620929E-2</v>
      </c>
      <c r="J18" s="1" t="s">
        <v>14</v>
      </c>
      <c r="K18" s="1">
        <f t="shared" si="1"/>
        <v>1.3026487190620929E-2</v>
      </c>
      <c r="L18" s="1" t="s">
        <v>15</v>
      </c>
      <c r="M18" s="1">
        <f t="shared" si="2"/>
        <v>0</v>
      </c>
      <c r="N18" s="1" t="s">
        <v>15</v>
      </c>
      <c r="O18" s="1">
        <f t="shared" si="3"/>
        <v>0</v>
      </c>
    </row>
    <row r="19" spans="4:15" x14ac:dyDescent="0.25">
      <c r="D19" s="1" t="s">
        <v>8</v>
      </c>
      <c r="E19" s="1" t="s">
        <v>9</v>
      </c>
      <c r="F19" s="1" t="s">
        <v>8</v>
      </c>
      <c r="G19" s="1" t="s">
        <v>7</v>
      </c>
      <c r="H19" s="1">
        <f t="shared" si="0"/>
        <v>2.3610508033000435E-2</v>
      </c>
      <c r="I19" s="1">
        <f>H19*($B$1+IF(D19="Land",-1,0)+IF(E19="Land",-1,0)+IF(F19="Land",-1,0))/(SUM($B$1:$B$3)-3)</f>
        <v>8.2123506201740634E-3</v>
      </c>
      <c r="J19" s="1" t="s">
        <v>19</v>
      </c>
      <c r="K19" s="1">
        <f t="shared" si="1"/>
        <v>8.2123506201740634E-3</v>
      </c>
      <c r="L19" s="1" t="s">
        <v>15</v>
      </c>
      <c r="M19" s="1">
        <f t="shared" si="2"/>
        <v>0</v>
      </c>
      <c r="N19" s="1" t="s">
        <v>15</v>
      </c>
      <c r="O19" s="1">
        <f t="shared" si="3"/>
        <v>0</v>
      </c>
    </row>
    <row r="20" spans="4:15" x14ac:dyDescent="0.25">
      <c r="D20" s="1" t="s">
        <v>8</v>
      </c>
      <c r="E20" s="1" t="s">
        <v>9</v>
      </c>
      <c r="F20" s="1" t="s">
        <v>9</v>
      </c>
      <c r="G20" s="1" t="s">
        <v>7</v>
      </c>
      <c r="H20" s="1">
        <f t="shared" si="0"/>
        <v>1.6283108988276161E-3</v>
      </c>
      <c r="I20" s="1">
        <f>H20*($B$1+IF(D20="Land",-1,0)+IF(E20="Land",-1,0)+IF(F20="Land",-1,0))/(SUM($B$1:$B$3)-3)</f>
        <v>5.6636900828786643E-4</v>
      </c>
      <c r="J20" s="1" t="s">
        <v>19</v>
      </c>
      <c r="K20" s="1">
        <f t="shared" si="1"/>
        <v>5.6636900828786643E-4</v>
      </c>
      <c r="L20" s="1" t="s">
        <v>15</v>
      </c>
      <c r="M20" s="1">
        <f t="shared" si="2"/>
        <v>0</v>
      </c>
      <c r="N20" s="1" t="s">
        <v>15</v>
      </c>
      <c r="O20" s="1">
        <f t="shared" si="3"/>
        <v>0</v>
      </c>
    </row>
    <row r="21" spans="4:15" x14ac:dyDescent="0.25">
      <c r="D21" s="1" t="s">
        <v>9</v>
      </c>
      <c r="E21" s="1" t="s">
        <v>7</v>
      </c>
      <c r="F21" s="1" t="s">
        <v>7</v>
      </c>
      <c r="G21" s="1" t="s">
        <v>17</v>
      </c>
      <c r="H21" s="1">
        <f t="shared" si="0"/>
        <v>6.5132435953104643E-3</v>
      </c>
      <c r="J21" s="1" t="s">
        <v>14</v>
      </c>
      <c r="K21" s="1">
        <f t="shared" si="1"/>
        <v>6.5132435953104643E-3</v>
      </c>
      <c r="L21" s="1" t="s">
        <v>15</v>
      </c>
      <c r="M21" s="1">
        <f t="shared" si="2"/>
        <v>0</v>
      </c>
      <c r="N21" s="1" t="s">
        <v>14</v>
      </c>
      <c r="O21" s="1">
        <f t="shared" si="3"/>
        <v>6.5132435953104643E-3</v>
      </c>
    </row>
    <row r="22" spans="4:15" x14ac:dyDescent="0.25">
      <c r="D22" s="1" t="s">
        <v>9</v>
      </c>
      <c r="E22" s="1" t="s">
        <v>7</v>
      </c>
      <c r="F22" s="1" t="s">
        <v>8</v>
      </c>
      <c r="G22" s="1" t="s">
        <v>7</v>
      </c>
      <c r="H22" s="1">
        <f t="shared" si="0"/>
        <v>1.3026487190620929E-2</v>
      </c>
      <c r="I22" s="1">
        <f>H22*($B$1+IF(D22="Land",-1,0)+IF(E22="Land",-1,0)+IF(F22="Land",-1,0))/(SUM($B$1:$B$3)-3)</f>
        <v>4.2477675621589986E-3</v>
      </c>
      <c r="J22" s="1" t="s">
        <v>19</v>
      </c>
      <c r="K22" s="1">
        <f t="shared" si="1"/>
        <v>4.2477675621589986E-3</v>
      </c>
      <c r="L22" s="1" t="s">
        <v>15</v>
      </c>
      <c r="M22" s="1">
        <f t="shared" si="2"/>
        <v>0</v>
      </c>
      <c r="N22" s="1" t="s">
        <v>14</v>
      </c>
      <c r="O22" s="1">
        <f t="shared" si="3"/>
        <v>1.3026487190620929E-2</v>
      </c>
    </row>
    <row r="23" spans="4:15" x14ac:dyDescent="0.25">
      <c r="D23" s="1" t="s">
        <v>9</v>
      </c>
      <c r="E23" s="1" t="s">
        <v>7</v>
      </c>
      <c r="F23" s="1" t="s">
        <v>9</v>
      </c>
      <c r="G23" s="1" t="s">
        <v>17</v>
      </c>
      <c r="H23" s="1">
        <f t="shared" si="0"/>
        <v>8.6843247937472864E-4</v>
      </c>
      <c r="J23" s="1" t="s">
        <v>14</v>
      </c>
      <c r="K23" s="1">
        <f t="shared" si="1"/>
        <v>8.6843247937472864E-4</v>
      </c>
      <c r="L23" s="1" t="s">
        <v>14</v>
      </c>
      <c r="M23" s="1">
        <f t="shared" si="2"/>
        <v>1.7368649587494573E-3</v>
      </c>
      <c r="N23" s="1" t="s">
        <v>14</v>
      </c>
      <c r="O23" s="1">
        <f t="shared" si="3"/>
        <v>8.6843247937472864E-4</v>
      </c>
    </row>
    <row r="24" spans="4:15" x14ac:dyDescent="0.25">
      <c r="D24" s="1" t="s">
        <v>9</v>
      </c>
      <c r="E24" s="1" t="s">
        <v>8</v>
      </c>
      <c r="F24" s="1" t="s">
        <v>7</v>
      </c>
      <c r="G24" s="1" t="s">
        <v>17</v>
      </c>
      <c r="H24" s="1">
        <f t="shared" si="0"/>
        <v>1.3026487190620929E-2</v>
      </c>
      <c r="J24" s="1" t="s">
        <v>14</v>
      </c>
      <c r="K24" s="1">
        <f t="shared" si="1"/>
        <v>1.3026487190620929E-2</v>
      </c>
      <c r="L24" s="1" t="s">
        <v>15</v>
      </c>
      <c r="M24" s="1">
        <f t="shared" si="2"/>
        <v>0</v>
      </c>
      <c r="N24" s="1" t="s">
        <v>15</v>
      </c>
      <c r="O24" s="1">
        <f t="shared" si="3"/>
        <v>0</v>
      </c>
    </row>
    <row r="25" spans="4:15" x14ac:dyDescent="0.25">
      <c r="D25" s="1" t="s">
        <v>9</v>
      </c>
      <c r="E25" s="1" t="s">
        <v>8</v>
      </c>
      <c r="F25" s="1" t="s">
        <v>8</v>
      </c>
      <c r="G25" s="1" t="s">
        <v>7</v>
      </c>
      <c r="H25" s="1">
        <f t="shared" si="0"/>
        <v>2.3610508033000435E-2</v>
      </c>
      <c r="I25" s="1">
        <f>H25*($B$1+IF(D25="Land",-1,0)+IF(E25="Land",-1,0)+IF(F25="Land",-1,0))/(SUM($B$1:$B$3)-3)</f>
        <v>8.2123506201740634E-3</v>
      </c>
      <c r="J25" s="1" t="s">
        <v>19</v>
      </c>
      <c r="K25" s="1">
        <f t="shared" si="1"/>
        <v>8.2123506201740634E-3</v>
      </c>
      <c r="L25" s="1" t="s">
        <v>15</v>
      </c>
      <c r="M25" s="1">
        <f t="shared" si="2"/>
        <v>0</v>
      </c>
      <c r="N25" s="1" t="s">
        <v>15</v>
      </c>
      <c r="O25" s="1">
        <f t="shared" si="3"/>
        <v>0</v>
      </c>
    </row>
    <row r="26" spans="4:15" x14ac:dyDescent="0.25">
      <c r="D26" s="1" t="s">
        <v>9</v>
      </c>
      <c r="E26" s="1" t="s">
        <v>8</v>
      </c>
      <c r="F26" s="1" t="s">
        <v>9</v>
      </c>
      <c r="G26" s="1" t="s">
        <v>7</v>
      </c>
      <c r="H26" s="1">
        <f t="shared" si="0"/>
        <v>1.6283108988276161E-3</v>
      </c>
      <c r="I26" s="1">
        <f>H26*($B$1+IF(D26="Land",-1,0)+IF(E26="Land",-1,0)+IF(F26="Land",-1,0))/(SUM($B$1:$B$3)-3)</f>
        <v>5.6636900828786643E-4</v>
      </c>
      <c r="J26" s="1" t="s">
        <v>19</v>
      </c>
      <c r="K26" s="1">
        <f t="shared" si="1"/>
        <v>5.6636900828786643E-4</v>
      </c>
      <c r="L26" s="1" t="s">
        <v>15</v>
      </c>
      <c r="M26" s="1">
        <f t="shared" si="2"/>
        <v>0</v>
      </c>
      <c r="N26" s="1" t="s">
        <v>15</v>
      </c>
      <c r="O26" s="1">
        <f t="shared" si="3"/>
        <v>0</v>
      </c>
    </row>
    <row r="27" spans="4:15" x14ac:dyDescent="0.25">
      <c r="D27" s="1" t="s">
        <v>9</v>
      </c>
      <c r="E27" s="1" t="s">
        <v>9</v>
      </c>
      <c r="F27" s="1" t="s">
        <v>7</v>
      </c>
      <c r="G27" s="1" t="s">
        <v>17</v>
      </c>
      <c r="H27" s="1">
        <f t="shared" si="0"/>
        <v>8.6843247937472864E-4</v>
      </c>
      <c r="J27" s="1" t="s">
        <v>14</v>
      </c>
      <c r="K27" s="1">
        <f t="shared" si="1"/>
        <v>8.6843247937472864E-4</v>
      </c>
      <c r="L27" s="1" t="s">
        <v>15</v>
      </c>
      <c r="M27" s="1">
        <f t="shared" si="2"/>
        <v>0</v>
      </c>
      <c r="N27" s="1" t="s">
        <v>15</v>
      </c>
      <c r="O27" s="1">
        <f t="shared" si="3"/>
        <v>0</v>
      </c>
    </row>
    <row r="28" spans="4:15" x14ac:dyDescent="0.25">
      <c r="D28" s="1" t="s">
        <v>9</v>
      </c>
      <c r="E28" s="1" t="s">
        <v>9</v>
      </c>
      <c r="F28" s="1" t="s">
        <v>8</v>
      </c>
      <c r="G28" s="1" t="s">
        <v>7</v>
      </c>
      <c r="H28" s="1">
        <f t="shared" si="0"/>
        <v>1.6283108988276161E-3</v>
      </c>
      <c r="I28" s="1">
        <f>H28*($B$1+IF(D28="Land",-1,0)+IF(E28="Land",-1,0)+IF(F28="Land",-1,0))/(SUM($B$1:$B$3)-3)</f>
        <v>5.6636900828786643E-4</v>
      </c>
      <c r="J28" s="1" t="s">
        <v>19</v>
      </c>
      <c r="K28" s="1">
        <f t="shared" si="1"/>
        <v>5.6636900828786643E-4</v>
      </c>
      <c r="L28" s="1" t="s">
        <v>15</v>
      </c>
      <c r="M28" s="1">
        <f t="shared" si="2"/>
        <v>0</v>
      </c>
      <c r="N28" s="1" t="s">
        <v>15</v>
      </c>
      <c r="O28" s="1">
        <f t="shared" si="3"/>
        <v>0</v>
      </c>
    </row>
    <row r="29" spans="4:15" x14ac:dyDescent="0.25">
      <c r="D29" s="1" t="s">
        <v>9</v>
      </c>
      <c r="E29" s="1" t="s">
        <v>9</v>
      </c>
      <c r="F29" s="1" t="s">
        <v>9</v>
      </c>
      <c r="G29" s="1" t="s">
        <v>7</v>
      </c>
      <c r="H29" s="1">
        <f t="shared" si="0"/>
        <v>5.427702996092054E-5</v>
      </c>
      <c r="I29" s="1">
        <f>H29*($B$1+IF(D29="Land",-1,0)+IF(E29="Land",-1,0)+IF(F29="Land",-1,0))/(SUM($B$1:$B$3)-3)</f>
        <v>1.8878966942928885E-5</v>
      </c>
      <c r="J29" s="1" t="s">
        <v>19</v>
      </c>
      <c r="K29" s="1">
        <f t="shared" si="1"/>
        <v>1.8878966942928885E-5</v>
      </c>
      <c r="L29" s="1" t="s">
        <v>15</v>
      </c>
      <c r="M29" s="1">
        <f t="shared" si="2"/>
        <v>0</v>
      </c>
      <c r="N29" s="1" t="s">
        <v>15</v>
      </c>
      <c r="O29" s="1">
        <f t="shared" si="3"/>
        <v>0</v>
      </c>
    </row>
    <row r="30" spans="4:15" x14ac:dyDescent="0.25">
      <c r="H30" s="1">
        <f>SUM(H3:H29)</f>
        <v>1.0000000000000002</v>
      </c>
      <c r="K30" s="1">
        <f>SUM(K3:K29)</f>
        <v>0.574279295436954</v>
      </c>
      <c r="M30" s="1">
        <f>SUM(M3:M29)</f>
        <v>6.8606165870603572E-2</v>
      </c>
      <c r="O30" s="1">
        <f>SUM(O3:O29)</f>
        <v>0.55102040816326536</v>
      </c>
    </row>
  </sheetData>
  <mergeCells count="2">
    <mergeCell ref="D1:F1"/>
    <mergeCell ref="J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Miles</dc:creator>
  <cp:lastModifiedBy>Jim Miles</cp:lastModifiedBy>
  <dcterms:created xsi:type="dcterms:W3CDTF">2017-02-10T13:34:37Z</dcterms:created>
  <dcterms:modified xsi:type="dcterms:W3CDTF">2017-02-10T15:32:54Z</dcterms:modified>
</cp:coreProperties>
</file>