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calag/Desktop/1 - Academics /1 INSTRUCTION/0 - CMSC 126 - Web-based Info Devt /3 - Lab Activities /"/>
    </mc:Choice>
  </mc:AlternateContent>
  <xr:revisionPtr revIDLastSave="0" documentId="13_ncr:1_{51749726-322D-724C-8A8C-6F3339535C32}" xr6:coauthVersionLast="46" xr6:coauthVersionMax="46" xr10:uidLastSave="{00000000-0000-0000-0000-000000000000}"/>
  <bookViews>
    <workbookView xWindow="1420" yWindow="1160" windowWidth="27640" windowHeight="16540" xr2:uid="{B225E352-D322-F947-ABA3-F1803602E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5" i="1"/>
  <c r="M4" i="1"/>
  <c r="K11" i="1"/>
  <c r="K10" i="1"/>
  <c r="K9" i="1"/>
  <c r="K8" i="1"/>
  <c r="K7" i="1"/>
  <c r="K6" i="1"/>
  <c r="K5" i="1"/>
  <c r="K4" i="1"/>
  <c r="K3" i="1"/>
  <c r="K2" i="1"/>
  <c r="J2" i="1"/>
  <c r="I11" i="1" l="1"/>
  <c r="I10" i="1"/>
  <c r="I9" i="1"/>
  <c r="I8" i="1"/>
  <c r="I7" i="1"/>
  <c r="I6" i="1"/>
  <c r="I2" i="1"/>
  <c r="I3" i="1"/>
  <c r="I4" i="1"/>
  <c r="I5" i="1"/>
  <c r="F11" i="1"/>
  <c r="F10" i="1"/>
  <c r="F9" i="1"/>
  <c r="F8" i="1"/>
  <c r="F7" i="1"/>
  <c r="F6" i="1"/>
  <c r="F5" i="1"/>
  <c r="F4" i="1"/>
  <c r="F3" i="1"/>
  <c r="F2" i="1"/>
  <c r="J11" i="1"/>
  <c r="J10" i="1"/>
  <c r="J9" i="1"/>
  <c r="J8" i="1"/>
  <c r="J7" i="1"/>
  <c r="J6" i="1"/>
  <c r="J5" i="1"/>
  <c r="J4" i="1"/>
  <c r="J3" i="1"/>
  <c r="E11" i="1"/>
  <c r="E10" i="1"/>
  <c r="E9" i="1"/>
  <c r="E8" i="1"/>
  <c r="E7" i="1"/>
  <c r="E6" i="1"/>
  <c r="E5" i="1"/>
  <c r="E4" i="1"/>
  <c r="E3" i="1"/>
  <c r="E2" i="1"/>
  <c r="C6" i="1"/>
  <c r="D10" i="1"/>
  <c r="D8" i="1"/>
  <c r="D7" i="1"/>
  <c r="D4" i="1"/>
  <c r="D3" i="1"/>
  <c r="D2" i="1"/>
  <c r="C9" i="1"/>
  <c r="C11" i="1"/>
  <c r="C5" i="1"/>
  <c r="L4" i="1" l="1"/>
  <c r="L6" i="1"/>
  <c r="M6" i="1" s="1"/>
  <c r="L3" i="1"/>
  <c r="M3" i="1" s="1"/>
  <c r="L5" i="1"/>
  <c r="L11" i="1"/>
  <c r="L9" i="1"/>
  <c r="L7" i="1"/>
  <c r="M7" i="1" s="1"/>
  <c r="L8" i="1"/>
  <c r="M8" i="1" s="1"/>
  <c r="L2" i="1"/>
  <c r="M2" i="1" s="1"/>
  <c r="L10" i="1"/>
</calcChain>
</file>

<file path=xl/sharedStrings.xml><?xml version="1.0" encoding="utf-8"?>
<sst xmlns="http://schemas.openxmlformats.org/spreadsheetml/2006/main" count="23" uniqueCount="15">
  <si>
    <t>SSS</t>
  </si>
  <si>
    <t>GSIS</t>
  </si>
  <si>
    <t>PhilHealth</t>
  </si>
  <si>
    <t>Pagibig</t>
  </si>
  <si>
    <t>#depdents</t>
  </si>
  <si>
    <t>Total Deductions</t>
  </si>
  <si>
    <t>Taxable Income</t>
  </si>
  <si>
    <t>Payable Tax</t>
  </si>
  <si>
    <t>Income/mo</t>
  </si>
  <si>
    <t>Yes</t>
  </si>
  <si>
    <t>No</t>
  </si>
  <si>
    <t>Govt Worker</t>
  </si>
  <si>
    <t>Gross Income including 13th mo pay</t>
  </si>
  <si>
    <t>Personal Exemption</t>
  </si>
  <si>
    <t xml:space="preserve"> 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</si>
</sst>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4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3" fontId="2" fillId="0" borderId="1" xfId="0" applyNumberFormat="1" applyFont="1" applyBorder="1"/>
    <xf numFmtId="164" fontId="2" fillId="0" borderId="1" xfId="1" applyNumberFormat="1" applyFont="1" applyBorder="1"/>
    <xf numFmtId="0" fontId="2" fillId="2" borderId="2" xfId="0" applyFont="1" applyFill="1" applyBorder="1" applyAlignment="1">
      <alignment horizontal="center" wrapText="1"/>
    </xf>
    <xf numFmtId="4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B8BC-45E3-2E40-A467-1297149E65FB}">
  <dimension ref="A1:O14"/>
  <sheetViews>
    <sheetView tabSelected="1" workbookViewId="0">
      <selection activeCell="M1" sqref="M1"/>
    </sheetView>
  </sheetViews>
  <sheetFormatPr baseColWidth="10" defaultRowHeight="16" x14ac:dyDescent="0.2"/>
  <cols>
    <col min="1" max="1" width="12.83203125" customWidth="1"/>
    <col min="2" max="2" width="9.1640625" style="1" customWidth="1"/>
    <col min="3" max="3" width="12.1640625" customWidth="1"/>
    <col min="4" max="4" width="11.1640625" bestFit="1" customWidth="1"/>
    <col min="5" max="5" width="11.6640625" customWidth="1"/>
    <col min="6" max="6" width="11.6640625" bestFit="1" customWidth="1"/>
    <col min="7" max="7" width="13.6640625" customWidth="1"/>
    <col min="8" max="8" width="14.1640625" customWidth="1"/>
    <col min="9" max="9" width="14.5" bestFit="1" customWidth="1"/>
    <col min="10" max="10" width="15" customWidth="1"/>
    <col min="11" max="11" width="14.83203125" customWidth="1"/>
    <col min="12" max="12" width="15" customWidth="1"/>
    <col min="13" max="13" width="13.83203125" customWidth="1"/>
    <col min="14" max="14" width="11.5" bestFit="1" customWidth="1"/>
  </cols>
  <sheetData>
    <row r="1" spans="1:15" ht="68" x14ac:dyDescent="0.2">
      <c r="A1" s="4" t="s">
        <v>8</v>
      </c>
      <c r="B1" s="5" t="s">
        <v>11</v>
      </c>
      <c r="C1" s="4" t="s">
        <v>0</v>
      </c>
      <c r="D1" s="5" t="s">
        <v>1</v>
      </c>
      <c r="E1" s="5" t="s">
        <v>2</v>
      </c>
      <c r="F1" s="5" t="s">
        <v>3</v>
      </c>
      <c r="G1" s="8" t="s">
        <v>13</v>
      </c>
      <c r="H1" s="5" t="s">
        <v>4</v>
      </c>
      <c r="I1" s="5" t="s">
        <v>14</v>
      </c>
      <c r="J1" s="5" t="s">
        <v>12</v>
      </c>
      <c r="K1" s="5" t="s">
        <v>5</v>
      </c>
      <c r="L1" s="5" t="s">
        <v>6</v>
      </c>
      <c r="M1" s="5" t="s">
        <v>7</v>
      </c>
    </row>
    <row r="2" spans="1:15" x14ac:dyDescent="0.2">
      <c r="A2" s="2">
        <v>25000</v>
      </c>
      <c r="B2" s="3" t="s">
        <v>9</v>
      </c>
      <c r="C2" s="2"/>
      <c r="D2" s="2">
        <f>A2*9%</f>
        <v>2250</v>
      </c>
      <c r="E2" s="2">
        <f>3.5%*A2</f>
        <v>875.00000000000011</v>
      </c>
      <c r="F2" s="2">
        <f>1.375%*A2</f>
        <v>343.75</v>
      </c>
      <c r="G2" s="2">
        <v>50000</v>
      </c>
      <c r="H2" s="7">
        <v>0</v>
      </c>
      <c r="I2" s="2">
        <f>IF(H2&gt;4,4*50000,H2*50000)</f>
        <v>0</v>
      </c>
      <c r="J2" s="2">
        <f t="shared" ref="J2:J11" si="0">A2*13</f>
        <v>325000</v>
      </c>
      <c r="K2" s="2">
        <f>I2+SUM(C2:F2)*12+G2</f>
        <v>91625</v>
      </c>
      <c r="L2" s="6">
        <f>J2-K2</f>
        <v>233375</v>
      </c>
      <c r="M2" s="2">
        <f>IF(L2&lt;=250000,0)</f>
        <v>0</v>
      </c>
    </row>
    <row r="3" spans="1:15" x14ac:dyDescent="0.2">
      <c r="A3" s="2">
        <v>50000</v>
      </c>
      <c r="B3" s="3" t="s">
        <v>9</v>
      </c>
      <c r="C3" s="2"/>
      <c r="D3" s="2">
        <f t="shared" ref="D3:D4" si="1">A3*9%</f>
        <v>4500</v>
      </c>
      <c r="E3" s="2">
        <f t="shared" ref="E3:E11" si="2">3.5%*A3</f>
        <v>1750.0000000000002</v>
      </c>
      <c r="F3" s="2">
        <f t="shared" ref="F3:F11" si="3">1.375%*A3</f>
        <v>687.5</v>
      </c>
      <c r="G3" s="2">
        <v>50000</v>
      </c>
      <c r="H3" s="7">
        <v>0</v>
      </c>
      <c r="I3" s="2">
        <f>IF(H3&gt;4,4*50000,H3*50000)</f>
        <v>0</v>
      </c>
      <c r="J3" s="2">
        <f t="shared" si="0"/>
        <v>650000</v>
      </c>
      <c r="K3" s="2">
        <f t="shared" ref="K3:K11" si="4">I3+SUM(C3:F3)*12+G3</f>
        <v>133250</v>
      </c>
      <c r="L3" s="6">
        <f t="shared" ref="L3:L11" si="5">J3-K3</f>
        <v>516750</v>
      </c>
      <c r="M3" s="2">
        <f>IF(L3&lt;800000,30000+0.25*(L3-400000))</f>
        <v>59187.5</v>
      </c>
    </row>
    <row r="4" spans="1:15" x14ac:dyDescent="0.2">
      <c r="A4" s="2">
        <v>50000</v>
      </c>
      <c r="B4" s="3" t="s">
        <v>9</v>
      </c>
      <c r="C4" s="2"/>
      <c r="D4" s="2">
        <f t="shared" si="1"/>
        <v>4500</v>
      </c>
      <c r="E4" s="2">
        <f t="shared" si="2"/>
        <v>1750.0000000000002</v>
      </c>
      <c r="F4" s="2">
        <f t="shared" si="3"/>
        <v>687.5</v>
      </c>
      <c r="G4" s="2">
        <v>50000</v>
      </c>
      <c r="H4" s="7">
        <v>3</v>
      </c>
      <c r="I4" s="2">
        <f>IF(H4&gt;4,4*50000,H4*50000)</f>
        <v>150000</v>
      </c>
      <c r="J4" s="2">
        <f t="shared" si="0"/>
        <v>650000</v>
      </c>
      <c r="K4" s="2">
        <f t="shared" si="4"/>
        <v>283250</v>
      </c>
      <c r="L4" s="6">
        <f t="shared" si="5"/>
        <v>366750</v>
      </c>
      <c r="M4" s="2">
        <f>IF(L4&lt;=400000,0.2*(L4-250000))</f>
        <v>23350</v>
      </c>
      <c r="N4" s="9"/>
      <c r="O4" s="9"/>
    </row>
    <row r="5" spans="1:15" x14ac:dyDescent="0.2">
      <c r="A5" s="2">
        <v>50000</v>
      </c>
      <c r="B5" s="3" t="s">
        <v>10</v>
      </c>
      <c r="C5" s="2">
        <f>A5*11%</f>
        <v>5500</v>
      </c>
      <c r="D5" s="2"/>
      <c r="E5" s="2">
        <f t="shared" si="2"/>
        <v>1750.0000000000002</v>
      </c>
      <c r="F5" s="2">
        <f t="shared" si="3"/>
        <v>687.5</v>
      </c>
      <c r="G5" s="2">
        <v>50000</v>
      </c>
      <c r="H5" s="7">
        <v>5</v>
      </c>
      <c r="I5" s="2">
        <f>IF(H5&gt;4,4*50000,H5*50000)</f>
        <v>200000</v>
      </c>
      <c r="J5" s="2">
        <f t="shared" si="0"/>
        <v>650000</v>
      </c>
      <c r="K5" s="2">
        <f t="shared" si="4"/>
        <v>345250</v>
      </c>
      <c r="L5" s="6">
        <f t="shared" si="5"/>
        <v>304750</v>
      </c>
      <c r="M5" s="2">
        <f>IF(L5&lt;=400000,0.2*(L5-250000))</f>
        <v>10950</v>
      </c>
    </row>
    <row r="6" spans="1:15" x14ac:dyDescent="0.2">
      <c r="A6" s="2">
        <v>75000</v>
      </c>
      <c r="B6" s="3" t="s">
        <v>10</v>
      </c>
      <c r="C6" s="2">
        <f>A6*11%</f>
        <v>8250</v>
      </c>
      <c r="D6" s="2"/>
      <c r="E6" s="2">
        <f t="shared" si="2"/>
        <v>2625.0000000000005</v>
      </c>
      <c r="F6" s="2">
        <f t="shared" si="3"/>
        <v>1031.25</v>
      </c>
      <c r="G6" s="2">
        <v>50000</v>
      </c>
      <c r="H6" s="7">
        <v>0</v>
      </c>
      <c r="I6" s="2">
        <f t="shared" ref="I6:I11" si="6">IF(H6&gt;4,4*50000,H6*50000)</f>
        <v>0</v>
      </c>
      <c r="J6" s="2">
        <f t="shared" si="0"/>
        <v>975000</v>
      </c>
      <c r="K6" s="2">
        <f t="shared" si="4"/>
        <v>192875</v>
      </c>
      <c r="L6" s="6">
        <f t="shared" si="5"/>
        <v>782125</v>
      </c>
      <c r="M6" s="2">
        <f>IF(L6&lt;800000,30000+0.25*(L6-400000))</f>
        <v>125531.25</v>
      </c>
    </row>
    <row r="7" spans="1:15" x14ac:dyDescent="0.2">
      <c r="A7" s="2">
        <v>75000</v>
      </c>
      <c r="B7" s="3" t="s">
        <v>9</v>
      </c>
      <c r="C7" s="2"/>
      <c r="D7" s="2">
        <f>A7*9%</f>
        <v>6750</v>
      </c>
      <c r="E7" s="2">
        <f t="shared" si="2"/>
        <v>2625.0000000000005</v>
      </c>
      <c r="F7" s="2">
        <f t="shared" si="3"/>
        <v>1031.25</v>
      </c>
      <c r="G7" s="2">
        <v>50000</v>
      </c>
      <c r="H7" s="7">
        <v>3</v>
      </c>
      <c r="I7" s="2">
        <f t="shared" si="6"/>
        <v>150000</v>
      </c>
      <c r="J7" s="2">
        <f t="shared" si="0"/>
        <v>975000</v>
      </c>
      <c r="K7" s="2">
        <f t="shared" si="4"/>
        <v>324875</v>
      </c>
      <c r="L7" s="6">
        <f t="shared" si="5"/>
        <v>650125</v>
      </c>
      <c r="M7" s="2">
        <f>IF(L7&lt;800000,30000+0.25*(L7-400000))</f>
        <v>92531.25</v>
      </c>
    </row>
    <row r="8" spans="1:15" x14ac:dyDescent="0.2">
      <c r="A8" s="2">
        <v>75000</v>
      </c>
      <c r="B8" s="3" t="s">
        <v>9</v>
      </c>
      <c r="C8" s="2"/>
      <c r="D8" s="2">
        <f>A8*9%</f>
        <v>6750</v>
      </c>
      <c r="E8" s="2">
        <f t="shared" si="2"/>
        <v>2625.0000000000005</v>
      </c>
      <c r="F8" s="2">
        <f t="shared" si="3"/>
        <v>1031.25</v>
      </c>
      <c r="G8" s="2">
        <v>50000</v>
      </c>
      <c r="H8" s="7">
        <v>5</v>
      </c>
      <c r="I8" s="2">
        <f t="shared" si="6"/>
        <v>200000</v>
      </c>
      <c r="J8" s="2">
        <f t="shared" si="0"/>
        <v>975000</v>
      </c>
      <c r="K8" s="2">
        <f t="shared" si="4"/>
        <v>374875</v>
      </c>
      <c r="L8" s="6">
        <f t="shared" si="5"/>
        <v>600125</v>
      </c>
      <c r="M8" s="2">
        <f>IF(L8&lt;800000,30000+0.25*(L8-400000))</f>
        <v>80031.25</v>
      </c>
    </row>
    <row r="9" spans="1:15" x14ac:dyDescent="0.2">
      <c r="A9" s="2">
        <v>100000</v>
      </c>
      <c r="B9" s="3" t="s">
        <v>10</v>
      </c>
      <c r="C9" s="2">
        <f>A9*11%</f>
        <v>11000</v>
      </c>
      <c r="D9" s="2"/>
      <c r="E9" s="2">
        <f t="shared" si="2"/>
        <v>3500.0000000000005</v>
      </c>
      <c r="F9" s="2">
        <f t="shared" si="3"/>
        <v>1375</v>
      </c>
      <c r="G9" s="2">
        <v>50000</v>
      </c>
      <c r="H9" s="7">
        <v>0</v>
      </c>
      <c r="I9" s="2">
        <f t="shared" si="6"/>
        <v>0</v>
      </c>
      <c r="J9" s="2">
        <f t="shared" si="0"/>
        <v>1300000</v>
      </c>
      <c r="K9" s="2">
        <f t="shared" si="4"/>
        <v>240500</v>
      </c>
      <c r="L9" s="6">
        <f t="shared" si="5"/>
        <v>1059500</v>
      </c>
      <c r="M9" s="2">
        <f>130000+0.3*(L9-800000)</f>
        <v>207850</v>
      </c>
    </row>
    <row r="10" spans="1:15" x14ac:dyDescent="0.2">
      <c r="A10" s="2">
        <v>100000</v>
      </c>
      <c r="B10" s="3" t="s">
        <v>9</v>
      </c>
      <c r="C10" s="2"/>
      <c r="D10" s="2">
        <f>A10*9%</f>
        <v>9000</v>
      </c>
      <c r="E10" s="2">
        <f t="shared" si="2"/>
        <v>3500.0000000000005</v>
      </c>
      <c r="F10" s="2">
        <f t="shared" si="3"/>
        <v>1375</v>
      </c>
      <c r="G10" s="2">
        <v>50000</v>
      </c>
      <c r="H10" s="7">
        <v>3</v>
      </c>
      <c r="I10" s="2">
        <f t="shared" si="6"/>
        <v>150000</v>
      </c>
      <c r="J10" s="2">
        <f t="shared" si="0"/>
        <v>1300000</v>
      </c>
      <c r="K10" s="2">
        <f t="shared" si="4"/>
        <v>366500</v>
      </c>
      <c r="L10" s="6">
        <f t="shared" si="5"/>
        <v>933500</v>
      </c>
      <c r="M10" s="2">
        <f t="shared" ref="M10:M11" si="7">130000+0.3*(L10-800000)</f>
        <v>170050</v>
      </c>
    </row>
    <row r="11" spans="1:15" x14ac:dyDescent="0.2">
      <c r="A11" s="2">
        <v>100000</v>
      </c>
      <c r="B11" s="3" t="s">
        <v>10</v>
      </c>
      <c r="C11" s="2">
        <f>A11*11%</f>
        <v>11000</v>
      </c>
      <c r="D11" s="2"/>
      <c r="E11" s="2">
        <f t="shared" si="2"/>
        <v>3500.0000000000005</v>
      </c>
      <c r="F11" s="2">
        <f t="shared" si="3"/>
        <v>1375</v>
      </c>
      <c r="G11" s="2">
        <v>50000</v>
      </c>
      <c r="H11" s="7">
        <v>5</v>
      </c>
      <c r="I11" s="2">
        <f t="shared" si="6"/>
        <v>200000</v>
      </c>
      <c r="J11" s="2">
        <f t="shared" si="0"/>
        <v>1300000</v>
      </c>
      <c r="K11" s="2">
        <f t="shared" si="4"/>
        <v>440500</v>
      </c>
      <c r="L11" s="6">
        <f t="shared" si="5"/>
        <v>859500</v>
      </c>
      <c r="M11" s="2">
        <f t="shared" si="7"/>
        <v>147850</v>
      </c>
    </row>
    <row r="14" spans="1:15" x14ac:dyDescent="0.2">
      <c r="M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Calag Calag</dc:creator>
  <cp:lastModifiedBy>Vicente Calag Calag</cp:lastModifiedBy>
  <dcterms:created xsi:type="dcterms:W3CDTF">2021-03-21T15:47:32Z</dcterms:created>
  <dcterms:modified xsi:type="dcterms:W3CDTF">2021-03-30T06:21:18Z</dcterms:modified>
</cp:coreProperties>
</file>