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boyd/Documents/RESEARCH/WORK IN PROGRESS/d lemon sharks/"/>
    </mc:Choice>
  </mc:AlternateContent>
  <xr:revisionPtr revIDLastSave="0" documentId="13_ncr:1_{D310C655-D719-B847-A616-94191BF5E54F}" xr6:coauthVersionLast="47" xr6:coauthVersionMax="47" xr10:uidLastSave="{00000000-0000-0000-0000-000000000000}"/>
  <bookViews>
    <workbookView xWindow="0" yWindow="460" windowWidth="35840" windowHeight="20340" xr2:uid="{D9C3A475-DFFC-3C44-AD51-F6154DA1030C}"/>
  </bookViews>
  <sheets>
    <sheet name="matrix" sheetId="2" r:id="rId1"/>
  </sheets>
  <definedNames>
    <definedName name="A">matrix!$R$8</definedName>
    <definedName name="chi">#REF!</definedName>
    <definedName name="f0" localSheetId="0">matrix!$R$1</definedName>
    <definedName name="f0">#REF!</definedName>
    <definedName name="fx">matrix!$R$12</definedName>
    <definedName name="N">matrix!$R$7</definedName>
    <definedName name="p.A">matrix!$R$6</definedName>
    <definedName name="phi">#REF!</definedName>
    <definedName name="rho">#REF!</definedName>
    <definedName name="s.a" localSheetId="0">matrix!$R$4</definedName>
    <definedName name="s.a">#REF!</definedName>
    <definedName name="s.c" localSheetId="0">matrix!$R$2</definedName>
    <definedName name="s.c">#REF!</definedName>
    <definedName name="s.j" localSheetId="0">matrix!$R$3</definedName>
    <definedName name="s.j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2" l="1"/>
  <c r="R1" i="2"/>
  <c r="U2" i="2" l="1"/>
  <c r="U3" i="2"/>
  <c r="U4" i="2" s="1"/>
  <c r="U5" i="2" l="1"/>
  <c r="U6" i="2" l="1"/>
  <c r="U7" i="2" s="1"/>
  <c r="U8" i="2" l="1"/>
  <c r="U9" i="2" l="1"/>
  <c r="U10" i="2" s="1"/>
  <c r="U11" i="2" s="1"/>
  <c r="U12" i="2" s="1"/>
  <c r="U13" i="2" s="1"/>
  <c r="R6" i="2" s="1"/>
  <c r="R7" i="2" l="1"/>
  <c r="N2" i="2" s="1"/>
  <c r="M2" i="2" l="1"/>
  <c r="A2" i="2" l="1"/>
  <c r="A3" i="2"/>
  <c r="B4" i="2" s="1"/>
  <c r="C5" i="2" s="1"/>
  <c r="D6" i="2" s="1"/>
  <c r="E7" i="2" s="1"/>
  <c r="F8" i="2" s="1"/>
  <c r="G9" i="2" s="1"/>
  <c r="H10" i="2" s="1"/>
  <c r="I11" i="2" s="1"/>
  <c r="J12" i="2" s="1"/>
  <c r="K13" i="2" s="1"/>
  <c r="L14" i="2" s="1"/>
  <c r="B2" i="2" l="1"/>
  <c r="B3" i="2"/>
  <c r="C4" i="2" s="1"/>
  <c r="D5" i="2" s="1"/>
  <c r="E6" i="2" s="1"/>
  <c r="F7" i="2" s="1"/>
  <c r="G8" i="2" s="1"/>
  <c r="H9" i="2" s="1"/>
  <c r="I10" i="2" s="1"/>
  <c r="J11" i="2" s="1"/>
  <c r="K12" i="2" s="1"/>
  <c r="L13" i="2" s="1"/>
  <c r="C2" i="2" l="1"/>
  <c r="C3" i="2"/>
  <c r="D4" i="2" s="1"/>
  <c r="E5" i="2" s="1"/>
  <c r="F6" i="2" s="1"/>
  <c r="G7" i="2" s="1"/>
  <c r="H8" i="2" s="1"/>
  <c r="I9" i="2" s="1"/>
  <c r="J10" i="2" s="1"/>
  <c r="K11" i="2" s="1"/>
  <c r="L12" i="2" s="1"/>
  <c r="D2" i="2" l="1"/>
  <c r="D3" i="2"/>
  <c r="E4" i="2" s="1"/>
  <c r="F5" i="2" s="1"/>
  <c r="G6" i="2" s="1"/>
  <c r="H7" i="2" s="1"/>
  <c r="I8" i="2" s="1"/>
  <c r="J9" i="2" s="1"/>
  <c r="K10" i="2" s="1"/>
  <c r="L11" i="2" s="1"/>
  <c r="E2" i="2" l="1"/>
  <c r="E3" i="2"/>
  <c r="F4" i="2" s="1"/>
  <c r="G5" i="2" s="1"/>
  <c r="H6" i="2" s="1"/>
  <c r="I7" i="2" s="1"/>
  <c r="J8" i="2" s="1"/>
  <c r="K9" i="2" s="1"/>
  <c r="L10" i="2" s="1"/>
  <c r="F2" i="2" l="1"/>
  <c r="F3" i="2"/>
  <c r="G4" i="2" s="1"/>
  <c r="H5" i="2" s="1"/>
  <c r="I6" i="2" s="1"/>
  <c r="J7" i="2" s="1"/>
  <c r="K8" i="2" s="1"/>
  <c r="L9" i="2" s="1"/>
  <c r="G3" i="2" l="1"/>
  <c r="H4" i="2" s="1"/>
  <c r="I5" i="2" s="1"/>
  <c r="J6" i="2" s="1"/>
  <c r="K7" i="2" s="1"/>
  <c r="L8" i="2" s="1"/>
  <c r="G2" i="2"/>
  <c r="H2" i="2" l="1"/>
  <c r="H3" i="2"/>
  <c r="I4" i="2" s="1"/>
  <c r="J5" i="2" s="1"/>
  <c r="K6" i="2" s="1"/>
  <c r="L7" i="2" s="1"/>
  <c r="I2" i="2" l="1"/>
  <c r="I3" i="2"/>
  <c r="J4" i="2" s="1"/>
  <c r="K5" i="2" s="1"/>
  <c r="L6" i="2" s="1"/>
  <c r="J2" i="2" l="1"/>
  <c r="J3" i="2"/>
  <c r="K4" i="2" s="1"/>
  <c r="L5" i="2" s="1"/>
  <c r="K2" i="2" l="1"/>
  <c r="K3" i="2"/>
  <c r="L4" i="2" s="1"/>
  <c r="L3" i="2" l="1"/>
  <c r="L2" i="2"/>
  <c r="M3" i="2" l="1"/>
  <c r="N3" i="2" s="1"/>
  <c r="O3" i="2" s="1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A4" i="2"/>
  <c r="B5" i="2" s="1"/>
  <c r="C6" i="2" s="1"/>
  <c r="D7" i="2" s="1"/>
  <c r="E8" i="2" s="1"/>
  <c r="F9" i="2" s="1"/>
  <c r="G10" i="2" s="1"/>
  <c r="H11" i="2" s="1"/>
  <c r="I12" i="2" s="1"/>
  <c r="J13" i="2" s="1"/>
  <c r="K14" i="2" s="1"/>
  <c r="L15" i="2" s="1"/>
  <c r="A5" i="2"/>
  <c r="N4" i="2"/>
  <c r="O4" i="2" s="1"/>
  <c r="M16" i="2" l="1"/>
  <c r="B6" i="2"/>
  <c r="C7" i="2" s="1"/>
  <c r="D8" i="2" s="1"/>
  <c r="E9" i="2" s="1"/>
  <c r="F10" i="2" s="1"/>
  <c r="G11" i="2" s="1"/>
  <c r="H12" i="2" s="1"/>
  <c r="I13" i="2" s="1"/>
  <c r="J14" i="2" s="1"/>
  <c r="K15" i="2" s="1"/>
  <c r="L16" i="2" s="1"/>
  <c r="M17" i="2" s="1"/>
  <c r="N5" i="2"/>
  <c r="O5" i="2" s="1"/>
  <c r="A6" i="2"/>
  <c r="A7" i="2" l="1"/>
  <c r="B7" i="2"/>
  <c r="C8" i="2" s="1"/>
  <c r="D9" i="2" s="1"/>
  <c r="E10" i="2" s="1"/>
  <c r="F11" i="2" s="1"/>
  <c r="G12" i="2" s="1"/>
  <c r="H13" i="2" s="1"/>
  <c r="I14" i="2" s="1"/>
  <c r="J15" i="2" s="1"/>
  <c r="K16" i="2" s="1"/>
  <c r="L17" i="2" s="1"/>
  <c r="N6" i="2"/>
  <c r="O6" i="2" s="1"/>
  <c r="A8" i="2" l="1"/>
  <c r="B8" i="2"/>
  <c r="C9" i="2" s="1"/>
  <c r="D10" i="2" s="1"/>
  <c r="E11" i="2" s="1"/>
  <c r="F12" i="2" s="1"/>
  <c r="G13" i="2" s="1"/>
  <c r="H14" i="2" s="1"/>
  <c r="I15" i="2" s="1"/>
  <c r="J16" i="2" s="1"/>
  <c r="K17" i="2" s="1"/>
  <c r="N7" i="2"/>
  <c r="O7" i="2" s="1"/>
  <c r="A9" i="2" l="1"/>
  <c r="N8" i="2"/>
  <c r="O8" i="2" s="1"/>
  <c r="B9" i="2"/>
  <c r="C10" i="2" s="1"/>
  <c r="D11" i="2" s="1"/>
  <c r="E12" i="2" s="1"/>
  <c r="F13" i="2" s="1"/>
  <c r="G14" i="2" s="1"/>
  <c r="H15" i="2" s="1"/>
  <c r="I16" i="2" s="1"/>
  <c r="J17" i="2" s="1"/>
  <c r="A10" i="2" l="1"/>
  <c r="N9" i="2"/>
  <c r="O9" i="2" s="1"/>
  <c r="B10" i="2"/>
  <c r="C11" i="2" s="1"/>
  <c r="D12" i="2" s="1"/>
  <c r="E13" i="2" s="1"/>
  <c r="F14" i="2" s="1"/>
  <c r="G15" i="2" s="1"/>
  <c r="H16" i="2" s="1"/>
  <c r="I17" i="2" s="1"/>
  <c r="N10" i="2" l="1"/>
  <c r="O10" i="2" s="1"/>
  <c r="B11" i="2"/>
  <c r="C12" i="2" s="1"/>
  <c r="D13" i="2" s="1"/>
  <c r="E14" i="2" s="1"/>
  <c r="F15" i="2" s="1"/>
  <c r="G16" i="2" s="1"/>
  <c r="H17" i="2" s="1"/>
  <c r="A11" i="2"/>
  <c r="N11" i="2" l="1"/>
  <c r="O11" i="2" s="1"/>
  <c r="B12" i="2"/>
  <c r="C13" i="2" s="1"/>
  <c r="D14" i="2" s="1"/>
  <c r="E15" i="2" s="1"/>
  <c r="F16" i="2" s="1"/>
  <c r="G17" i="2" s="1"/>
  <c r="A12" i="2"/>
  <c r="A13" i="2" l="1"/>
  <c r="B13" i="2"/>
  <c r="C14" i="2" s="1"/>
  <c r="D15" i="2" s="1"/>
  <c r="E16" i="2" s="1"/>
  <c r="F17" i="2" s="1"/>
  <c r="N12" i="2"/>
  <c r="O12" i="2" s="1"/>
  <c r="A14" i="2" l="1"/>
  <c r="B14" i="2"/>
  <c r="C15" i="2" s="1"/>
  <c r="D16" i="2" s="1"/>
  <c r="E17" i="2" s="1"/>
  <c r="N13" i="2"/>
  <c r="O13" i="2" s="1"/>
  <c r="N14" i="2" l="1"/>
  <c r="O14" i="2" s="1"/>
  <c r="B15" i="2"/>
  <c r="C16" i="2" s="1"/>
  <c r="D17" i="2" s="1"/>
  <c r="A15" i="2"/>
  <c r="N15" i="2" l="1"/>
  <c r="O15" i="2" s="1"/>
  <c r="B16" i="2"/>
  <c r="C17" i="2" s="1"/>
  <c r="A16" i="2"/>
  <c r="B17" i="2" l="1"/>
  <c r="N16" i="2"/>
  <c r="O16" i="2" s="1"/>
  <c r="A17" i="2"/>
  <c r="N17" i="2" l="1"/>
  <c r="O17" i="2" s="1"/>
</calcChain>
</file>

<file path=xl/sharedStrings.xml><?xml version="1.0" encoding="utf-8"?>
<sst xmlns="http://schemas.openxmlformats.org/spreadsheetml/2006/main" count="35" uniqueCount="33">
  <si>
    <t>s.j</t>
  </si>
  <si>
    <t>s.a</t>
  </si>
  <si>
    <t>N</t>
  </si>
  <si>
    <t>J2</t>
  </si>
  <si>
    <t>J3</t>
  </si>
  <si>
    <t>J4</t>
  </si>
  <si>
    <t>J5</t>
  </si>
  <si>
    <t>J6</t>
  </si>
  <si>
    <t>J7</t>
  </si>
  <si>
    <t>J8</t>
  </si>
  <si>
    <t>p.A</t>
  </si>
  <si>
    <t>A:</t>
  </si>
  <si>
    <t>C:</t>
  </si>
  <si>
    <t>J2:</t>
  </si>
  <si>
    <t>J3:</t>
  </si>
  <si>
    <t>J4:</t>
  </si>
  <si>
    <t>J5:</t>
  </si>
  <si>
    <t>J6:</t>
  </si>
  <si>
    <t>J7:</t>
  </si>
  <si>
    <t>J8:</t>
  </si>
  <si>
    <t>YOY</t>
  </si>
  <si>
    <t>J1</t>
  </si>
  <si>
    <t>J9</t>
  </si>
  <si>
    <t>J10</t>
  </si>
  <si>
    <t>J11</t>
  </si>
  <si>
    <t>A12</t>
  </si>
  <si>
    <t>s.yoy</t>
  </si>
  <si>
    <t>fec</t>
  </si>
  <si>
    <t>J1:</t>
  </si>
  <si>
    <t>J9:</t>
  </si>
  <si>
    <t>J10:</t>
  </si>
  <si>
    <t>J11: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</si>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</sst>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164" fontId="0" fillId="0" borderId="0" xfId="1" applyNumberFormat="1" applyFont="1" applyFill="1"/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39F6-859C-0C45-92B5-E2F7757ECB9E}">
  <dimension ref="A1:AB101"/>
  <sheetViews>
    <sheetView tabSelected="1" zoomScaleNormal="100" workbookViewId="0">
      <selection activeCell="R9" sqref="R9"/>
    </sheetView>
  </sheetViews>
  <sheetFormatPr baseColWidth="10" defaultRowHeight="16" x14ac:dyDescent="0.2"/>
  <cols>
    <col min="4" max="4" width="10.83203125" customWidth="1"/>
    <col min="14" max="14" width="13" bestFit="1" customWidth="1"/>
    <col min="15" max="16" width="10.83203125" style="1"/>
    <col min="19" max="19" width="11.6640625" bestFit="1" customWidth="1"/>
    <col min="21" max="21" width="12.6640625" bestFit="1" customWidth="1"/>
  </cols>
  <sheetData>
    <row r="1" spans="1:26" x14ac:dyDescent="0.2">
      <c r="A1" s="2" t="s">
        <v>20</v>
      </c>
      <c r="B1" s="2" t="s">
        <v>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</v>
      </c>
      <c r="Q1" t="s">
        <v>27</v>
      </c>
      <c r="R1" s="1">
        <f>(1-s.a)/(s.c*s.j^11)</f>
        <v>0.39832944316561653</v>
      </c>
      <c r="T1" t="s">
        <v>11</v>
      </c>
      <c r="U1" s="1">
        <v>1</v>
      </c>
    </row>
    <row r="2" spans="1:26" x14ac:dyDescent="0.2">
      <c r="A2" s="8">
        <f>f0*M2</f>
        <v>398.32944316561651</v>
      </c>
      <c r="B2" s="8">
        <f>A2*s.c</f>
        <v>318.66355453249321</v>
      </c>
      <c r="C2" s="8">
        <f>B2*s.j</f>
        <v>286.79719907924391</v>
      </c>
      <c r="D2" s="8">
        <f t="shared" ref="D2:H2" si="0">C2*s.j</f>
        <v>258.11747917131953</v>
      </c>
      <c r="E2" s="8">
        <f t="shared" si="0"/>
        <v>232.30573125418758</v>
      </c>
      <c r="F2" s="8">
        <f t="shared" si="0"/>
        <v>209.07515812876883</v>
      </c>
      <c r="G2" s="8">
        <f t="shared" si="0"/>
        <v>188.16764231589195</v>
      </c>
      <c r="H2" s="8">
        <f t="shared" si="0"/>
        <v>169.35087808430276</v>
      </c>
      <c r="I2" s="8">
        <f t="shared" ref="I2" si="1">H2*s.j</f>
        <v>152.4157902758725</v>
      </c>
      <c r="J2" s="8">
        <f t="shared" ref="J2" si="2">I2*s.j</f>
        <v>137.17421124828525</v>
      </c>
      <c r="K2" s="8">
        <f t="shared" ref="K2" si="3">J2*s.j</f>
        <v>123.45679012345673</v>
      </c>
      <c r="L2" s="8">
        <f t="shared" ref="L2" si="4">K2*s.j</f>
        <v>111.11111111111106</v>
      </c>
      <c r="M2" s="8">
        <f>p.A*N</f>
        <v>1000</v>
      </c>
      <c r="N2" s="5">
        <f>N</f>
        <v>3584.9649884905493</v>
      </c>
      <c r="Q2" t="s">
        <v>26</v>
      </c>
      <c r="R2" s="1">
        <v>0.8</v>
      </c>
      <c r="T2" t="s">
        <v>12</v>
      </c>
      <c r="U2" s="1">
        <f>f0</f>
        <v>0.39832944316561653</v>
      </c>
    </row>
    <row r="3" spans="1:26" x14ac:dyDescent="0.2">
      <c r="A3" s="8">
        <f t="shared" ref="A3:A13" si="5">f0*M2</f>
        <v>398.32944316561651</v>
      </c>
      <c r="B3" s="8">
        <f t="shared" ref="B3:B13" si="6">A2*s.c</f>
        <v>318.66355453249321</v>
      </c>
      <c r="C3" s="8">
        <f t="shared" ref="C3:H13" si="7">B2*s.j</f>
        <v>286.79719907924391</v>
      </c>
      <c r="D3" s="8">
        <f t="shared" si="7"/>
        <v>258.11747917131953</v>
      </c>
      <c r="E3" s="8">
        <f t="shared" si="7"/>
        <v>232.30573125418758</v>
      </c>
      <c r="F3" s="8">
        <f t="shared" si="7"/>
        <v>209.07515812876883</v>
      </c>
      <c r="G3" s="8">
        <f t="shared" si="7"/>
        <v>188.16764231589195</v>
      </c>
      <c r="H3" s="8">
        <f t="shared" si="7"/>
        <v>169.35087808430276</v>
      </c>
      <c r="I3" s="8">
        <f t="shared" ref="I3:I13" si="8">H2*s.j</f>
        <v>152.4157902758725</v>
      </c>
      <c r="J3" s="8">
        <f t="shared" ref="J3:J13" si="9">I2*s.j</f>
        <v>137.17421124828525</v>
      </c>
      <c r="K3" s="8">
        <f t="shared" ref="K3:K13" si="10">J2*s.j</f>
        <v>123.45679012345673</v>
      </c>
      <c r="L3" s="8">
        <f t="shared" ref="L3:L13" si="11">K2*s.j</f>
        <v>111.11111111111106</v>
      </c>
      <c r="M3" s="8">
        <f t="shared" ref="M3:M17" si="12">L2*s.j+M2*s.a</f>
        <v>1000</v>
      </c>
      <c r="N3" s="5">
        <f t="shared" ref="N3:N13" si="13">SUM(A3:M3)</f>
        <v>3584.9649884905498</v>
      </c>
      <c r="O3" s="1">
        <f>N3/N2</f>
        <v>1.0000000000000002</v>
      </c>
      <c r="Q3" t="s">
        <v>0</v>
      </c>
      <c r="R3" s="1">
        <v>0.9</v>
      </c>
      <c r="T3" t="s">
        <v>28</v>
      </c>
      <c r="U3" s="1">
        <f>f0*s.c</f>
        <v>0.31866355453249323</v>
      </c>
      <c r="W3" s="6"/>
    </row>
    <row r="4" spans="1:26" x14ac:dyDescent="0.2">
      <c r="A4" s="8">
        <f t="shared" si="5"/>
        <v>398.32944316561651</v>
      </c>
      <c r="B4" s="8">
        <f t="shared" si="6"/>
        <v>318.66355453249321</v>
      </c>
      <c r="C4" s="8">
        <f t="shared" si="7"/>
        <v>286.79719907924391</v>
      </c>
      <c r="D4" s="8">
        <f t="shared" si="7"/>
        <v>258.11747917131953</v>
      </c>
      <c r="E4" s="8">
        <f t="shared" si="7"/>
        <v>232.30573125418758</v>
      </c>
      <c r="F4" s="8">
        <f t="shared" si="7"/>
        <v>209.07515812876883</v>
      </c>
      <c r="G4" s="8">
        <f t="shared" si="7"/>
        <v>188.16764231589195</v>
      </c>
      <c r="H4" s="8">
        <f t="shared" si="7"/>
        <v>169.35087808430276</v>
      </c>
      <c r="I4" s="8">
        <f t="shared" si="8"/>
        <v>152.4157902758725</v>
      </c>
      <c r="J4" s="8">
        <f t="shared" si="9"/>
        <v>137.17421124828525</v>
      </c>
      <c r="K4" s="8">
        <f t="shared" si="10"/>
        <v>123.45679012345673</v>
      </c>
      <c r="L4" s="8">
        <f t="shared" si="11"/>
        <v>111.11111111111106</v>
      </c>
      <c r="M4" s="8">
        <f t="shared" si="12"/>
        <v>1000</v>
      </c>
      <c r="N4" s="5">
        <f t="shared" si="13"/>
        <v>3584.9649884905498</v>
      </c>
      <c r="O4" s="1">
        <f t="shared" ref="O4:O17" si="14">N4/N3</f>
        <v>1</v>
      </c>
      <c r="Q4" t="s">
        <v>1</v>
      </c>
      <c r="R4" s="1">
        <v>0.9</v>
      </c>
      <c r="T4" t="s">
        <v>13</v>
      </c>
      <c r="U4" s="1">
        <f>U3*s.j</f>
        <v>0.28679719907924389</v>
      </c>
      <c r="W4" s="6"/>
    </row>
    <row r="5" spans="1:26" x14ac:dyDescent="0.2">
      <c r="A5" s="8">
        <f t="shared" si="5"/>
        <v>398.32944316561651</v>
      </c>
      <c r="B5" s="8">
        <f t="shared" si="6"/>
        <v>318.66355453249321</v>
      </c>
      <c r="C5" s="8">
        <f t="shared" si="7"/>
        <v>286.79719907924391</v>
      </c>
      <c r="D5" s="8">
        <f t="shared" si="7"/>
        <v>258.11747917131953</v>
      </c>
      <c r="E5" s="8">
        <f t="shared" si="7"/>
        <v>232.30573125418758</v>
      </c>
      <c r="F5" s="8">
        <f t="shared" si="7"/>
        <v>209.07515812876883</v>
      </c>
      <c r="G5" s="8">
        <f t="shared" si="7"/>
        <v>188.16764231589195</v>
      </c>
      <c r="H5" s="8">
        <f t="shared" si="7"/>
        <v>169.35087808430276</v>
      </c>
      <c r="I5" s="8">
        <f t="shared" si="8"/>
        <v>152.4157902758725</v>
      </c>
      <c r="J5" s="8">
        <f t="shared" si="9"/>
        <v>137.17421124828525</v>
      </c>
      <c r="K5" s="8">
        <f t="shared" si="10"/>
        <v>123.45679012345673</v>
      </c>
      <c r="L5" s="8">
        <f t="shared" si="11"/>
        <v>111.11111111111106</v>
      </c>
      <c r="M5" s="8">
        <f t="shared" si="12"/>
        <v>1000</v>
      </c>
      <c r="N5" s="5">
        <f t="shared" si="13"/>
        <v>3584.9649884905498</v>
      </c>
      <c r="O5" s="1">
        <f t="shared" si="14"/>
        <v>1</v>
      </c>
      <c r="T5" t="s">
        <v>14</v>
      </c>
      <c r="U5" s="1">
        <f t="shared" ref="U5:U13" si="15">U4*s.j</f>
        <v>0.2581174791713195</v>
      </c>
      <c r="W5" s="6"/>
    </row>
    <row r="6" spans="1:26" x14ac:dyDescent="0.2">
      <c r="A6" s="8">
        <f t="shared" si="5"/>
        <v>398.32944316561651</v>
      </c>
      <c r="B6" s="8">
        <f t="shared" si="6"/>
        <v>318.66355453249321</v>
      </c>
      <c r="C6" s="8">
        <f t="shared" si="7"/>
        <v>286.79719907924391</v>
      </c>
      <c r="D6" s="8">
        <f t="shared" si="7"/>
        <v>258.11747917131953</v>
      </c>
      <c r="E6" s="8">
        <f t="shared" si="7"/>
        <v>232.30573125418758</v>
      </c>
      <c r="F6" s="8">
        <f t="shared" si="7"/>
        <v>209.07515812876883</v>
      </c>
      <c r="G6" s="8">
        <f t="shared" si="7"/>
        <v>188.16764231589195</v>
      </c>
      <c r="H6" s="8">
        <f t="shared" si="7"/>
        <v>169.35087808430276</v>
      </c>
      <c r="I6" s="8">
        <f t="shared" si="8"/>
        <v>152.4157902758725</v>
      </c>
      <c r="J6" s="8">
        <f t="shared" si="9"/>
        <v>137.17421124828525</v>
      </c>
      <c r="K6" s="8">
        <f t="shared" si="10"/>
        <v>123.45679012345673</v>
      </c>
      <c r="L6" s="8">
        <f t="shared" si="11"/>
        <v>111.11111111111106</v>
      </c>
      <c r="M6" s="8">
        <f t="shared" si="12"/>
        <v>1000</v>
      </c>
      <c r="N6" s="5">
        <f t="shared" si="13"/>
        <v>3584.9649884905498</v>
      </c>
      <c r="O6" s="1">
        <f t="shared" si="14"/>
        <v>1</v>
      </c>
      <c r="Q6" t="s">
        <v>10</v>
      </c>
      <c r="R6" s="1">
        <f>1/SUM(U1:U13)</f>
        <v>0.27894275208000019</v>
      </c>
      <c r="T6" t="s">
        <v>15</v>
      </c>
      <c r="U6" s="1">
        <f>U5*s.j</f>
        <v>0.23230573125418755</v>
      </c>
      <c r="W6" s="6"/>
    </row>
    <row r="7" spans="1:26" x14ac:dyDescent="0.2">
      <c r="A7" s="8">
        <f t="shared" si="5"/>
        <v>398.32944316561651</v>
      </c>
      <c r="B7" s="8">
        <f t="shared" si="6"/>
        <v>318.66355453249321</v>
      </c>
      <c r="C7" s="8">
        <f t="shared" si="7"/>
        <v>286.79719907924391</v>
      </c>
      <c r="D7" s="8">
        <f t="shared" si="7"/>
        <v>258.11747917131953</v>
      </c>
      <c r="E7" s="8">
        <f t="shared" si="7"/>
        <v>232.30573125418758</v>
      </c>
      <c r="F7" s="8">
        <f t="shared" si="7"/>
        <v>209.07515812876883</v>
      </c>
      <c r="G7" s="8">
        <f t="shared" si="7"/>
        <v>188.16764231589195</v>
      </c>
      <c r="H7" s="8">
        <f t="shared" si="7"/>
        <v>169.35087808430276</v>
      </c>
      <c r="I7" s="8">
        <f t="shared" si="8"/>
        <v>152.4157902758725</v>
      </c>
      <c r="J7" s="8">
        <f t="shared" si="9"/>
        <v>137.17421124828525</v>
      </c>
      <c r="K7" s="8">
        <f t="shared" si="10"/>
        <v>123.45679012345673</v>
      </c>
      <c r="L7" s="8">
        <f t="shared" si="11"/>
        <v>111.11111111111106</v>
      </c>
      <c r="M7" s="8">
        <f t="shared" si="12"/>
        <v>1000</v>
      </c>
      <c r="N7" s="5">
        <f t="shared" si="13"/>
        <v>3584.9649884905498</v>
      </c>
      <c r="O7" s="1">
        <f t="shared" si="14"/>
        <v>1</v>
      </c>
      <c r="Q7" t="s">
        <v>2</v>
      </c>
      <c r="R7" s="7">
        <f>A/p.A</f>
        <v>3584.9649884905493</v>
      </c>
      <c r="T7" t="s">
        <v>16</v>
      </c>
      <c r="U7" s="1">
        <f t="shared" si="15"/>
        <v>0.20907515812876878</v>
      </c>
      <c r="W7" s="6"/>
    </row>
    <row r="8" spans="1:26" x14ac:dyDescent="0.2">
      <c r="A8" s="8">
        <f t="shared" si="5"/>
        <v>398.32944316561651</v>
      </c>
      <c r="B8" s="4">
        <f t="shared" si="6"/>
        <v>318.66355453249321</v>
      </c>
      <c r="C8" s="4">
        <f t="shared" si="7"/>
        <v>286.79719907924391</v>
      </c>
      <c r="D8" s="4">
        <f t="shared" si="7"/>
        <v>258.11747917131953</v>
      </c>
      <c r="E8" s="4">
        <f t="shared" si="7"/>
        <v>232.30573125418758</v>
      </c>
      <c r="F8" s="4">
        <f t="shared" si="7"/>
        <v>209.07515812876883</v>
      </c>
      <c r="G8" s="4">
        <f t="shared" si="7"/>
        <v>188.16764231589195</v>
      </c>
      <c r="H8" s="4">
        <f t="shared" si="7"/>
        <v>169.35087808430276</v>
      </c>
      <c r="I8" s="4">
        <f t="shared" si="8"/>
        <v>152.4157902758725</v>
      </c>
      <c r="J8" s="4">
        <f t="shared" si="9"/>
        <v>137.17421124828525</v>
      </c>
      <c r="K8" s="4">
        <f t="shared" si="10"/>
        <v>123.45679012345673</v>
      </c>
      <c r="L8" s="4">
        <f t="shared" si="11"/>
        <v>111.11111111111106</v>
      </c>
      <c r="M8" s="8">
        <f t="shared" si="12"/>
        <v>1000</v>
      </c>
      <c r="N8" s="5">
        <f t="shared" si="13"/>
        <v>3584.9649884905498</v>
      </c>
      <c r="O8" s="1">
        <f t="shared" si="14"/>
        <v>1</v>
      </c>
      <c r="Q8" t="s">
        <v>32</v>
      </c>
      <c r="R8" s="7">
        <v>1000</v>
      </c>
      <c r="T8" t="s">
        <v>17</v>
      </c>
      <c r="U8" s="1">
        <f t="shared" si="15"/>
        <v>0.18816764231589192</v>
      </c>
      <c r="W8" s="6"/>
    </row>
    <row r="9" spans="1:26" x14ac:dyDescent="0.2">
      <c r="A9" s="8">
        <f t="shared" si="5"/>
        <v>398.32944316561651</v>
      </c>
      <c r="B9" s="4">
        <f t="shared" si="6"/>
        <v>318.66355453249321</v>
      </c>
      <c r="C9" s="4">
        <f t="shared" si="7"/>
        <v>286.79719907924391</v>
      </c>
      <c r="D9" s="4">
        <f t="shared" si="7"/>
        <v>258.11747917131953</v>
      </c>
      <c r="E9" s="4">
        <f t="shared" si="7"/>
        <v>232.30573125418758</v>
      </c>
      <c r="F9" s="4">
        <f t="shared" si="7"/>
        <v>209.07515812876883</v>
      </c>
      <c r="G9" s="4">
        <f t="shared" si="7"/>
        <v>188.16764231589195</v>
      </c>
      <c r="H9" s="4">
        <f t="shared" si="7"/>
        <v>169.35087808430276</v>
      </c>
      <c r="I9" s="4">
        <f t="shared" si="8"/>
        <v>152.4157902758725</v>
      </c>
      <c r="J9" s="4">
        <f t="shared" si="9"/>
        <v>137.17421124828525</v>
      </c>
      <c r="K9" s="4">
        <f t="shared" si="10"/>
        <v>123.45679012345673</v>
      </c>
      <c r="L9" s="4">
        <f t="shared" si="11"/>
        <v>111.11111111111106</v>
      </c>
      <c r="M9" s="8">
        <f t="shared" si="12"/>
        <v>1000</v>
      </c>
      <c r="N9" s="5">
        <f t="shared" si="13"/>
        <v>3584.9649884905498</v>
      </c>
      <c r="O9" s="1">
        <f t="shared" si="14"/>
        <v>1</v>
      </c>
      <c r="R9" s="7"/>
      <c r="T9" t="s">
        <v>18</v>
      </c>
      <c r="U9" s="1">
        <f t="shared" si="15"/>
        <v>0.16935087808430274</v>
      </c>
      <c r="W9" s="6"/>
    </row>
    <row r="10" spans="1:26" x14ac:dyDescent="0.2">
      <c r="A10" s="8">
        <f t="shared" si="5"/>
        <v>398.32944316561651</v>
      </c>
      <c r="B10" s="4">
        <f t="shared" si="6"/>
        <v>318.66355453249321</v>
      </c>
      <c r="C10" s="4">
        <f t="shared" si="7"/>
        <v>286.79719907924391</v>
      </c>
      <c r="D10" s="4">
        <f t="shared" si="7"/>
        <v>258.11747917131953</v>
      </c>
      <c r="E10" s="4">
        <f t="shared" si="7"/>
        <v>232.30573125418758</v>
      </c>
      <c r="F10" s="4">
        <f t="shared" si="7"/>
        <v>209.07515812876883</v>
      </c>
      <c r="G10" s="4">
        <f t="shared" si="7"/>
        <v>188.16764231589195</v>
      </c>
      <c r="H10" s="4">
        <f t="shared" si="7"/>
        <v>169.35087808430276</v>
      </c>
      <c r="I10" s="4">
        <f t="shared" si="8"/>
        <v>152.4157902758725</v>
      </c>
      <c r="J10" s="4">
        <f t="shared" si="9"/>
        <v>137.17421124828525</v>
      </c>
      <c r="K10" s="4">
        <f t="shared" si="10"/>
        <v>123.45679012345673</v>
      </c>
      <c r="L10" s="4">
        <f t="shared" si="11"/>
        <v>111.11111111111106</v>
      </c>
      <c r="M10" s="8">
        <f t="shared" si="12"/>
        <v>1000</v>
      </c>
      <c r="N10" s="5">
        <f t="shared" si="13"/>
        <v>3584.9649884905498</v>
      </c>
      <c r="O10" s="1">
        <f t="shared" si="14"/>
        <v>1</v>
      </c>
      <c r="R10" s="7"/>
      <c r="T10" t="s">
        <v>19</v>
      </c>
      <c r="U10" s="1">
        <f t="shared" si="15"/>
        <v>0.15241579027587246</v>
      </c>
      <c r="W10" s="6"/>
      <c r="Y10" s="1"/>
      <c r="Z10" s="1"/>
    </row>
    <row r="11" spans="1:26" x14ac:dyDescent="0.2">
      <c r="A11" s="8">
        <f t="shared" si="5"/>
        <v>398.32944316561651</v>
      </c>
      <c r="B11" s="4">
        <f t="shared" si="6"/>
        <v>318.66355453249321</v>
      </c>
      <c r="C11" s="4">
        <f t="shared" si="7"/>
        <v>286.79719907924391</v>
      </c>
      <c r="D11" s="4">
        <f t="shared" si="7"/>
        <v>258.11747917131953</v>
      </c>
      <c r="E11" s="4">
        <f t="shared" si="7"/>
        <v>232.30573125418758</v>
      </c>
      <c r="F11" s="4">
        <f t="shared" si="7"/>
        <v>209.07515812876883</v>
      </c>
      <c r="G11" s="4">
        <f t="shared" si="7"/>
        <v>188.16764231589195</v>
      </c>
      <c r="H11" s="4">
        <f t="shared" si="7"/>
        <v>169.35087808430276</v>
      </c>
      <c r="I11" s="4">
        <f t="shared" si="8"/>
        <v>152.4157902758725</v>
      </c>
      <c r="J11" s="4">
        <f t="shared" si="9"/>
        <v>137.17421124828525</v>
      </c>
      <c r="K11" s="4">
        <f t="shared" si="10"/>
        <v>123.45679012345673</v>
      </c>
      <c r="L11" s="4">
        <f t="shared" si="11"/>
        <v>111.11111111111106</v>
      </c>
      <c r="M11" s="8">
        <f t="shared" si="12"/>
        <v>1000</v>
      </c>
      <c r="N11" s="5">
        <f t="shared" si="13"/>
        <v>3584.9649884905498</v>
      </c>
      <c r="O11" s="1">
        <f t="shared" si="14"/>
        <v>1</v>
      </c>
      <c r="T11" t="s">
        <v>29</v>
      </c>
      <c r="U11" s="1">
        <f t="shared" si="15"/>
        <v>0.13717421124828522</v>
      </c>
      <c r="W11" s="6"/>
      <c r="Z11" s="6"/>
    </row>
    <row r="12" spans="1:26" x14ac:dyDescent="0.2">
      <c r="A12" s="8">
        <f t="shared" si="5"/>
        <v>398.32944316561651</v>
      </c>
      <c r="B12" s="4">
        <f t="shared" si="6"/>
        <v>318.66355453249321</v>
      </c>
      <c r="C12" s="4">
        <f t="shared" si="7"/>
        <v>286.79719907924391</v>
      </c>
      <c r="D12" s="4">
        <f t="shared" si="7"/>
        <v>258.11747917131953</v>
      </c>
      <c r="E12" s="4">
        <f t="shared" si="7"/>
        <v>232.30573125418758</v>
      </c>
      <c r="F12" s="4">
        <f t="shared" si="7"/>
        <v>209.07515812876883</v>
      </c>
      <c r="G12" s="4">
        <f t="shared" si="7"/>
        <v>188.16764231589195</v>
      </c>
      <c r="H12" s="4">
        <f t="shared" si="7"/>
        <v>169.35087808430276</v>
      </c>
      <c r="I12" s="4">
        <f t="shared" si="8"/>
        <v>152.4157902758725</v>
      </c>
      <c r="J12" s="4">
        <f t="shared" si="9"/>
        <v>137.17421124828525</v>
      </c>
      <c r="K12" s="4">
        <f t="shared" si="10"/>
        <v>123.45679012345673</v>
      </c>
      <c r="L12" s="4">
        <f t="shared" si="11"/>
        <v>111.11111111111106</v>
      </c>
      <c r="M12" s="8">
        <f t="shared" si="12"/>
        <v>1000</v>
      </c>
      <c r="N12" s="5">
        <f t="shared" si="13"/>
        <v>3584.9649884905498</v>
      </c>
      <c r="O12" s="1">
        <f t="shared" si="14"/>
        <v>1</v>
      </c>
      <c r="T12" t="s">
        <v>30</v>
      </c>
      <c r="U12" s="1">
        <f t="shared" si="15"/>
        <v>0.1234567901234567</v>
      </c>
    </row>
    <row r="13" spans="1:26" x14ac:dyDescent="0.2">
      <c r="A13" s="8">
        <f t="shared" si="5"/>
        <v>398.32944316561651</v>
      </c>
      <c r="B13" s="4">
        <f t="shared" si="6"/>
        <v>318.66355453249321</v>
      </c>
      <c r="C13" s="4">
        <f t="shared" si="7"/>
        <v>286.79719907924391</v>
      </c>
      <c r="D13" s="4">
        <f t="shared" si="7"/>
        <v>258.11747917131953</v>
      </c>
      <c r="E13" s="4">
        <f t="shared" si="7"/>
        <v>232.30573125418758</v>
      </c>
      <c r="F13" s="4">
        <f t="shared" si="7"/>
        <v>209.07515812876883</v>
      </c>
      <c r="G13" s="4">
        <f t="shared" si="7"/>
        <v>188.16764231589195</v>
      </c>
      <c r="H13" s="4">
        <f t="shared" si="7"/>
        <v>169.35087808430276</v>
      </c>
      <c r="I13" s="4">
        <f t="shared" si="8"/>
        <v>152.4157902758725</v>
      </c>
      <c r="J13" s="4">
        <f t="shared" si="9"/>
        <v>137.17421124828525</v>
      </c>
      <c r="K13" s="4">
        <f t="shared" si="10"/>
        <v>123.45679012345673</v>
      </c>
      <c r="L13" s="4">
        <f t="shared" si="11"/>
        <v>111.11111111111106</v>
      </c>
      <c r="M13" s="8">
        <f t="shared" si="12"/>
        <v>1000</v>
      </c>
      <c r="N13" s="5">
        <f t="shared" si="13"/>
        <v>3584.9649884905498</v>
      </c>
      <c r="O13" s="1">
        <f t="shared" si="14"/>
        <v>1</v>
      </c>
      <c r="T13" t="s">
        <v>31</v>
      </c>
      <c r="U13" s="1">
        <f t="shared" si="15"/>
        <v>0.11111111111111104</v>
      </c>
    </row>
    <row r="14" spans="1:26" x14ac:dyDescent="0.2">
      <c r="A14" s="8">
        <f t="shared" ref="A14:A17" si="16">f0*M13</f>
        <v>398.32944316561651</v>
      </c>
      <c r="B14" s="4">
        <f t="shared" ref="B14:B17" si="17">A13*s.c</f>
        <v>318.66355453249321</v>
      </c>
      <c r="C14" s="4">
        <f t="shared" ref="C14:C17" si="18">B13*s.j</f>
        <v>286.79719907924391</v>
      </c>
      <c r="D14" s="4">
        <f t="shared" ref="D14:D17" si="19">C13*s.j</f>
        <v>258.11747917131953</v>
      </c>
      <c r="E14" s="4">
        <f t="shared" ref="E14:E17" si="20">D13*s.j</f>
        <v>232.30573125418758</v>
      </c>
      <c r="F14" s="4">
        <f t="shared" ref="F14:F17" si="21">E13*s.j</f>
        <v>209.07515812876883</v>
      </c>
      <c r="G14" s="4">
        <f t="shared" ref="G14:G17" si="22">F13*s.j</f>
        <v>188.16764231589195</v>
      </c>
      <c r="H14" s="4">
        <f t="shared" ref="H14:H17" si="23">G13*s.j</f>
        <v>169.35087808430276</v>
      </c>
      <c r="I14" s="4">
        <f t="shared" ref="I14:I17" si="24">H13*s.j</f>
        <v>152.4157902758725</v>
      </c>
      <c r="J14" s="4">
        <f t="shared" ref="J14:J17" si="25">I13*s.j</f>
        <v>137.17421124828525</v>
      </c>
      <c r="K14" s="4">
        <f t="shared" ref="K14:K17" si="26">J13*s.j</f>
        <v>123.45679012345673</v>
      </c>
      <c r="L14" s="4">
        <f t="shared" ref="L14:L17" si="27">K13*s.j</f>
        <v>111.11111111111106</v>
      </c>
      <c r="M14" s="8">
        <f t="shared" si="12"/>
        <v>1000</v>
      </c>
      <c r="N14" s="5">
        <f t="shared" ref="N14:N17" si="28">SUM(A14:M14)</f>
        <v>3584.9649884905498</v>
      </c>
      <c r="O14" s="1">
        <f t="shared" si="14"/>
        <v>1</v>
      </c>
      <c r="T14" t="s">
        <v>11</v>
      </c>
      <c r="U14" s="1">
        <f>(f0*s.c*s.j^11 + s.a)</f>
        <v>1</v>
      </c>
    </row>
    <row r="15" spans="1:26" x14ac:dyDescent="0.2">
      <c r="A15" s="8">
        <f t="shared" si="16"/>
        <v>398.32944316561651</v>
      </c>
      <c r="B15" s="4">
        <f t="shared" si="17"/>
        <v>318.66355453249321</v>
      </c>
      <c r="C15" s="4">
        <f t="shared" si="18"/>
        <v>286.79719907924391</v>
      </c>
      <c r="D15" s="4">
        <f t="shared" si="19"/>
        <v>258.11747917131953</v>
      </c>
      <c r="E15" s="4">
        <f t="shared" si="20"/>
        <v>232.30573125418758</v>
      </c>
      <c r="F15" s="4">
        <f t="shared" si="21"/>
        <v>209.07515812876883</v>
      </c>
      <c r="G15" s="4">
        <f t="shared" si="22"/>
        <v>188.16764231589195</v>
      </c>
      <c r="H15" s="4">
        <f t="shared" si="23"/>
        <v>169.35087808430276</v>
      </c>
      <c r="I15" s="4">
        <f t="shared" si="24"/>
        <v>152.4157902758725</v>
      </c>
      <c r="J15" s="4">
        <f t="shared" si="25"/>
        <v>137.17421124828525</v>
      </c>
      <c r="K15" s="4">
        <f t="shared" si="26"/>
        <v>123.45679012345673</v>
      </c>
      <c r="L15" s="4">
        <f t="shared" si="27"/>
        <v>111.11111111111106</v>
      </c>
      <c r="M15" s="8">
        <f t="shared" si="12"/>
        <v>1000</v>
      </c>
      <c r="N15" s="5">
        <f t="shared" si="28"/>
        <v>3584.9649884905498</v>
      </c>
      <c r="O15" s="1">
        <f t="shared" si="14"/>
        <v>1</v>
      </c>
    </row>
    <row r="16" spans="1:26" x14ac:dyDescent="0.2">
      <c r="A16" s="8">
        <f t="shared" si="16"/>
        <v>398.32944316561651</v>
      </c>
      <c r="B16" s="4">
        <f t="shared" si="17"/>
        <v>318.66355453249321</v>
      </c>
      <c r="C16" s="4">
        <f t="shared" si="18"/>
        <v>286.79719907924391</v>
      </c>
      <c r="D16" s="4">
        <f t="shared" si="19"/>
        <v>258.11747917131953</v>
      </c>
      <c r="E16" s="4">
        <f t="shared" si="20"/>
        <v>232.30573125418758</v>
      </c>
      <c r="F16" s="4">
        <f t="shared" si="21"/>
        <v>209.07515812876883</v>
      </c>
      <c r="G16" s="4">
        <f t="shared" si="22"/>
        <v>188.16764231589195</v>
      </c>
      <c r="H16" s="4">
        <f t="shared" si="23"/>
        <v>169.35087808430276</v>
      </c>
      <c r="I16" s="4">
        <f t="shared" si="24"/>
        <v>152.4157902758725</v>
      </c>
      <c r="J16" s="4">
        <f t="shared" si="25"/>
        <v>137.17421124828525</v>
      </c>
      <c r="K16" s="4">
        <f t="shared" si="26"/>
        <v>123.45679012345673</v>
      </c>
      <c r="L16" s="4">
        <f t="shared" si="27"/>
        <v>111.11111111111106</v>
      </c>
      <c r="M16" s="8">
        <f t="shared" si="12"/>
        <v>1000</v>
      </c>
      <c r="N16" s="5">
        <f t="shared" si="28"/>
        <v>3584.9649884905498</v>
      </c>
      <c r="O16" s="1">
        <f t="shared" si="14"/>
        <v>1</v>
      </c>
      <c r="Q16" s="9"/>
    </row>
    <row r="17" spans="1:28" x14ac:dyDescent="0.2">
      <c r="A17" s="8">
        <f t="shared" si="16"/>
        <v>398.32944316561651</v>
      </c>
      <c r="B17" s="4">
        <f t="shared" si="17"/>
        <v>318.66355453249321</v>
      </c>
      <c r="C17" s="4">
        <f t="shared" si="18"/>
        <v>286.79719907924391</v>
      </c>
      <c r="D17" s="4">
        <f t="shared" si="19"/>
        <v>258.11747917131953</v>
      </c>
      <c r="E17" s="4">
        <f t="shared" si="20"/>
        <v>232.30573125418758</v>
      </c>
      <c r="F17" s="4">
        <f t="shared" si="21"/>
        <v>209.07515812876883</v>
      </c>
      <c r="G17" s="4">
        <f t="shared" si="22"/>
        <v>188.16764231589195</v>
      </c>
      <c r="H17" s="4">
        <f t="shared" si="23"/>
        <v>169.35087808430276</v>
      </c>
      <c r="I17" s="4">
        <f t="shared" si="24"/>
        <v>152.4157902758725</v>
      </c>
      <c r="J17" s="4">
        <f t="shared" si="25"/>
        <v>137.17421124828525</v>
      </c>
      <c r="K17" s="4">
        <f t="shared" si="26"/>
        <v>123.45679012345673</v>
      </c>
      <c r="L17" s="4">
        <f t="shared" si="27"/>
        <v>111.11111111111106</v>
      </c>
      <c r="M17" s="8">
        <f t="shared" si="12"/>
        <v>1000</v>
      </c>
      <c r="N17" s="5">
        <f t="shared" si="28"/>
        <v>3584.9649884905498</v>
      </c>
      <c r="O17" s="1">
        <f t="shared" si="14"/>
        <v>1</v>
      </c>
    </row>
    <row r="18" spans="1:28" x14ac:dyDescent="0.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  <c r="N18" s="5"/>
    </row>
    <row r="19" spans="1:28" x14ac:dyDescent="0.2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8"/>
      <c r="N19" s="5"/>
      <c r="Q19" s="3"/>
      <c r="R19" s="3"/>
      <c r="S19" s="3"/>
      <c r="X19" s="3"/>
      <c r="Y19" s="3"/>
      <c r="Z19" s="3"/>
      <c r="AA19" s="3"/>
      <c r="AB19" s="3"/>
    </row>
    <row r="20" spans="1:28" x14ac:dyDescent="0.2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  <c r="N20" s="5"/>
      <c r="Q20" s="3"/>
      <c r="R20" s="3"/>
      <c r="S20" s="3"/>
      <c r="X20" s="3"/>
      <c r="Y20" s="3"/>
      <c r="Z20" s="3"/>
      <c r="AA20" s="3"/>
      <c r="AB20" s="3"/>
    </row>
    <row r="21" spans="1:28" x14ac:dyDescent="0.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8"/>
      <c r="N21" s="5"/>
      <c r="Q21" s="3"/>
      <c r="R21" s="3"/>
      <c r="S21" s="3"/>
      <c r="X21" s="3"/>
      <c r="Y21" s="3"/>
      <c r="Z21" s="3"/>
      <c r="AA21" s="3"/>
      <c r="AB21" s="3"/>
    </row>
    <row r="22" spans="1:28" x14ac:dyDescent="0.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  <c r="N22" s="5"/>
    </row>
    <row r="23" spans="1:28" x14ac:dyDescent="0.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  <c r="N23" s="5"/>
    </row>
    <row r="24" spans="1:28" x14ac:dyDescent="0.2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5"/>
      <c r="T24" s="3"/>
      <c r="U24" s="3"/>
    </row>
    <row r="25" spans="1:28" x14ac:dyDescent="0.2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5"/>
      <c r="V25" s="3"/>
    </row>
    <row r="26" spans="1:28" x14ac:dyDescent="0.2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5"/>
    </row>
    <row r="27" spans="1:28" x14ac:dyDescent="0.2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"/>
      <c r="N27" s="5"/>
    </row>
    <row r="28" spans="1:28" x14ac:dyDescent="0.2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  <c r="N28" s="5"/>
      <c r="T28" s="3"/>
      <c r="U28" s="3"/>
    </row>
    <row r="29" spans="1:28" x14ac:dyDescent="0.2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8"/>
      <c r="N29" s="5"/>
      <c r="V29" s="3"/>
    </row>
    <row r="30" spans="1:28" x14ac:dyDescent="0.2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  <c r="N30" s="5"/>
    </row>
    <row r="31" spans="1:28" x14ac:dyDescent="0.2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8"/>
      <c r="N31" s="5"/>
    </row>
    <row r="32" spans="1:28" x14ac:dyDescent="0.2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  <c r="N32" s="5"/>
      <c r="T32" s="3"/>
      <c r="U32" s="3"/>
    </row>
    <row r="33" spans="1:22" x14ac:dyDescent="0.2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8"/>
      <c r="N33" s="5"/>
      <c r="T33" s="3"/>
      <c r="U33" s="3"/>
      <c r="V33" s="3"/>
    </row>
    <row r="34" spans="1:22" x14ac:dyDescent="0.2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8"/>
      <c r="N34" s="5"/>
      <c r="V34" s="3"/>
    </row>
    <row r="35" spans="1:22" x14ac:dyDescent="0.2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8"/>
      <c r="N35" s="5"/>
    </row>
    <row r="36" spans="1:22" x14ac:dyDescent="0.2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8"/>
      <c r="N36" s="5"/>
    </row>
    <row r="37" spans="1:22" x14ac:dyDescent="0.2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8"/>
      <c r="N37" s="5"/>
    </row>
    <row r="38" spans="1:22" x14ac:dyDescent="0.2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8"/>
      <c r="N38" s="5"/>
    </row>
    <row r="39" spans="1:22" x14ac:dyDescent="0.2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8"/>
      <c r="N39" s="5"/>
      <c r="T39" s="3"/>
      <c r="U39" s="3"/>
    </row>
    <row r="40" spans="1:22" x14ac:dyDescent="0.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8"/>
      <c r="N40" s="5"/>
      <c r="V40" s="3"/>
    </row>
    <row r="41" spans="1:22" x14ac:dyDescent="0.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8"/>
      <c r="N41" s="5"/>
    </row>
    <row r="42" spans="1:22" x14ac:dyDescent="0.2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8"/>
      <c r="N42" s="5"/>
    </row>
    <row r="43" spans="1:22" x14ac:dyDescent="0.2">
      <c r="A43" s="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8"/>
      <c r="N43" s="5"/>
    </row>
    <row r="44" spans="1:22" x14ac:dyDescent="0.2">
      <c r="A44" s="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8"/>
      <c r="N44" s="5"/>
    </row>
    <row r="45" spans="1:22" x14ac:dyDescent="0.2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8"/>
      <c r="N45" s="5"/>
    </row>
    <row r="46" spans="1:22" x14ac:dyDescent="0.2">
      <c r="A46" s="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8"/>
      <c r="N46" s="5"/>
      <c r="T46" s="3"/>
      <c r="U46" s="3"/>
    </row>
    <row r="47" spans="1:22" x14ac:dyDescent="0.2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8"/>
      <c r="N47" s="5"/>
      <c r="T47" s="3"/>
      <c r="U47" s="3"/>
      <c r="V47" s="3"/>
    </row>
    <row r="48" spans="1:22" x14ac:dyDescent="0.2">
      <c r="A48" s="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8"/>
      <c r="N48" s="5"/>
      <c r="V48" s="3"/>
    </row>
    <row r="49" spans="1:14" x14ac:dyDescent="0.2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8"/>
      <c r="N49" s="5"/>
    </row>
    <row r="50" spans="1:14" x14ac:dyDescent="0.2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8"/>
      <c r="N50" s="5"/>
    </row>
    <row r="51" spans="1:14" x14ac:dyDescent="0.2">
      <c r="A51" s="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8"/>
      <c r="N51" s="5"/>
    </row>
    <row r="52" spans="1:14" x14ac:dyDescent="0.2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8"/>
      <c r="N52" s="5"/>
    </row>
    <row r="53" spans="1:14" x14ac:dyDescent="0.2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8"/>
      <c r="N53" s="5"/>
    </row>
    <row r="54" spans="1:14" x14ac:dyDescent="0.2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8"/>
      <c r="N54" s="5"/>
    </row>
    <row r="55" spans="1:14" x14ac:dyDescent="0.2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8"/>
      <c r="N55" s="5"/>
    </row>
    <row r="56" spans="1:14" x14ac:dyDescent="0.2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8"/>
      <c r="N56" s="5"/>
    </row>
    <row r="57" spans="1:14" x14ac:dyDescent="0.2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8"/>
      <c r="N57" s="5"/>
    </row>
    <row r="58" spans="1:14" x14ac:dyDescent="0.2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8"/>
      <c r="N58" s="5"/>
    </row>
    <row r="59" spans="1:14" x14ac:dyDescent="0.2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8"/>
      <c r="N59" s="5"/>
    </row>
    <row r="60" spans="1:14" x14ac:dyDescent="0.2">
      <c r="A60" s="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8"/>
      <c r="N60" s="5"/>
    </row>
    <row r="61" spans="1:14" x14ac:dyDescent="0.2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8"/>
      <c r="N61" s="5"/>
    </row>
    <row r="62" spans="1:14" x14ac:dyDescent="0.2">
      <c r="A62" s="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8"/>
      <c r="N62" s="5"/>
    </row>
    <row r="63" spans="1:14" x14ac:dyDescent="0.2">
      <c r="A63" s="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8"/>
      <c r="N63" s="5"/>
    </row>
    <row r="64" spans="1:14" x14ac:dyDescent="0.2">
      <c r="A64" s="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8"/>
      <c r="N64" s="5"/>
    </row>
    <row r="65" spans="1:14" x14ac:dyDescent="0.2">
      <c r="A65" s="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8"/>
      <c r="N65" s="5"/>
    </row>
    <row r="66" spans="1:14" x14ac:dyDescent="0.2">
      <c r="A66" s="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8"/>
      <c r="N66" s="5"/>
    </row>
    <row r="67" spans="1:14" x14ac:dyDescent="0.2">
      <c r="A67" s="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8"/>
      <c r="N67" s="5"/>
    </row>
    <row r="68" spans="1:14" x14ac:dyDescent="0.2">
      <c r="A68" s="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8"/>
      <c r="N68" s="5"/>
    </row>
    <row r="69" spans="1:14" x14ac:dyDescent="0.2">
      <c r="A69" s="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8"/>
      <c r="N69" s="5"/>
    </row>
    <row r="70" spans="1:14" x14ac:dyDescent="0.2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8"/>
      <c r="N70" s="5"/>
    </row>
    <row r="71" spans="1:14" x14ac:dyDescent="0.2">
      <c r="A71" s="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8"/>
      <c r="N71" s="5"/>
    </row>
    <row r="72" spans="1:14" x14ac:dyDescent="0.2">
      <c r="A72" s="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8"/>
      <c r="N72" s="5"/>
    </row>
    <row r="73" spans="1:14" x14ac:dyDescent="0.2">
      <c r="A73" s="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8"/>
      <c r="N73" s="5"/>
    </row>
    <row r="74" spans="1:14" x14ac:dyDescent="0.2">
      <c r="A74" s="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8"/>
      <c r="N74" s="5"/>
    </row>
    <row r="75" spans="1:14" x14ac:dyDescent="0.2">
      <c r="A75" s="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8"/>
      <c r="N75" s="5"/>
    </row>
    <row r="76" spans="1:14" x14ac:dyDescent="0.2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8"/>
      <c r="N76" s="5"/>
    </row>
    <row r="77" spans="1:14" x14ac:dyDescent="0.2">
      <c r="A77" s="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8"/>
      <c r="N77" s="5"/>
    </row>
    <row r="78" spans="1:14" x14ac:dyDescent="0.2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8"/>
      <c r="N78" s="5"/>
    </row>
    <row r="79" spans="1:14" x14ac:dyDescent="0.2">
      <c r="A79" s="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8"/>
      <c r="N79" s="5"/>
    </row>
    <row r="80" spans="1:14" x14ac:dyDescent="0.2">
      <c r="A80" s="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8"/>
      <c r="N80" s="5"/>
    </row>
    <row r="81" spans="1:14" x14ac:dyDescent="0.2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8"/>
      <c r="N81" s="5"/>
    </row>
    <row r="82" spans="1:14" x14ac:dyDescent="0.2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8"/>
      <c r="N82" s="5"/>
    </row>
    <row r="83" spans="1:14" x14ac:dyDescent="0.2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8"/>
      <c r="N83" s="5"/>
    </row>
    <row r="84" spans="1:14" x14ac:dyDescent="0.2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8"/>
      <c r="N84" s="5"/>
    </row>
    <row r="85" spans="1:14" x14ac:dyDescent="0.2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8"/>
      <c r="N85" s="5"/>
    </row>
    <row r="86" spans="1:14" x14ac:dyDescent="0.2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8"/>
      <c r="N86" s="5"/>
    </row>
    <row r="87" spans="1:14" x14ac:dyDescent="0.2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8"/>
      <c r="N87" s="5"/>
    </row>
    <row r="88" spans="1:14" x14ac:dyDescent="0.2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8"/>
      <c r="N88" s="5"/>
    </row>
    <row r="89" spans="1:14" x14ac:dyDescent="0.2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8"/>
      <c r="N89" s="5"/>
    </row>
    <row r="90" spans="1:14" x14ac:dyDescent="0.2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8"/>
      <c r="N90" s="5"/>
    </row>
    <row r="91" spans="1:14" x14ac:dyDescent="0.2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8"/>
      <c r="N91" s="5"/>
    </row>
    <row r="92" spans="1:14" x14ac:dyDescent="0.2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8"/>
      <c r="N92" s="5"/>
    </row>
    <row r="93" spans="1:14" x14ac:dyDescent="0.2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8"/>
      <c r="N93" s="5"/>
    </row>
    <row r="94" spans="1:14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8"/>
      <c r="N94" s="5"/>
    </row>
    <row r="95" spans="1:14" x14ac:dyDescent="0.2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8"/>
      <c r="N95" s="5"/>
    </row>
    <row r="96" spans="1:14" x14ac:dyDescent="0.2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8"/>
      <c r="N96" s="5"/>
    </row>
    <row r="97" spans="1:14" x14ac:dyDescent="0.2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8"/>
      <c r="N97" s="5"/>
    </row>
    <row r="98" spans="1:14" x14ac:dyDescent="0.2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8"/>
      <c r="N98" s="5"/>
    </row>
    <row r="99" spans="1:14" x14ac:dyDescent="0.2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8"/>
      <c r="N99" s="5"/>
    </row>
    <row r="100" spans="1:14" x14ac:dyDescent="0.2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8"/>
      <c r="N100" s="5"/>
    </row>
    <row r="101" spans="1:14" x14ac:dyDescent="0.2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8"/>
      <c r="N101" s="5"/>
    </row>
  </sheetData>
  <sortState xmlns:xlrd2="http://schemas.microsoft.com/office/spreadsheetml/2017/richdata2" ref="G19:N56">
    <sortCondition ref="N26:N5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matrix</vt:lpstr>
      <vt:lpstr>A</vt:lpstr>
      <vt:lpstr>matrix!f0</vt:lpstr>
      <vt:lpstr>fx</vt:lpstr>
      <vt:lpstr>N</vt:lpstr>
      <vt:lpstr>p.A</vt:lpstr>
      <vt:lpstr>matrix!s.a</vt:lpstr>
      <vt:lpstr>matrix!s.c</vt:lpstr>
      <vt:lpstr>matrix!s.j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Boyd</dc:creator>
  <cp:lastModifiedBy>Charlotte Boyd</cp:lastModifiedBy>
  <dcterms:created xsi:type="dcterms:W3CDTF">2020-05-25T01:40:03Z</dcterms:created>
  <dcterms:modified xsi:type="dcterms:W3CDTF">2021-06-07T17:55:02Z</dcterms:modified>
</cp:coreProperties>
</file>