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3J5bw\ownCloud\UoA\2024\Semester 2 2024\COMPSYS 209\ec209-project-2024_team_33\Firmware\EnergyMonitor\"/>
    </mc:Choice>
  </mc:AlternateContent>
  <xr:revisionPtr revIDLastSave="0" documentId="13_ncr:1_{C5781388-1735-445B-ACB7-7EE5B11F8B1F}" xr6:coauthVersionLast="47" xr6:coauthVersionMax="47" xr10:uidLastSave="{00000000-0000-0000-0000-000000000000}"/>
  <bookViews>
    <workbookView xWindow="-108" yWindow="-108" windowWidth="46296" windowHeight="26136" xr2:uid="{5B712931-4F47-4E8C-8387-F250B08A1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K52" i="1" s="1"/>
  <c r="I52" i="1"/>
  <c r="L52" i="1" s="1"/>
  <c r="H53" i="1"/>
  <c r="K53" i="1" s="1"/>
  <c r="I53" i="1"/>
  <c r="L53" i="1" s="1"/>
  <c r="H54" i="1"/>
  <c r="K54" i="1" s="1"/>
  <c r="I54" i="1"/>
  <c r="L54" i="1" s="1"/>
  <c r="H55" i="1"/>
  <c r="K55" i="1" s="1"/>
  <c r="I55" i="1"/>
  <c r="L55" i="1" s="1"/>
  <c r="H56" i="1"/>
  <c r="K56" i="1" s="1"/>
  <c r="I56" i="1"/>
  <c r="L56" i="1" s="1"/>
  <c r="H10" i="1"/>
  <c r="K10" i="1" s="1"/>
  <c r="I10" i="1"/>
  <c r="L10" i="1" s="1"/>
  <c r="H11" i="1"/>
  <c r="K11" i="1" s="1"/>
  <c r="I11" i="1"/>
  <c r="L11" i="1" s="1"/>
  <c r="H12" i="1"/>
  <c r="K12" i="1" s="1"/>
  <c r="I12" i="1"/>
  <c r="L12" i="1" s="1"/>
  <c r="H13" i="1"/>
  <c r="K13" i="1" s="1"/>
  <c r="Q13" i="1" l="1"/>
  <c r="Q14" i="1" s="1"/>
  <c r="I13" i="1" l="1"/>
  <c r="L13" i="1" s="1"/>
  <c r="H14" i="1"/>
  <c r="K14" i="1" s="1"/>
  <c r="I14" i="1"/>
  <c r="L14" i="1" s="1"/>
  <c r="H15" i="1"/>
  <c r="K15" i="1" s="1"/>
  <c r="I15" i="1"/>
  <c r="L15" i="1" s="1"/>
  <c r="H16" i="1"/>
  <c r="K16" i="1" s="1"/>
  <c r="I16" i="1"/>
  <c r="L16" i="1" s="1"/>
  <c r="H17" i="1"/>
  <c r="K17" i="1" s="1"/>
  <c r="I17" i="1"/>
  <c r="L17" i="1" s="1"/>
  <c r="H18" i="1"/>
  <c r="K18" i="1" s="1"/>
  <c r="I18" i="1"/>
  <c r="L18" i="1" s="1"/>
  <c r="H19" i="1"/>
  <c r="K19" i="1" s="1"/>
  <c r="I19" i="1"/>
  <c r="L19" i="1" s="1"/>
  <c r="H20" i="1"/>
  <c r="K20" i="1" s="1"/>
  <c r="I20" i="1"/>
  <c r="L20" i="1" s="1"/>
  <c r="H21" i="1"/>
  <c r="K21" i="1" s="1"/>
  <c r="I21" i="1"/>
  <c r="L21" i="1" s="1"/>
  <c r="H22" i="1"/>
  <c r="K22" i="1" s="1"/>
  <c r="I22" i="1"/>
  <c r="L22" i="1" s="1"/>
  <c r="H23" i="1"/>
  <c r="K23" i="1" s="1"/>
  <c r="I23" i="1"/>
  <c r="L23" i="1" s="1"/>
  <c r="H24" i="1"/>
  <c r="K24" i="1" s="1"/>
  <c r="I24" i="1"/>
  <c r="L24" i="1" s="1"/>
  <c r="H25" i="1"/>
  <c r="K25" i="1" s="1"/>
  <c r="I25" i="1"/>
  <c r="L25" i="1" s="1"/>
  <c r="H26" i="1"/>
  <c r="K26" i="1" s="1"/>
  <c r="I26" i="1"/>
  <c r="L26" i="1" s="1"/>
  <c r="H27" i="1"/>
  <c r="K27" i="1" s="1"/>
  <c r="I27" i="1"/>
  <c r="L27" i="1" s="1"/>
  <c r="H28" i="1"/>
  <c r="K28" i="1" s="1"/>
  <c r="I28" i="1"/>
  <c r="L28" i="1" s="1"/>
  <c r="H29" i="1"/>
  <c r="K29" i="1" s="1"/>
  <c r="I29" i="1"/>
  <c r="L29" i="1" s="1"/>
  <c r="H30" i="1"/>
  <c r="K30" i="1" s="1"/>
  <c r="I30" i="1"/>
  <c r="L30" i="1" s="1"/>
  <c r="H31" i="1"/>
  <c r="K31" i="1" s="1"/>
  <c r="I31" i="1"/>
  <c r="L31" i="1" s="1"/>
  <c r="H32" i="1"/>
  <c r="K32" i="1" s="1"/>
  <c r="I32" i="1"/>
  <c r="L32" i="1" s="1"/>
  <c r="H33" i="1"/>
  <c r="K33" i="1" s="1"/>
  <c r="I33" i="1"/>
  <c r="L33" i="1" s="1"/>
  <c r="H34" i="1"/>
  <c r="K34" i="1" s="1"/>
  <c r="I34" i="1"/>
  <c r="L34" i="1" s="1"/>
  <c r="H35" i="1"/>
  <c r="K35" i="1" s="1"/>
  <c r="I35" i="1"/>
  <c r="L35" i="1" s="1"/>
  <c r="H36" i="1"/>
  <c r="K36" i="1" s="1"/>
  <c r="I36" i="1"/>
  <c r="L36" i="1" s="1"/>
  <c r="H37" i="1"/>
  <c r="K37" i="1" s="1"/>
  <c r="I37" i="1"/>
  <c r="L37" i="1" s="1"/>
  <c r="H38" i="1"/>
  <c r="K38" i="1" s="1"/>
  <c r="I38" i="1"/>
  <c r="L38" i="1" s="1"/>
  <c r="H39" i="1"/>
  <c r="K39" i="1" s="1"/>
  <c r="I39" i="1"/>
  <c r="L39" i="1" s="1"/>
  <c r="H40" i="1"/>
  <c r="K40" i="1" s="1"/>
  <c r="I40" i="1"/>
  <c r="L40" i="1" s="1"/>
  <c r="H41" i="1"/>
  <c r="K41" i="1" s="1"/>
  <c r="I41" i="1"/>
  <c r="L41" i="1" s="1"/>
  <c r="H42" i="1"/>
  <c r="K42" i="1" s="1"/>
  <c r="I42" i="1"/>
  <c r="L42" i="1" s="1"/>
  <c r="H43" i="1"/>
  <c r="K43" i="1" s="1"/>
  <c r="I43" i="1"/>
  <c r="L43" i="1" s="1"/>
  <c r="H44" i="1"/>
  <c r="K44" i="1" s="1"/>
  <c r="I44" i="1"/>
  <c r="L44" i="1" s="1"/>
  <c r="H45" i="1"/>
  <c r="K45" i="1" s="1"/>
  <c r="I45" i="1"/>
  <c r="L45" i="1" s="1"/>
  <c r="H46" i="1"/>
  <c r="K46" i="1" s="1"/>
  <c r="I46" i="1"/>
  <c r="L46" i="1" s="1"/>
  <c r="H47" i="1"/>
  <c r="K47" i="1" s="1"/>
  <c r="I47" i="1"/>
  <c r="L47" i="1" s="1"/>
  <c r="H48" i="1"/>
  <c r="K48" i="1" s="1"/>
  <c r="I48" i="1"/>
  <c r="L48" i="1" s="1"/>
  <c r="H49" i="1"/>
  <c r="K49" i="1" s="1"/>
  <c r="I49" i="1"/>
  <c r="L49" i="1" s="1"/>
  <c r="H50" i="1"/>
  <c r="K50" i="1" s="1"/>
  <c r="I50" i="1"/>
  <c r="L50" i="1" s="1"/>
  <c r="H51" i="1"/>
  <c r="K51" i="1" s="1"/>
  <c r="I51" i="1"/>
  <c r="L51" i="1" s="1"/>
  <c r="P13" i="1" l="1"/>
  <c r="P14" i="1" s="1"/>
  <c r="O13" i="1"/>
  <c r="O14" i="1" l="1"/>
  <c r="R13" i="1"/>
  <c r="R14" i="1" s="1"/>
</calcChain>
</file>

<file path=xl/sharedStrings.xml><?xml version="1.0" encoding="utf-8"?>
<sst xmlns="http://schemas.openxmlformats.org/spreadsheetml/2006/main" count="7" uniqueCount="7">
  <si>
    <t>Phase</t>
  </si>
  <si>
    <t>V_RMS</t>
  </si>
  <si>
    <t>I_RMS</t>
  </si>
  <si>
    <t>Power</t>
  </si>
  <si>
    <t>%Error</t>
  </si>
  <si>
    <t>RMS Voltage: 4126 mV</t>
  </si>
  <si>
    <t>RMS Current: 2749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</si>
</sst>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Sheet1!$H$10:$H$56</c:f>
              <c:numCache>
                <c:formatCode>General</c:formatCode>
                <c:ptCount val="47"/>
                <c:pt idx="0">
                  <c:v>1.9384765625</c:v>
                </c:pt>
                <c:pt idx="1">
                  <c:v>3.1494140625</c:v>
                </c:pt>
                <c:pt idx="2">
                  <c:v>4.130859375</c:v>
                </c:pt>
                <c:pt idx="3">
                  <c:v>4.4921875</c:v>
                </c:pt>
                <c:pt idx="4">
                  <c:v>4.091796875</c:v>
                </c:pt>
                <c:pt idx="5">
                  <c:v>3.0859375</c:v>
                </c:pt>
                <c:pt idx="6">
                  <c:v>1.8505859375</c:v>
                </c:pt>
                <c:pt idx="7">
                  <c:v>0.8642578125</c:v>
                </c:pt>
                <c:pt idx="8">
                  <c:v>0.5126953125</c:v>
                </c:pt>
                <c:pt idx="9">
                  <c:v>0.908203125</c:v>
                </c:pt>
                <c:pt idx="10">
                  <c:v>1.865234375</c:v>
                </c:pt>
                <c:pt idx="11">
                  <c:v>3.0810546875</c:v>
                </c:pt>
                <c:pt idx="12">
                  <c:v>4.0869140625</c:v>
                </c:pt>
                <c:pt idx="13">
                  <c:v>4.4873046875</c:v>
                </c:pt>
                <c:pt idx="14">
                  <c:v>4.1357421875</c:v>
                </c:pt>
                <c:pt idx="15">
                  <c:v>3.1591796875</c:v>
                </c:pt>
                <c:pt idx="16">
                  <c:v>1.923828125</c:v>
                </c:pt>
                <c:pt idx="17">
                  <c:v>0.908203125</c:v>
                </c:pt>
                <c:pt idx="18">
                  <c:v>0.5078125</c:v>
                </c:pt>
                <c:pt idx="19">
                  <c:v>0.859375</c:v>
                </c:pt>
                <c:pt idx="20">
                  <c:v>1.796875</c:v>
                </c:pt>
                <c:pt idx="21">
                  <c:v>3.0078125</c:v>
                </c:pt>
                <c:pt idx="22">
                  <c:v>4.04296875</c:v>
                </c:pt>
                <c:pt idx="23">
                  <c:v>4.4873046875</c:v>
                </c:pt>
                <c:pt idx="24">
                  <c:v>4.1748046875</c:v>
                </c:pt>
                <c:pt idx="25">
                  <c:v>3.22265625</c:v>
                </c:pt>
                <c:pt idx="26">
                  <c:v>1.9921875</c:v>
                </c:pt>
                <c:pt idx="27">
                  <c:v>0.9521484375</c:v>
                </c:pt>
                <c:pt idx="28">
                  <c:v>0.5029296875</c:v>
                </c:pt>
                <c:pt idx="29">
                  <c:v>0.8203125</c:v>
                </c:pt>
                <c:pt idx="30">
                  <c:v>1.77734375</c:v>
                </c:pt>
                <c:pt idx="31">
                  <c:v>3.0078125</c:v>
                </c:pt>
                <c:pt idx="32">
                  <c:v>4.0380859375</c:v>
                </c:pt>
                <c:pt idx="33">
                  <c:v>4.4873046875</c:v>
                </c:pt>
                <c:pt idx="34">
                  <c:v>4.1748046875</c:v>
                </c:pt>
                <c:pt idx="35">
                  <c:v>3.22265625</c:v>
                </c:pt>
                <c:pt idx="36">
                  <c:v>1.9921875</c:v>
                </c:pt>
                <c:pt idx="37">
                  <c:v>0.9521484375</c:v>
                </c:pt>
                <c:pt idx="38">
                  <c:v>0.5029296875</c:v>
                </c:pt>
                <c:pt idx="39">
                  <c:v>0.8203125</c:v>
                </c:pt>
                <c:pt idx="40">
                  <c:v>1.77734375</c:v>
                </c:pt>
                <c:pt idx="41">
                  <c:v>3.0078125</c:v>
                </c:pt>
                <c:pt idx="42">
                  <c:v>4.0478515625</c:v>
                </c:pt>
                <c:pt idx="43">
                  <c:v>4.4921875</c:v>
                </c:pt>
                <c:pt idx="44">
                  <c:v>4.1796875</c:v>
                </c:pt>
                <c:pt idx="45">
                  <c:v>3.22265625</c:v>
                </c:pt>
                <c:pt idx="46">
                  <c:v>1.9921875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F-4B76-8E4D-8F1E2DA08E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Sheet1!$I$10:$I$56</c:f>
              <c:numCache>
                <c:formatCode>General</c:formatCode>
                <c:ptCount val="47"/>
                <c:pt idx="0">
                  <c:v>3.0126953125</c:v>
                </c:pt>
                <c:pt idx="1">
                  <c:v>3.41796875</c:v>
                </c:pt>
                <c:pt idx="2">
                  <c:v>3.4716796875</c:v>
                </c:pt>
                <c:pt idx="3">
                  <c:v>3.154296875</c:v>
                </c:pt>
                <c:pt idx="4">
                  <c:v>2.587890625</c:v>
                </c:pt>
                <c:pt idx="5">
                  <c:v>1.9873046875</c:v>
                </c:pt>
                <c:pt idx="6">
                  <c:v>1.58203125</c:v>
                </c:pt>
                <c:pt idx="7">
                  <c:v>1.5283203125</c:v>
                </c:pt>
                <c:pt idx="8">
                  <c:v>1.845703125</c:v>
                </c:pt>
                <c:pt idx="9">
                  <c:v>2.412109375</c:v>
                </c:pt>
                <c:pt idx="10">
                  <c:v>2.9833984375</c:v>
                </c:pt>
                <c:pt idx="11">
                  <c:v>3.4033203125</c:v>
                </c:pt>
                <c:pt idx="12">
                  <c:v>3.4814453125</c:v>
                </c:pt>
                <c:pt idx="13">
                  <c:v>3.18359375</c:v>
                </c:pt>
                <c:pt idx="14">
                  <c:v>2.626953125</c:v>
                </c:pt>
                <c:pt idx="15">
                  <c:v>2.0166015625</c:v>
                </c:pt>
                <c:pt idx="16">
                  <c:v>1.5966796875</c:v>
                </c:pt>
                <c:pt idx="17">
                  <c:v>1.5234375</c:v>
                </c:pt>
                <c:pt idx="18">
                  <c:v>1.8212890625</c:v>
                </c:pt>
                <c:pt idx="19">
                  <c:v>2.373046875</c:v>
                </c:pt>
                <c:pt idx="20">
                  <c:v>2.94921875</c:v>
                </c:pt>
                <c:pt idx="21">
                  <c:v>3.388671875</c:v>
                </c:pt>
                <c:pt idx="22">
                  <c:v>3.486328125</c:v>
                </c:pt>
                <c:pt idx="23">
                  <c:v>3.2080078125</c:v>
                </c:pt>
                <c:pt idx="24">
                  <c:v>2.6611328125</c:v>
                </c:pt>
                <c:pt idx="25">
                  <c:v>2.05078125</c:v>
                </c:pt>
                <c:pt idx="26">
                  <c:v>1.611328125</c:v>
                </c:pt>
                <c:pt idx="27">
                  <c:v>1.5185546875</c:v>
                </c:pt>
                <c:pt idx="28">
                  <c:v>1.7919921875</c:v>
                </c:pt>
                <c:pt idx="29">
                  <c:v>2.3388671875</c:v>
                </c:pt>
                <c:pt idx="30">
                  <c:v>2.94921875</c:v>
                </c:pt>
                <c:pt idx="31">
                  <c:v>3.388671875</c:v>
                </c:pt>
                <c:pt idx="32">
                  <c:v>3.486328125</c:v>
                </c:pt>
                <c:pt idx="33">
                  <c:v>3.2080078125</c:v>
                </c:pt>
                <c:pt idx="34">
                  <c:v>2.6611328125</c:v>
                </c:pt>
                <c:pt idx="35">
                  <c:v>2.05078125</c:v>
                </c:pt>
                <c:pt idx="36">
                  <c:v>1.611328125</c:v>
                </c:pt>
                <c:pt idx="37">
                  <c:v>1.5185546875</c:v>
                </c:pt>
                <c:pt idx="38">
                  <c:v>1.7919921875</c:v>
                </c:pt>
                <c:pt idx="39">
                  <c:v>2.3388671875</c:v>
                </c:pt>
                <c:pt idx="40">
                  <c:v>2.94921875</c:v>
                </c:pt>
                <c:pt idx="41">
                  <c:v>3.388671875</c:v>
                </c:pt>
                <c:pt idx="42">
                  <c:v>3.4814453125</c:v>
                </c:pt>
                <c:pt idx="43">
                  <c:v>3.2080078125</c:v>
                </c:pt>
                <c:pt idx="44">
                  <c:v>2.6611328125</c:v>
                </c:pt>
                <c:pt idx="45">
                  <c:v>2.05078125</c:v>
                </c:pt>
                <c:pt idx="46">
                  <c:v>1.611328125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F-4B76-8E4D-8F1E2DA08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575519"/>
        <c:axId val="821577919"/>
      </c:lineChart>
      <c:catAx>
        <c:axId val="82157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77919"/>
        <c:crosses val="autoZero"/>
        <c:auto val="1"/>
        <c:lblAlgn val="ctr"/>
        <c:lblOffset val="100"/>
        <c:noMultiLvlLbl val="0"/>
      </c:catAx>
      <c:valAx>
        <c:axId val="8215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75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Sheet1!$K$10:$K$56</c:f>
              <c:numCache>
                <c:formatCode>General</c:formatCode>
                <c:ptCount val="47"/>
                <c:pt idx="0">
                  <c:v>-7.91748046875</c:v>
                </c:pt>
                <c:pt idx="1">
                  <c:v>9.15673828125</c:v>
                </c:pt>
                <c:pt idx="2">
                  <c:v>22.9951171875</c:v>
                </c:pt>
                <c:pt idx="3">
                  <c:v>28.08984375</c:v>
                </c:pt>
                <c:pt idx="4">
                  <c:v>22.4443359375</c:v>
                </c:pt>
                <c:pt idx="5">
                  <c:v>8.26171875</c:v>
                </c:pt>
                <c:pt idx="6">
                  <c:v>-9.15673828125</c:v>
                </c:pt>
                <c:pt idx="7">
                  <c:v>-23.06396484375</c:v>
                </c:pt>
                <c:pt idx="8">
                  <c:v>-28.02099609375</c:v>
                </c:pt>
                <c:pt idx="9">
                  <c:v>-22.4443359375</c:v>
                </c:pt>
                <c:pt idx="10">
                  <c:v>-8.9501953125</c:v>
                </c:pt>
                <c:pt idx="11">
                  <c:v>8.19287109375</c:v>
                </c:pt>
                <c:pt idx="12">
                  <c:v>22.37548828125</c:v>
                </c:pt>
                <c:pt idx="13">
                  <c:v>28.02099609375</c:v>
                </c:pt>
                <c:pt idx="14">
                  <c:v>23.06396484375</c:v>
                </c:pt>
                <c:pt idx="15">
                  <c:v>9.29443359375</c:v>
                </c:pt>
                <c:pt idx="16">
                  <c:v>-8.1240234375</c:v>
                </c:pt>
                <c:pt idx="17">
                  <c:v>-22.4443359375</c:v>
                </c:pt>
                <c:pt idx="18">
                  <c:v>-28.08984375</c:v>
                </c:pt>
                <c:pt idx="19">
                  <c:v>-23.1328125</c:v>
                </c:pt>
                <c:pt idx="20">
                  <c:v>-9.9140625</c:v>
                </c:pt>
                <c:pt idx="21">
                  <c:v>7.16015625</c:v>
                </c:pt>
                <c:pt idx="22">
                  <c:v>21.755859375</c:v>
                </c:pt>
                <c:pt idx="23">
                  <c:v>28.02099609375</c:v>
                </c:pt>
                <c:pt idx="24">
                  <c:v>23.61474609375</c:v>
                </c:pt>
                <c:pt idx="25">
                  <c:v>10.189453125</c:v>
                </c:pt>
                <c:pt idx="26">
                  <c:v>-7.16015625</c:v>
                </c:pt>
                <c:pt idx="27">
                  <c:v>-21.82470703125</c:v>
                </c:pt>
                <c:pt idx="28">
                  <c:v>-28.15869140625</c:v>
                </c:pt>
                <c:pt idx="29">
                  <c:v>-23.68359375</c:v>
                </c:pt>
                <c:pt idx="30">
                  <c:v>-10.189453125</c:v>
                </c:pt>
                <c:pt idx="31">
                  <c:v>7.16015625</c:v>
                </c:pt>
                <c:pt idx="32">
                  <c:v>21.68701171875</c:v>
                </c:pt>
                <c:pt idx="33">
                  <c:v>28.02099609375</c:v>
                </c:pt>
                <c:pt idx="34">
                  <c:v>23.61474609375</c:v>
                </c:pt>
                <c:pt idx="35">
                  <c:v>10.189453125</c:v>
                </c:pt>
                <c:pt idx="36">
                  <c:v>-7.16015625</c:v>
                </c:pt>
                <c:pt idx="37">
                  <c:v>-21.82470703125</c:v>
                </c:pt>
                <c:pt idx="38">
                  <c:v>-28.15869140625</c:v>
                </c:pt>
                <c:pt idx="39">
                  <c:v>-23.68359375</c:v>
                </c:pt>
                <c:pt idx="40">
                  <c:v>-10.189453125</c:v>
                </c:pt>
                <c:pt idx="41">
                  <c:v>7.16015625</c:v>
                </c:pt>
                <c:pt idx="42">
                  <c:v>21.82470703125</c:v>
                </c:pt>
                <c:pt idx="43">
                  <c:v>28.08984375</c:v>
                </c:pt>
                <c:pt idx="44">
                  <c:v>23.68359375</c:v>
                </c:pt>
                <c:pt idx="45">
                  <c:v>10.189453125</c:v>
                </c:pt>
                <c:pt idx="46">
                  <c:v>-7.16015625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8-41F2-ABBD-B6B76E8755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Sheet1!$L$10:$L$56</c:f>
              <c:numCache>
                <c:formatCode>General</c:formatCode>
                <c:ptCount val="47"/>
                <c:pt idx="0">
                  <c:v>1.025390625</c:v>
                </c:pt>
                <c:pt idx="1">
                  <c:v>1.8359375</c:v>
                </c:pt>
                <c:pt idx="2">
                  <c:v>1.943359375</c:v>
                </c:pt>
                <c:pt idx="3">
                  <c:v>1.30859375</c:v>
                </c:pt>
                <c:pt idx="4">
                  <c:v>0.17578125</c:v>
                </c:pt>
                <c:pt idx="5">
                  <c:v>-1.025390625</c:v>
                </c:pt>
                <c:pt idx="6">
                  <c:v>-1.8359375</c:v>
                </c:pt>
                <c:pt idx="7">
                  <c:v>-1.943359375</c:v>
                </c:pt>
                <c:pt idx="8">
                  <c:v>-1.30859375</c:v>
                </c:pt>
                <c:pt idx="9">
                  <c:v>-0.17578125</c:v>
                </c:pt>
                <c:pt idx="10">
                  <c:v>0.966796875</c:v>
                </c:pt>
                <c:pt idx="11">
                  <c:v>1.806640625</c:v>
                </c:pt>
                <c:pt idx="12">
                  <c:v>1.962890625</c:v>
                </c:pt>
                <c:pt idx="13">
                  <c:v>1.3671875</c:v>
                </c:pt>
                <c:pt idx="14">
                  <c:v>0.25390625</c:v>
                </c:pt>
                <c:pt idx="15">
                  <c:v>-0.966796875</c:v>
                </c:pt>
                <c:pt idx="16">
                  <c:v>-1.806640625</c:v>
                </c:pt>
                <c:pt idx="17">
                  <c:v>-1.953125</c:v>
                </c:pt>
                <c:pt idx="18">
                  <c:v>-1.357421875</c:v>
                </c:pt>
                <c:pt idx="19">
                  <c:v>-0.25390625</c:v>
                </c:pt>
                <c:pt idx="20">
                  <c:v>0.8984375</c:v>
                </c:pt>
                <c:pt idx="21">
                  <c:v>1.77734375</c:v>
                </c:pt>
                <c:pt idx="22">
                  <c:v>1.97265625</c:v>
                </c:pt>
                <c:pt idx="23">
                  <c:v>1.416015625</c:v>
                </c:pt>
                <c:pt idx="24">
                  <c:v>0.322265625</c:v>
                </c:pt>
                <c:pt idx="25">
                  <c:v>-0.8984375</c:v>
                </c:pt>
                <c:pt idx="26">
                  <c:v>-1.77734375</c:v>
                </c:pt>
                <c:pt idx="27">
                  <c:v>-1.962890625</c:v>
                </c:pt>
                <c:pt idx="28">
                  <c:v>-1.416015625</c:v>
                </c:pt>
                <c:pt idx="29">
                  <c:v>-0.322265625</c:v>
                </c:pt>
                <c:pt idx="30">
                  <c:v>0.8984375</c:v>
                </c:pt>
                <c:pt idx="31">
                  <c:v>1.77734375</c:v>
                </c:pt>
                <c:pt idx="32">
                  <c:v>1.97265625</c:v>
                </c:pt>
                <c:pt idx="33">
                  <c:v>1.416015625</c:v>
                </c:pt>
                <c:pt idx="34">
                  <c:v>0.322265625</c:v>
                </c:pt>
                <c:pt idx="35">
                  <c:v>-0.8984375</c:v>
                </c:pt>
                <c:pt idx="36">
                  <c:v>-1.77734375</c:v>
                </c:pt>
                <c:pt idx="37">
                  <c:v>-1.962890625</c:v>
                </c:pt>
                <c:pt idx="38">
                  <c:v>-1.416015625</c:v>
                </c:pt>
                <c:pt idx="39">
                  <c:v>-0.322265625</c:v>
                </c:pt>
                <c:pt idx="40">
                  <c:v>0.8984375</c:v>
                </c:pt>
                <c:pt idx="41">
                  <c:v>1.77734375</c:v>
                </c:pt>
                <c:pt idx="42">
                  <c:v>1.962890625</c:v>
                </c:pt>
                <c:pt idx="43">
                  <c:v>1.416015625</c:v>
                </c:pt>
                <c:pt idx="44">
                  <c:v>0.322265625</c:v>
                </c:pt>
                <c:pt idx="45">
                  <c:v>-0.8984375</c:v>
                </c:pt>
                <c:pt idx="46">
                  <c:v>-1.77734375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8-41F2-ABBD-B6B76E87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81631"/>
        <c:axId val="134582111"/>
      </c:lineChart>
      <c:catAx>
        <c:axId val="13458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2111"/>
        <c:crosses val="autoZero"/>
        <c:auto val="1"/>
        <c:lblAlgn val="ctr"/>
        <c:lblOffset val="100"/>
        <c:noMultiLvlLbl val="0"/>
      </c:catAx>
      <c:valAx>
        <c:axId val="1345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464820</xdr:colOff>
      <xdr:row>18</xdr:row>
      <xdr:rowOff>60960</xdr:rowOff>
    </xdr:from>
    <xdr:to>
      <xdr:col>24</xdr:col>
      <xdr:colOff>160020</xdr:colOff>
      <xdr:row>33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318CC-F685-BC6D-60D7-6DB7AC888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99060</xdr:colOff>
      <xdr:row>18</xdr:row>
      <xdr:rowOff>30480</xdr:rowOff>
    </xdr:from>
    <xdr:to>
      <xdr:col>32</xdr:col>
      <xdr:colOff>403860</xdr:colOff>
      <xdr:row>33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16ADB-9694-8000-BB76-ADB0E622B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F616-250D-46CA-B716-E8A9B416F08C}">
  <dimension ref="E8:R61"/>
  <sheetViews>
    <sheetView tabSelected="1" workbookViewId="0">
      <selection activeCell="E8" sqref="E8:F61"/>
    </sheetView>
  </sheetViews>
  <sheetFormatPr defaultRowHeight="14.4" x14ac:dyDescent="0.3"/>
  <sheetData>
    <row r="8" spans="5:18" x14ac:dyDescent="0.3">
      <c r="E8">
        <v>3816</v>
      </c>
      <c r="F8">
        <v>43828</v>
      </c>
    </row>
    <row r="9" spans="5:18" x14ac:dyDescent="0.3">
      <c r="E9">
        <v>50</v>
      </c>
    </row>
    <row r="10" spans="5:18" x14ac:dyDescent="0.3">
      <c r="E10">
        <v>397</v>
      </c>
      <c r="F10">
        <v>617</v>
      </c>
      <c r="H10">
        <f t="shared" ref="H10:H12" si="0">5/1024*E10</f>
        <v>1.9384765625</v>
      </c>
      <c r="I10">
        <f t="shared" ref="I10:I12" si="1">5/1024*F10</f>
        <v>3.0126953125</v>
      </c>
      <c r="K10">
        <f t="shared" ref="K10:K12" si="2">(H10-2.5)*14.1</f>
        <v>-7.91748046875</v>
      </c>
      <c r="L10">
        <f t="shared" ref="L10:L12" si="3">(I10-2.5)*2</f>
        <v>1.025390625</v>
      </c>
    </row>
    <row r="11" spans="5:18" x14ac:dyDescent="0.3">
      <c r="E11">
        <v>645</v>
      </c>
      <c r="F11">
        <v>700</v>
      </c>
      <c r="H11">
        <f t="shared" si="0"/>
        <v>3.1494140625</v>
      </c>
      <c r="I11">
        <f t="shared" si="1"/>
        <v>3.41796875</v>
      </c>
      <c r="K11">
        <f t="shared" si="2"/>
        <v>9.15673828125</v>
      </c>
      <c r="L11">
        <f t="shared" si="3"/>
        <v>1.8359375</v>
      </c>
    </row>
    <row r="12" spans="5:18" x14ac:dyDescent="0.3">
      <c r="E12">
        <v>846</v>
      </c>
      <c r="F12">
        <v>711</v>
      </c>
      <c r="H12">
        <f t="shared" si="0"/>
        <v>4.130859375</v>
      </c>
      <c r="I12">
        <f t="shared" si="1"/>
        <v>3.4716796875</v>
      </c>
      <c r="K12">
        <f t="shared" si="2"/>
        <v>22.9951171875</v>
      </c>
      <c r="L12">
        <f t="shared" si="3"/>
        <v>1.943359375</v>
      </c>
      <c r="O12" t="s">
        <v>1</v>
      </c>
      <c r="P12" t="s">
        <v>2</v>
      </c>
      <c r="Q12" t="s">
        <v>0</v>
      </c>
      <c r="R12" t="s">
        <v>3</v>
      </c>
    </row>
    <row r="13" spans="5:18" x14ac:dyDescent="0.3">
      <c r="E13">
        <v>920</v>
      </c>
      <c r="F13">
        <v>646</v>
      </c>
      <c r="H13">
        <f>5/1024*E13</f>
        <v>4.4921875</v>
      </c>
      <c r="I13">
        <f t="shared" ref="I13:I51" si="4">5/1024*F13</f>
        <v>3.154296875</v>
      </c>
      <c r="K13">
        <f>(H13-2.5)*14.1</f>
        <v>28.08984375</v>
      </c>
      <c r="L13">
        <f>(I13-2.5)*2</f>
        <v>1.30859375</v>
      </c>
      <c r="O13">
        <f>SQRT(SUMSQ(K10:K100)/COUNT(K10:K100))</f>
        <v>19.530263964367798</v>
      </c>
      <c r="P13">
        <f>SQRT(SUMSQ(L10:L100)/COUNT(L10:L100))</f>
        <v>1.4102433591939807</v>
      </c>
      <c r="Q13">
        <f>E8/F8*360</f>
        <v>31.344346080131423</v>
      </c>
      <c r="R13">
        <f>O13*P13*COS(Q13*PI()/180)</f>
        <v>23.522786436404747</v>
      </c>
    </row>
    <row r="14" spans="5:18" x14ac:dyDescent="0.3">
      <c r="E14">
        <v>838</v>
      </c>
      <c r="F14">
        <v>530</v>
      </c>
      <c r="H14">
        <f t="shared" ref="H14:H51" si="5">5/1024*E14</f>
        <v>4.091796875</v>
      </c>
      <c r="I14">
        <f t="shared" si="4"/>
        <v>2.587890625</v>
      </c>
      <c r="K14">
        <f t="shared" ref="K14:K51" si="6">(H14-2.5)*14.1</f>
        <v>22.4443359375</v>
      </c>
      <c r="L14">
        <f t="shared" ref="L14:L51" si="7">(I14-2.5)*2</f>
        <v>0.17578125</v>
      </c>
      <c r="N14" t="s">
        <v>4</v>
      </c>
      <c r="O14">
        <f>(O13-20)/20*100</f>
        <v>-2.3486801781610112</v>
      </c>
      <c r="P14">
        <f>(P13-SQRT(2))/SQRT(2)*100</f>
        <v>-0.28073575906402171</v>
      </c>
      <c r="Q14">
        <f>(Q13-30)/30*100</f>
        <v>4.481153600438077</v>
      </c>
      <c r="R14">
        <f>(R13-(20*SQRT(2)*COS(30*PI()/180)))/(20*SQRT(2)*COS(30*PI()/180))*100</f>
        <v>-3.9686265039121884</v>
      </c>
    </row>
    <row r="15" spans="5:18" x14ac:dyDescent="0.3">
      <c r="E15">
        <v>632</v>
      </c>
      <c r="F15">
        <v>407</v>
      </c>
      <c r="H15">
        <f t="shared" si="5"/>
        <v>3.0859375</v>
      </c>
      <c r="I15">
        <f t="shared" si="4"/>
        <v>1.9873046875</v>
      </c>
      <c r="K15">
        <f t="shared" si="6"/>
        <v>8.26171875</v>
      </c>
      <c r="L15">
        <f t="shared" si="7"/>
        <v>-1.025390625</v>
      </c>
    </row>
    <row r="16" spans="5:18" x14ac:dyDescent="0.3">
      <c r="E16">
        <v>379</v>
      </c>
      <c r="F16">
        <v>324</v>
      </c>
      <c r="H16">
        <f t="shared" si="5"/>
        <v>1.8505859375</v>
      </c>
      <c r="I16">
        <f t="shared" si="4"/>
        <v>1.58203125</v>
      </c>
      <c r="K16">
        <f t="shared" si="6"/>
        <v>-9.15673828125</v>
      </c>
      <c r="L16">
        <f t="shared" si="7"/>
        <v>-1.8359375</v>
      </c>
    </row>
    <row r="17" spans="5:12" x14ac:dyDescent="0.3">
      <c r="E17">
        <v>177</v>
      </c>
      <c r="F17">
        <v>313</v>
      </c>
      <c r="H17">
        <f t="shared" si="5"/>
        <v>0.8642578125</v>
      </c>
      <c r="I17">
        <f t="shared" si="4"/>
        <v>1.5283203125</v>
      </c>
      <c r="K17">
        <f t="shared" si="6"/>
        <v>-23.06396484375</v>
      </c>
      <c r="L17">
        <f t="shared" si="7"/>
        <v>-1.943359375</v>
      </c>
    </row>
    <row r="18" spans="5:12" x14ac:dyDescent="0.3">
      <c r="E18">
        <v>105</v>
      </c>
      <c r="F18">
        <v>378</v>
      </c>
      <c r="H18">
        <f t="shared" si="5"/>
        <v>0.5126953125</v>
      </c>
      <c r="I18">
        <f t="shared" si="4"/>
        <v>1.845703125</v>
      </c>
      <c r="K18">
        <f t="shared" si="6"/>
        <v>-28.02099609375</v>
      </c>
      <c r="L18">
        <f t="shared" si="7"/>
        <v>-1.30859375</v>
      </c>
    </row>
    <row r="19" spans="5:12" x14ac:dyDescent="0.3">
      <c r="E19">
        <v>186</v>
      </c>
      <c r="F19">
        <v>494</v>
      </c>
      <c r="H19">
        <f t="shared" si="5"/>
        <v>0.908203125</v>
      </c>
      <c r="I19">
        <f t="shared" si="4"/>
        <v>2.412109375</v>
      </c>
      <c r="K19">
        <f t="shared" si="6"/>
        <v>-22.4443359375</v>
      </c>
      <c r="L19">
        <f t="shared" si="7"/>
        <v>-0.17578125</v>
      </c>
    </row>
    <row r="20" spans="5:12" x14ac:dyDescent="0.3">
      <c r="E20">
        <v>382</v>
      </c>
      <c r="F20">
        <v>611</v>
      </c>
      <c r="H20">
        <f t="shared" si="5"/>
        <v>1.865234375</v>
      </c>
      <c r="I20">
        <f t="shared" si="4"/>
        <v>2.9833984375</v>
      </c>
      <c r="K20">
        <f t="shared" si="6"/>
        <v>-8.9501953125</v>
      </c>
      <c r="L20">
        <f t="shared" si="7"/>
        <v>0.966796875</v>
      </c>
    </row>
    <row r="21" spans="5:12" x14ac:dyDescent="0.3">
      <c r="E21">
        <v>631</v>
      </c>
      <c r="F21">
        <v>697</v>
      </c>
      <c r="H21">
        <f t="shared" si="5"/>
        <v>3.0810546875</v>
      </c>
      <c r="I21">
        <f t="shared" si="4"/>
        <v>3.4033203125</v>
      </c>
      <c r="K21">
        <f t="shared" si="6"/>
        <v>8.19287109375</v>
      </c>
      <c r="L21">
        <f t="shared" si="7"/>
        <v>1.806640625</v>
      </c>
    </row>
    <row r="22" spans="5:12" x14ac:dyDescent="0.3">
      <c r="E22">
        <v>837</v>
      </c>
      <c r="F22">
        <v>713</v>
      </c>
      <c r="H22">
        <f t="shared" si="5"/>
        <v>4.0869140625</v>
      </c>
      <c r="I22">
        <f t="shared" si="4"/>
        <v>3.4814453125</v>
      </c>
      <c r="K22">
        <f t="shared" si="6"/>
        <v>22.37548828125</v>
      </c>
      <c r="L22">
        <f t="shared" si="7"/>
        <v>1.962890625</v>
      </c>
    </row>
    <row r="23" spans="5:12" x14ac:dyDescent="0.3">
      <c r="E23">
        <v>919</v>
      </c>
      <c r="F23">
        <v>652</v>
      </c>
      <c r="H23">
        <f t="shared" si="5"/>
        <v>4.4873046875</v>
      </c>
      <c r="I23">
        <f t="shared" si="4"/>
        <v>3.18359375</v>
      </c>
      <c r="K23">
        <f t="shared" si="6"/>
        <v>28.02099609375</v>
      </c>
      <c r="L23">
        <f t="shared" si="7"/>
        <v>1.3671875</v>
      </c>
    </row>
    <row r="24" spans="5:12" x14ac:dyDescent="0.3">
      <c r="E24">
        <v>847</v>
      </c>
      <c r="F24">
        <v>538</v>
      </c>
      <c r="H24">
        <f t="shared" si="5"/>
        <v>4.1357421875</v>
      </c>
      <c r="I24">
        <f t="shared" si="4"/>
        <v>2.626953125</v>
      </c>
      <c r="K24">
        <f t="shared" si="6"/>
        <v>23.06396484375</v>
      </c>
      <c r="L24">
        <f t="shared" si="7"/>
        <v>0.25390625</v>
      </c>
    </row>
    <row r="25" spans="5:12" x14ac:dyDescent="0.3">
      <c r="E25">
        <v>647</v>
      </c>
      <c r="F25">
        <v>413</v>
      </c>
      <c r="H25">
        <f t="shared" si="5"/>
        <v>3.1591796875</v>
      </c>
      <c r="I25">
        <f t="shared" si="4"/>
        <v>2.0166015625</v>
      </c>
      <c r="K25">
        <f t="shared" si="6"/>
        <v>9.29443359375</v>
      </c>
      <c r="L25">
        <f t="shared" si="7"/>
        <v>-0.966796875</v>
      </c>
    </row>
    <row r="26" spans="5:12" x14ac:dyDescent="0.3">
      <c r="E26">
        <v>394</v>
      </c>
      <c r="F26">
        <v>327</v>
      </c>
      <c r="H26">
        <f t="shared" si="5"/>
        <v>1.923828125</v>
      </c>
      <c r="I26">
        <f t="shared" si="4"/>
        <v>1.5966796875</v>
      </c>
      <c r="K26">
        <f t="shared" si="6"/>
        <v>-8.1240234375</v>
      </c>
      <c r="L26">
        <f t="shared" si="7"/>
        <v>-1.806640625</v>
      </c>
    </row>
    <row r="27" spans="5:12" x14ac:dyDescent="0.3">
      <c r="E27">
        <v>186</v>
      </c>
      <c r="F27">
        <v>312</v>
      </c>
      <c r="H27">
        <f t="shared" si="5"/>
        <v>0.908203125</v>
      </c>
      <c r="I27">
        <f t="shared" si="4"/>
        <v>1.5234375</v>
      </c>
      <c r="K27">
        <f t="shared" si="6"/>
        <v>-22.4443359375</v>
      </c>
      <c r="L27">
        <f t="shared" si="7"/>
        <v>-1.953125</v>
      </c>
    </row>
    <row r="28" spans="5:12" x14ac:dyDescent="0.3">
      <c r="E28">
        <v>104</v>
      </c>
      <c r="F28">
        <v>373</v>
      </c>
      <c r="H28">
        <f t="shared" si="5"/>
        <v>0.5078125</v>
      </c>
      <c r="I28">
        <f t="shared" si="4"/>
        <v>1.8212890625</v>
      </c>
      <c r="K28">
        <f t="shared" si="6"/>
        <v>-28.08984375</v>
      </c>
      <c r="L28">
        <f t="shared" si="7"/>
        <v>-1.357421875</v>
      </c>
    </row>
    <row r="29" spans="5:12" x14ac:dyDescent="0.3">
      <c r="E29">
        <v>176</v>
      </c>
      <c r="F29">
        <v>486</v>
      </c>
      <c r="H29">
        <f t="shared" si="5"/>
        <v>0.859375</v>
      </c>
      <c r="I29">
        <f t="shared" si="4"/>
        <v>2.373046875</v>
      </c>
      <c r="K29">
        <f t="shared" si="6"/>
        <v>-23.1328125</v>
      </c>
      <c r="L29">
        <f t="shared" si="7"/>
        <v>-0.25390625</v>
      </c>
    </row>
    <row r="30" spans="5:12" x14ac:dyDescent="0.3">
      <c r="E30">
        <v>368</v>
      </c>
      <c r="F30">
        <v>604</v>
      </c>
      <c r="H30">
        <f t="shared" si="5"/>
        <v>1.796875</v>
      </c>
      <c r="I30">
        <f t="shared" si="4"/>
        <v>2.94921875</v>
      </c>
      <c r="K30">
        <f t="shared" si="6"/>
        <v>-9.9140625</v>
      </c>
      <c r="L30">
        <f t="shared" si="7"/>
        <v>0.8984375</v>
      </c>
    </row>
    <row r="31" spans="5:12" x14ac:dyDescent="0.3">
      <c r="E31">
        <v>616</v>
      </c>
      <c r="F31">
        <v>694</v>
      </c>
      <c r="H31">
        <f t="shared" si="5"/>
        <v>3.0078125</v>
      </c>
      <c r="I31">
        <f t="shared" si="4"/>
        <v>3.388671875</v>
      </c>
      <c r="K31">
        <f t="shared" si="6"/>
        <v>7.16015625</v>
      </c>
      <c r="L31">
        <f t="shared" si="7"/>
        <v>1.77734375</v>
      </c>
    </row>
    <row r="32" spans="5:12" x14ac:dyDescent="0.3">
      <c r="E32">
        <v>828</v>
      </c>
      <c r="F32">
        <v>714</v>
      </c>
      <c r="H32">
        <f t="shared" si="5"/>
        <v>4.04296875</v>
      </c>
      <c r="I32">
        <f t="shared" si="4"/>
        <v>3.486328125</v>
      </c>
      <c r="K32">
        <f t="shared" si="6"/>
        <v>21.755859375</v>
      </c>
      <c r="L32">
        <f t="shared" si="7"/>
        <v>1.97265625</v>
      </c>
    </row>
    <row r="33" spans="5:12" x14ac:dyDescent="0.3">
      <c r="E33">
        <v>919</v>
      </c>
      <c r="F33">
        <v>657</v>
      </c>
      <c r="H33">
        <f t="shared" si="5"/>
        <v>4.4873046875</v>
      </c>
      <c r="I33">
        <f t="shared" si="4"/>
        <v>3.2080078125</v>
      </c>
      <c r="K33">
        <f t="shared" si="6"/>
        <v>28.02099609375</v>
      </c>
      <c r="L33">
        <f t="shared" si="7"/>
        <v>1.416015625</v>
      </c>
    </row>
    <row r="34" spans="5:12" x14ac:dyDescent="0.3">
      <c r="E34">
        <v>855</v>
      </c>
      <c r="F34">
        <v>545</v>
      </c>
      <c r="H34">
        <f t="shared" si="5"/>
        <v>4.1748046875</v>
      </c>
      <c r="I34">
        <f t="shared" si="4"/>
        <v>2.6611328125</v>
      </c>
      <c r="K34">
        <f t="shared" si="6"/>
        <v>23.61474609375</v>
      </c>
      <c r="L34">
        <f t="shared" si="7"/>
        <v>0.322265625</v>
      </c>
    </row>
    <row r="35" spans="5:12" x14ac:dyDescent="0.3">
      <c r="E35">
        <v>660</v>
      </c>
      <c r="F35">
        <v>420</v>
      </c>
      <c r="H35">
        <f t="shared" si="5"/>
        <v>3.22265625</v>
      </c>
      <c r="I35">
        <f t="shared" si="4"/>
        <v>2.05078125</v>
      </c>
      <c r="K35">
        <f t="shared" si="6"/>
        <v>10.189453125</v>
      </c>
      <c r="L35">
        <f t="shared" si="7"/>
        <v>-0.8984375</v>
      </c>
    </row>
    <row r="36" spans="5:12" x14ac:dyDescent="0.3">
      <c r="E36">
        <v>408</v>
      </c>
      <c r="F36">
        <v>330</v>
      </c>
      <c r="H36">
        <f t="shared" si="5"/>
        <v>1.9921875</v>
      </c>
      <c r="I36">
        <f t="shared" si="4"/>
        <v>1.611328125</v>
      </c>
      <c r="K36">
        <f t="shared" si="6"/>
        <v>-7.16015625</v>
      </c>
      <c r="L36">
        <f t="shared" si="7"/>
        <v>-1.77734375</v>
      </c>
    </row>
    <row r="37" spans="5:12" x14ac:dyDescent="0.3">
      <c r="E37">
        <v>195</v>
      </c>
      <c r="F37">
        <v>311</v>
      </c>
      <c r="H37">
        <f t="shared" si="5"/>
        <v>0.9521484375</v>
      </c>
      <c r="I37">
        <f t="shared" si="4"/>
        <v>1.5185546875</v>
      </c>
      <c r="K37">
        <f t="shared" si="6"/>
        <v>-21.82470703125</v>
      </c>
      <c r="L37">
        <f t="shared" si="7"/>
        <v>-1.962890625</v>
      </c>
    </row>
    <row r="38" spans="5:12" x14ac:dyDescent="0.3">
      <c r="E38">
        <v>103</v>
      </c>
      <c r="F38">
        <v>367</v>
      </c>
      <c r="H38">
        <f t="shared" si="5"/>
        <v>0.5029296875</v>
      </c>
      <c r="I38">
        <f t="shared" si="4"/>
        <v>1.7919921875</v>
      </c>
      <c r="K38">
        <f t="shared" si="6"/>
        <v>-28.15869140625</v>
      </c>
      <c r="L38">
        <f t="shared" si="7"/>
        <v>-1.416015625</v>
      </c>
    </row>
    <row r="39" spans="5:12" x14ac:dyDescent="0.3">
      <c r="E39">
        <v>168</v>
      </c>
      <c r="F39">
        <v>479</v>
      </c>
      <c r="H39">
        <f t="shared" si="5"/>
        <v>0.8203125</v>
      </c>
      <c r="I39">
        <f t="shared" si="4"/>
        <v>2.3388671875</v>
      </c>
      <c r="K39">
        <f t="shared" si="6"/>
        <v>-23.68359375</v>
      </c>
      <c r="L39">
        <f t="shared" si="7"/>
        <v>-0.322265625</v>
      </c>
    </row>
    <row r="40" spans="5:12" x14ac:dyDescent="0.3">
      <c r="E40">
        <v>364</v>
      </c>
      <c r="F40">
        <v>604</v>
      </c>
      <c r="H40">
        <f t="shared" si="5"/>
        <v>1.77734375</v>
      </c>
      <c r="I40">
        <f t="shared" si="4"/>
        <v>2.94921875</v>
      </c>
      <c r="K40">
        <f t="shared" si="6"/>
        <v>-10.189453125</v>
      </c>
      <c r="L40">
        <f t="shared" si="7"/>
        <v>0.8984375</v>
      </c>
    </row>
    <row r="41" spans="5:12" x14ac:dyDescent="0.3">
      <c r="E41">
        <v>616</v>
      </c>
      <c r="F41">
        <v>694</v>
      </c>
      <c r="H41">
        <f t="shared" si="5"/>
        <v>3.0078125</v>
      </c>
      <c r="I41">
        <f t="shared" si="4"/>
        <v>3.388671875</v>
      </c>
      <c r="K41">
        <f t="shared" si="6"/>
        <v>7.16015625</v>
      </c>
      <c r="L41">
        <f t="shared" si="7"/>
        <v>1.77734375</v>
      </c>
    </row>
    <row r="42" spans="5:12" x14ac:dyDescent="0.3">
      <c r="E42">
        <v>827</v>
      </c>
      <c r="F42">
        <v>714</v>
      </c>
      <c r="H42">
        <f t="shared" si="5"/>
        <v>4.0380859375</v>
      </c>
      <c r="I42">
        <f t="shared" si="4"/>
        <v>3.486328125</v>
      </c>
      <c r="K42">
        <f t="shared" si="6"/>
        <v>21.68701171875</v>
      </c>
      <c r="L42">
        <f t="shared" si="7"/>
        <v>1.97265625</v>
      </c>
    </row>
    <row r="43" spans="5:12" x14ac:dyDescent="0.3">
      <c r="E43">
        <v>919</v>
      </c>
      <c r="F43">
        <v>657</v>
      </c>
      <c r="H43">
        <f t="shared" si="5"/>
        <v>4.4873046875</v>
      </c>
      <c r="I43">
        <f t="shared" si="4"/>
        <v>3.2080078125</v>
      </c>
      <c r="K43">
        <f t="shared" si="6"/>
        <v>28.02099609375</v>
      </c>
      <c r="L43">
        <f t="shared" si="7"/>
        <v>1.416015625</v>
      </c>
    </row>
    <row r="44" spans="5:12" x14ac:dyDescent="0.3">
      <c r="E44">
        <v>855</v>
      </c>
      <c r="F44">
        <v>545</v>
      </c>
      <c r="H44">
        <f t="shared" si="5"/>
        <v>4.1748046875</v>
      </c>
      <c r="I44">
        <f t="shared" si="4"/>
        <v>2.6611328125</v>
      </c>
      <c r="K44">
        <f t="shared" si="6"/>
        <v>23.61474609375</v>
      </c>
      <c r="L44">
        <f t="shared" si="7"/>
        <v>0.322265625</v>
      </c>
    </row>
    <row r="45" spans="5:12" x14ac:dyDescent="0.3">
      <c r="E45">
        <v>660</v>
      </c>
      <c r="F45">
        <v>420</v>
      </c>
      <c r="H45">
        <f t="shared" si="5"/>
        <v>3.22265625</v>
      </c>
      <c r="I45">
        <f t="shared" si="4"/>
        <v>2.05078125</v>
      </c>
      <c r="K45">
        <f t="shared" si="6"/>
        <v>10.189453125</v>
      </c>
      <c r="L45">
        <f t="shared" si="7"/>
        <v>-0.8984375</v>
      </c>
    </row>
    <row r="46" spans="5:12" x14ac:dyDescent="0.3">
      <c r="E46">
        <v>408</v>
      </c>
      <c r="F46">
        <v>330</v>
      </c>
      <c r="H46">
        <f t="shared" si="5"/>
        <v>1.9921875</v>
      </c>
      <c r="I46">
        <f t="shared" si="4"/>
        <v>1.611328125</v>
      </c>
      <c r="K46">
        <f t="shared" si="6"/>
        <v>-7.16015625</v>
      </c>
      <c r="L46">
        <f t="shared" si="7"/>
        <v>-1.77734375</v>
      </c>
    </row>
    <row r="47" spans="5:12" x14ac:dyDescent="0.3">
      <c r="E47">
        <v>195</v>
      </c>
      <c r="F47">
        <v>311</v>
      </c>
      <c r="H47">
        <f t="shared" si="5"/>
        <v>0.9521484375</v>
      </c>
      <c r="I47">
        <f t="shared" si="4"/>
        <v>1.5185546875</v>
      </c>
      <c r="K47">
        <f t="shared" si="6"/>
        <v>-21.82470703125</v>
      </c>
      <c r="L47">
        <f t="shared" si="7"/>
        <v>-1.962890625</v>
      </c>
    </row>
    <row r="48" spans="5:12" x14ac:dyDescent="0.3">
      <c r="E48">
        <v>103</v>
      </c>
      <c r="F48">
        <v>367</v>
      </c>
      <c r="H48">
        <f t="shared" si="5"/>
        <v>0.5029296875</v>
      </c>
      <c r="I48">
        <f t="shared" si="4"/>
        <v>1.7919921875</v>
      </c>
      <c r="K48">
        <f t="shared" si="6"/>
        <v>-28.15869140625</v>
      </c>
      <c r="L48">
        <f t="shared" si="7"/>
        <v>-1.416015625</v>
      </c>
    </row>
    <row r="49" spans="5:12" x14ac:dyDescent="0.3">
      <c r="E49">
        <v>168</v>
      </c>
      <c r="F49">
        <v>479</v>
      </c>
      <c r="H49">
        <f t="shared" si="5"/>
        <v>0.8203125</v>
      </c>
      <c r="I49">
        <f t="shared" si="4"/>
        <v>2.3388671875</v>
      </c>
      <c r="K49">
        <f t="shared" si="6"/>
        <v>-23.68359375</v>
      </c>
      <c r="L49">
        <f t="shared" si="7"/>
        <v>-0.322265625</v>
      </c>
    </row>
    <row r="50" spans="5:12" x14ac:dyDescent="0.3">
      <c r="E50">
        <v>364</v>
      </c>
      <c r="F50">
        <v>604</v>
      </c>
      <c r="H50">
        <f t="shared" si="5"/>
        <v>1.77734375</v>
      </c>
      <c r="I50">
        <f t="shared" si="4"/>
        <v>2.94921875</v>
      </c>
      <c r="K50">
        <f t="shared" si="6"/>
        <v>-10.189453125</v>
      </c>
      <c r="L50">
        <f t="shared" si="7"/>
        <v>0.8984375</v>
      </c>
    </row>
    <row r="51" spans="5:12" x14ac:dyDescent="0.3">
      <c r="E51">
        <v>616</v>
      </c>
      <c r="F51">
        <v>694</v>
      </c>
      <c r="H51">
        <f t="shared" si="5"/>
        <v>3.0078125</v>
      </c>
      <c r="I51">
        <f t="shared" si="4"/>
        <v>3.388671875</v>
      </c>
      <c r="K51">
        <f t="shared" si="6"/>
        <v>7.16015625</v>
      </c>
      <c r="L51">
        <f t="shared" si="7"/>
        <v>1.77734375</v>
      </c>
    </row>
    <row r="52" spans="5:12" x14ac:dyDescent="0.3">
      <c r="E52">
        <v>829</v>
      </c>
      <c r="F52">
        <v>713</v>
      </c>
      <c r="H52">
        <f t="shared" ref="H52:H56" si="8">5/1024*E52</f>
        <v>4.0478515625</v>
      </c>
      <c r="I52">
        <f t="shared" ref="I52:I56" si="9">5/1024*F52</f>
        <v>3.4814453125</v>
      </c>
      <c r="K52">
        <f t="shared" ref="K52:K54" si="10">(H52-2.5)*14.1</f>
        <v>21.82470703125</v>
      </c>
      <c r="L52">
        <f t="shared" ref="L52:L54" si="11">(I52-2.5)*2</f>
        <v>1.962890625</v>
      </c>
    </row>
    <row r="53" spans="5:12" x14ac:dyDescent="0.3">
      <c r="E53">
        <v>920</v>
      </c>
      <c r="F53">
        <v>657</v>
      </c>
      <c r="H53">
        <f t="shared" si="8"/>
        <v>4.4921875</v>
      </c>
      <c r="I53">
        <f t="shared" si="9"/>
        <v>3.2080078125</v>
      </c>
      <c r="K53">
        <f t="shared" si="10"/>
        <v>28.08984375</v>
      </c>
      <c r="L53">
        <f t="shared" si="11"/>
        <v>1.416015625</v>
      </c>
    </row>
    <row r="54" spans="5:12" x14ac:dyDescent="0.3">
      <c r="E54">
        <v>856</v>
      </c>
      <c r="F54">
        <v>545</v>
      </c>
      <c r="H54">
        <f t="shared" si="8"/>
        <v>4.1796875</v>
      </c>
      <c r="I54">
        <f t="shared" si="9"/>
        <v>2.6611328125</v>
      </c>
      <c r="K54">
        <f t="shared" si="10"/>
        <v>23.68359375</v>
      </c>
      <c r="L54">
        <f t="shared" si="11"/>
        <v>0.322265625</v>
      </c>
    </row>
    <row r="55" spans="5:12" x14ac:dyDescent="0.3">
      <c r="E55">
        <v>660</v>
      </c>
      <c r="F55">
        <v>420</v>
      </c>
      <c r="H55">
        <f t="shared" si="8"/>
        <v>3.22265625</v>
      </c>
      <c r="I55">
        <f t="shared" si="9"/>
        <v>2.05078125</v>
      </c>
      <c r="K55">
        <f t="shared" ref="K55:K56" si="12">(H55-2.5)*14.1</f>
        <v>10.189453125</v>
      </c>
      <c r="L55">
        <f t="shared" ref="L55:L56" si="13">(I55-2.5)*2</f>
        <v>-0.8984375</v>
      </c>
    </row>
    <row r="56" spans="5:12" x14ac:dyDescent="0.3">
      <c r="E56">
        <v>408</v>
      </c>
      <c r="F56">
        <v>330</v>
      </c>
      <c r="H56">
        <f t="shared" si="8"/>
        <v>1.9921875</v>
      </c>
      <c r="I56">
        <f t="shared" si="9"/>
        <v>1.611328125</v>
      </c>
      <c r="K56">
        <f t="shared" si="12"/>
        <v>-7.16015625</v>
      </c>
      <c r="L56">
        <f t="shared" si="13"/>
        <v>-1.77734375</v>
      </c>
    </row>
    <row r="57" spans="5:12" x14ac:dyDescent="0.3">
      <c r="E57">
        <v>195</v>
      </c>
      <c r="F57">
        <v>311</v>
      </c>
    </row>
    <row r="58" spans="5:12" x14ac:dyDescent="0.3">
      <c r="E58">
        <v>103</v>
      </c>
      <c r="F58">
        <v>367</v>
      </c>
    </row>
    <row r="59" spans="5:12" x14ac:dyDescent="0.3">
      <c r="E59">
        <v>168</v>
      </c>
      <c r="F59">
        <v>479</v>
      </c>
    </row>
    <row r="60" spans="5:12" x14ac:dyDescent="0.3">
      <c r="E60" t="s">
        <v>5</v>
      </c>
    </row>
    <row r="61" spans="5:12" x14ac:dyDescent="0.3">
      <c r="E6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Li</dc:creator>
  <cp:lastModifiedBy>Jesse Li</cp:lastModifiedBy>
  <dcterms:created xsi:type="dcterms:W3CDTF">2024-09-28T19:35:29Z</dcterms:created>
  <dcterms:modified xsi:type="dcterms:W3CDTF">2024-09-29T18:15:25Z</dcterms:modified>
</cp:coreProperties>
</file>