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ne\Documents\01. UCLouvain\BOE2M\BOE2M_Mémoire\Memoire\"/>
    </mc:Choice>
  </mc:AlternateContent>
  <xr:revisionPtr revIDLastSave="0" documentId="13_ncr:1_{510E6F40-2045-4D25-8E80-03E9EC07D930}" xr6:coauthVersionLast="47" xr6:coauthVersionMax="47" xr10:uidLastSave="{00000000-0000-0000-0000-000000000000}"/>
  <bookViews>
    <workbookView xWindow="12000" yWindow="0" windowWidth="12000" windowHeight="12900" xr2:uid="{9E4D058A-D365-42E8-8A77-1D08F413B677}"/>
  </bookViews>
  <sheets>
    <sheet name="Test d'homogénéit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4" i="1"/>
  <c r="E6" i="1"/>
  <c r="C32" i="1"/>
  <c r="C15" i="1"/>
  <c r="G25" i="1"/>
  <c r="H23" i="1"/>
  <c r="H21" i="1"/>
  <c r="F25" i="1"/>
  <c r="E25" i="1"/>
  <c r="D25" i="1"/>
  <c r="C25" i="1"/>
  <c r="E8" i="1" l="1"/>
  <c r="F4" i="1" s="1"/>
  <c r="C5" i="1" s="1"/>
  <c r="C10" i="1" s="1"/>
  <c r="H25" i="1"/>
  <c r="I23" i="1" s="1"/>
  <c r="I21" i="1" l="1"/>
  <c r="D5" i="1"/>
  <c r="D10" i="1" s="1"/>
  <c r="F6" i="1"/>
  <c r="C7" i="1" l="1"/>
  <c r="C12" i="1" s="1"/>
  <c r="D7" i="1"/>
  <c r="D12" i="1" s="1"/>
  <c r="E24" i="1"/>
  <c r="E29" i="1" s="1"/>
  <c r="F24" i="1"/>
  <c r="F29" i="1" s="1"/>
  <c r="D24" i="1"/>
  <c r="D29" i="1" s="1"/>
  <c r="G24" i="1"/>
  <c r="G29" i="1" s="1"/>
  <c r="C24" i="1"/>
  <c r="C29" i="1" s="1"/>
  <c r="D22" i="1"/>
  <c r="E22" i="1"/>
  <c r="E27" i="1" s="1"/>
  <c r="G22" i="1"/>
  <c r="F22" i="1"/>
  <c r="C22" i="1"/>
  <c r="F13" i="1" l="1"/>
  <c r="C17" i="1" s="1"/>
  <c r="C27" i="1"/>
  <c r="D27" i="1"/>
  <c r="G27" i="1"/>
  <c r="F27" i="1"/>
  <c r="H31" i="1" l="1"/>
  <c r="C34" i="1" s="1"/>
</calcChain>
</file>

<file path=xl/sharedStrings.xml><?xml version="1.0" encoding="utf-8"?>
<sst xmlns="http://schemas.openxmlformats.org/spreadsheetml/2006/main" count="36" uniqueCount="19">
  <si>
    <t>O</t>
  </si>
  <si>
    <t>E</t>
  </si>
  <si>
    <t>X² global</t>
  </si>
  <si>
    <t>X²</t>
  </si>
  <si>
    <t>ddl</t>
  </si>
  <si>
    <t>total</t>
  </si>
  <si>
    <t>prop</t>
  </si>
  <si>
    <t>p-val</t>
  </si>
  <si>
    <t>Tonte</t>
  </si>
  <si>
    <t>Fauche</t>
  </si>
  <si>
    <t>Interactions</t>
  </si>
  <si>
    <t>Non interactions</t>
  </si>
  <si>
    <t>Tonte récente</t>
  </si>
  <si>
    <t>Tonte tardive</t>
  </si>
  <si>
    <t>Graminées</t>
  </si>
  <si>
    <t>Fleuri</t>
  </si>
  <si>
    <t>Semé</t>
  </si>
  <si>
    <t>Test d'homogeneite</t>
  </si>
  <si>
    <r>
      <t xml:space="preserve"> &lt; 5% , RH</t>
    </r>
    <r>
      <rPr>
        <sz val="8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</si>
</sst>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B7E1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2" fillId="2" borderId="1">
      <alignment horizontal="center" vertical="center" wrapText="1"/>
    </xf>
    <xf numFmtId="0" fontId="1" fillId="3" borderId="1">
      <alignment horizontal="center" vertical="center"/>
    </xf>
  </cellStyleXfs>
  <cellXfs count="22">
    <xf numFmtId="0" fontId="0" fillId="0" borderId="0" xfId="0"/>
    <xf numFmtId="0" fontId="2" fillId="2" borderId="1" xfId="1">
      <alignment horizontal="center" vertical="center" wrapText="1"/>
    </xf>
    <xf numFmtId="0" fontId="1" fillId="3" borderId="1" xfId="2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3" borderId="1" xfId="2" applyNumberFormat="1">
      <alignment horizontal="center" vertical="center"/>
    </xf>
    <xf numFmtId="0" fontId="2" fillId="4" borderId="1" xfId="1" applyFill="1">
      <alignment horizontal="center" vertical="center" wrapText="1"/>
    </xf>
    <xf numFmtId="164" fontId="3" fillId="4" borderId="1" xfId="2" applyNumberFormat="1" applyFont="1" applyFill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1" fillId="3" borderId="1" xfId="2" applyNumberFormat="1">
      <alignment horizontal="center" vertical="center"/>
    </xf>
    <xf numFmtId="165" fontId="1" fillId="3" borderId="1" xfId="2" applyNumberFormat="1">
      <alignment horizontal="center" vertical="center"/>
    </xf>
    <xf numFmtId="166" fontId="1" fillId="3" borderId="1" xfId="2" applyNumberForma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Style 1" xfId="1" xr:uid="{DE5533D6-F630-47D9-A366-5C4F43ED94D8}"/>
    <cellStyle name="Style 2" xfId="2" xr:uid="{02476A24-B416-4A88-90CE-6763B055578C}"/>
  </cellStyles>
  <dxfs count="0"/>
  <tableStyles count="0" defaultTableStyle="TableStyleMedium2" defaultPivotStyle="PivotStyleLight16"/>
  <colors>
    <mruColors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3F99-0284-45E1-B0E8-60435C41DF8D}">
  <dimension ref="A1:I34"/>
  <sheetViews>
    <sheetView tabSelected="1" topLeftCell="B13" zoomScaleNormal="100" workbookViewId="0">
      <selection activeCell="C34" sqref="C34"/>
    </sheetView>
  </sheetViews>
  <sheetFormatPr baseColWidth="10" defaultRowHeight="15" x14ac:dyDescent="0.25"/>
  <cols>
    <col min="3" max="3" width="22" bestFit="1" customWidth="1"/>
    <col min="4" max="4" width="12.5703125" bestFit="1" customWidth="1"/>
  </cols>
  <sheetData>
    <row r="1" spans="1:6" x14ac:dyDescent="0.25">
      <c r="A1" t="s">
        <v>17</v>
      </c>
    </row>
    <row r="3" spans="1:6" x14ac:dyDescent="0.25">
      <c r="A3" s="3"/>
      <c r="B3" s="3"/>
      <c r="C3" s="3" t="s">
        <v>9</v>
      </c>
      <c r="D3" s="3" t="s">
        <v>8</v>
      </c>
      <c r="E3" s="3" t="s">
        <v>5</v>
      </c>
      <c r="F3" s="3" t="s">
        <v>6</v>
      </c>
    </row>
    <row r="4" spans="1:6" ht="15" customHeight="1" x14ac:dyDescent="0.25">
      <c r="A4" s="19" t="s">
        <v>10</v>
      </c>
      <c r="B4" s="3" t="s">
        <v>0</v>
      </c>
      <c r="C4" s="15">
        <v>1321</v>
      </c>
      <c r="D4" s="16">
        <v>429</v>
      </c>
      <c r="E4" s="7">
        <f>SUM(C4:D4)</f>
        <v>1750</v>
      </c>
      <c r="F4" s="17">
        <f>E4/E8</f>
        <v>0.84622823984526108</v>
      </c>
    </row>
    <row r="5" spans="1:6" x14ac:dyDescent="0.25">
      <c r="A5" s="20"/>
      <c r="B5" s="3" t="s">
        <v>1</v>
      </c>
      <c r="C5" s="13">
        <f>C8*$F$4</f>
        <v>1290.4980657640231</v>
      </c>
      <c r="D5" s="13">
        <f>D8*$F$4</f>
        <v>459.50193423597676</v>
      </c>
      <c r="E5" s="8"/>
      <c r="F5" s="18"/>
    </row>
    <row r="6" spans="1:6" x14ac:dyDescent="0.25">
      <c r="A6" s="19" t="s">
        <v>11</v>
      </c>
      <c r="B6" s="3" t="s">
        <v>0</v>
      </c>
      <c r="C6" s="16">
        <v>204</v>
      </c>
      <c r="D6" s="15">
        <v>114</v>
      </c>
      <c r="E6" s="7">
        <f>SUM(C6:D6)</f>
        <v>318</v>
      </c>
      <c r="F6" s="17">
        <f>E6/E8</f>
        <v>0.15377176015473887</v>
      </c>
    </row>
    <row r="7" spans="1:6" x14ac:dyDescent="0.25">
      <c r="A7" s="20"/>
      <c r="B7" s="1" t="s">
        <v>1</v>
      </c>
      <c r="C7" s="13">
        <f>C8*$F$6</f>
        <v>234.50193423597676</v>
      </c>
      <c r="D7" s="13">
        <f>D8*$F$6</f>
        <v>83.49806576402321</v>
      </c>
      <c r="E7" s="8"/>
      <c r="F7" s="18"/>
    </row>
    <row r="8" spans="1:6" x14ac:dyDescent="0.25">
      <c r="A8" s="3" t="s">
        <v>5</v>
      </c>
      <c r="B8" s="3"/>
      <c r="C8" s="3">
        <f>SUM(C4,C6)</f>
        <v>1525</v>
      </c>
      <c r="D8" s="3">
        <f>SUM(D4,D6)</f>
        <v>543</v>
      </c>
      <c r="E8" s="3">
        <f>SUM(C8:D8)</f>
        <v>2068</v>
      </c>
      <c r="F8" s="3"/>
    </row>
    <row r="10" spans="1:6" x14ac:dyDescent="0.25">
      <c r="B10" s="1" t="s">
        <v>3</v>
      </c>
      <c r="C10" s="4">
        <f>((C4-C5)^2)/C5</f>
        <v>0.7209371457562388</v>
      </c>
      <c r="D10" s="4">
        <f>((D4-D5)^2)/D5</f>
        <v>2.024731394619248</v>
      </c>
    </row>
    <row r="11" spans="1:6" x14ac:dyDescent="0.25">
      <c r="B11" s="5"/>
      <c r="C11" s="6"/>
      <c r="D11" s="6"/>
    </row>
    <row r="12" spans="1:6" x14ac:dyDescent="0.25">
      <c r="B12" s="1"/>
      <c r="C12" s="4">
        <f>((C6-C7)^2)/C7</f>
        <v>3.9674213996018985</v>
      </c>
      <c r="D12" s="4">
        <f>((D6-D7)^2)/D7</f>
        <v>11.142389750263177</v>
      </c>
    </row>
    <row r="13" spans="1:6" x14ac:dyDescent="0.25">
      <c r="E13" s="1" t="s">
        <v>2</v>
      </c>
      <c r="F13" s="4">
        <f xml:space="preserve"> SUM(C10:D10,C12:D12)</f>
        <v>17.855479690240564</v>
      </c>
    </row>
    <row r="15" spans="1:6" x14ac:dyDescent="0.25">
      <c r="B15" s="1" t="s">
        <v>4</v>
      </c>
      <c r="C15" s="2">
        <f xml:space="preserve"> (2-1)*(2-1)</f>
        <v>1</v>
      </c>
    </row>
    <row r="17" spans="1:9" x14ac:dyDescent="0.25">
      <c r="B17" s="1" t="s">
        <v>7</v>
      </c>
      <c r="C17" s="10">
        <f>CHIDIST(F13,C15)</f>
        <v>2.3833197834741844E-5</v>
      </c>
      <c r="D17" t="s">
        <v>18</v>
      </c>
    </row>
    <row r="20" spans="1:9" x14ac:dyDescent="0.25">
      <c r="A20" s="3"/>
      <c r="B20" s="3"/>
      <c r="C20" s="3" t="s">
        <v>14</v>
      </c>
      <c r="D20" s="3" t="s">
        <v>15</v>
      </c>
      <c r="E20" s="3" t="s">
        <v>16</v>
      </c>
      <c r="F20" s="3" t="s">
        <v>12</v>
      </c>
      <c r="G20" s="3" t="s">
        <v>13</v>
      </c>
      <c r="H20" s="3" t="s">
        <v>5</v>
      </c>
      <c r="I20" s="3" t="s">
        <v>6</v>
      </c>
    </row>
    <row r="21" spans="1:9" x14ac:dyDescent="0.25">
      <c r="A21" s="21" t="s">
        <v>10</v>
      </c>
      <c r="B21" s="3" t="s">
        <v>0</v>
      </c>
      <c r="C21" s="14">
        <v>92</v>
      </c>
      <c r="D21" s="15">
        <v>563</v>
      </c>
      <c r="E21" s="15">
        <v>666</v>
      </c>
      <c r="F21" s="16">
        <v>51</v>
      </c>
      <c r="G21" s="16">
        <v>378</v>
      </c>
      <c r="H21" s="7">
        <f>SUM(C21:G21)</f>
        <v>1750</v>
      </c>
      <c r="I21" s="17">
        <f>H21/H25</f>
        <v>0.84622823984526108</v>
      </c>
    </row>
    <row r="22" spans="1:9" x14ac:dyDescent="0.25">
      <c r="A22" s="21"/>
      <c r="B22" s="3" t="s">
        <v>1</v>
      </c>
      <c r="C22" s="12">
        <f>C25*$I$21</f>
        <v>91.392649903288202</v>
      </c>
      <c r="D22" s="12">
        <f>D25*$I$21</f>
        <v>551.74081237911025</v>
      </c>
      <c r="E22" s="12">
        <f>E25*$I$21</f>
        <v>647.36460348162473</v>
      </c>
      <c r="F22" s="12">
        <f>F25*$I$21</f>
        <v>66.005802707930357</v>
      </c>
      <c r="G22" s="12">
        <f>G25*$I$21</f>
        <v>393.49613152804642</v>
      </c>
      <c r="H22" s="8"/>
      <c r="I22" s="18"/>
    </row>
    <row r="23" spans="1:9" x14ac:dyDescent="0.25">
      <c r="A23" s="21" t="s">
        <v>11</v>
      </c>
      <c r="B23" s="3" t="s">
        <v>0</v>
      </c>
      <c r="C23" s="14">
        <v>16</v>
      </c>
      <c r="D23" s="16">
        <v>89</v>
      </c>
      <c r="E23" s="16">
        <v>99</v>
      </c>
      <c r="F23" s="15">
        <v>27</v>
      </c>
      <c r="G23" s="15">
        <v>87</v>
      </c>
      <c r="H23" s="7">
        <f>SUM(C23:G23)</f>
        <v>318</v>
      </c>
      <c r="I23" s="17">
        <f>H23/H25</f>
        <v>0.15377176015473887</v>
      </c>
    </row>
    <row r="24" spans="1:9" x14ac:dyDescent="0.25">
      <c r="A24" s="21"/>
      <c r="B24" s="1" t="s">
        <v>1</v>
      </c>
      <c r="C24" s="9">
        <f>C25*$I$23</f>
        <v>16.607350096711798</v>
      </c>
      <c r="D24" s="9">
        <f>D25*$I$23</f>
        <v>100.25918762088975</v>
      </c>
      <c r="E24" s="9">
        <f>E25*$I$23</f>
        <v>117.63539651837523</v>
      </c>
      <c r="F24" s="9">
        <f>F25*$I$23</f>
        <v>11.994197292069632</v>
      </c>
      <c r="G24" s="9">
        <f>G25*$I$23</f>
        <v>71.503868471953567</v>
      </c>
      <c r="H24" s="8"/>
      <c r="I24" s="18"/>
    </row>
    <row r="25" spans="1:9" x14ac:dyDescent="0.25">
      <c r="A25" s="3" t="s">
        <v>5</v>
      </c>
      <c r="B25" s="3"/>
      <c r="C25" s="3">
        <f>SUM(C21,C23)</f>
        <v>108</v>
      </c>
      <c r="D25" s="3">
        <f>SUM(D21,D23)</f>
        <v>652</v>
      </c>
      <c r="E25" s="3">
        <f>SUM(E21,E23)</f>
        <v>765</v>
      </c>
      <c r="F25" s="3">
        <f>SUM(F21,F23)</f>
        <v>78</v>
      </c>
      <c r="G25" s="3">
        <f>SUM(G21,G23)</f>
        <v>465</v>
      </c>
      <c r="H25" s="3">
        <f>SUM(C25:G25)</f>
        <v>2068</v>
      </c>
      <c r="I25" s="3"/>
    </row>
    <row r="27" spans="1:9" x14ac:dyDescent="0.25">
      <c r="B27" s="1" t="s">
        <v>3</v>
      </c>
      <c r="C27" s="4">
        <f>((C21-C22)^2)/C22</f>
        <v>4.0361466744445349E-3</v>
      </c>
      <c r="D27" s="4">
        <f t="shared" ref="D27:F27" si="0">((D21-D22)^2)/D22</f>
        <v>0.22976242293146087</v>
      </c>
      <c r="E27" s="4">
        <f t="shared" si="0"/>
        <v>0.53644885977602064</v>
      </c>
      <c r="F27" s="4">
        <f t="shared" si="0"/>
        <v>3.411429081556737</v>
      </c>
      <c r="G27" s="4">
        <f>((G21-G22)^2)/G22</f>
        <v>0.61024765707867956</v>
      </c>
    </row>
    <row r="28" spans="1:9" x14ac:dyDescent="0.25">
      <c r="B28" s="5"/>
      <c r="C28" s="6"/>
      <c r="D28" s="6"/>
      <c r="E28" s="6"/>
      <c r="F28" s="6"/>
      <c r="G28" s="6"/>
    </row>
    <row r="29" spans="1:9" x14ac:dyDescent="0.25">
      <c r="B29" s="1"/>
      <c r="C29" s="4">
        <f t="shared" ref="C29:G29" si="1">((C23-C24)^2)/C24</f>
        <v>2.2211498994584709E-2</v>
      </c>
      <c r="D29" s="4">
        <f t="shared" si="1"/>
        <v>1.2644158494655866</v>
      </c>
      <c r="E29" s="4">
        <f t="shared" si="1"/>
        <v>2.9521556748680244</v>
      </c>
      <c r="F29" s="4">
        <f t="shared" si="1"/>
        <v>18.773587712969491</v>
      </c>
      <c r="G29" s="4">
        <f t="shared" si="1"/>
        <v>3.3582811317223</v>
      </c>
    </row>
    <row r="31" spans="1:9" x14ac:dyDescent="0.25">
      <c r="G31" s="1" t="s">
        <v>2</v>
      </c>
      <c r="H31" s="4">
        <f xml:space="preserve"> SUM(C27:G27,C29:G29)</f>
        <v>31.162576036037329</v>
      </c>
    </row>
    <row r="32" spans="1:9" x14ac:dyDescent="0.25">
      <c r="B32" s="1" t="s">
        <v>4</v>
      </c>
      <c r="C32" s="2">
        <f xml:space="preserve"> (2-1)*(5-1)</f>
        <v>4</v>
      </c>
    </row>
    <row r="34" spans="2:4" x14ac:dyDescent="0.25">
      <c r="B34" s="1" t="s">
        <v>7</v>
      </c>
      <c r="C34" s="11">
        <f>CHIDIST(H31,C32)</f>
        <v>2.8362914508681566E-6</v>
      </c>
      <c r="D34" t="s">
        <v>18</v>
      </c>
    </row>
  </sheetData>
  <mergeCells count="8">
    <mergeCell ref="I21:I22"/>
    <mergeCell ref="I23:I24"/>
    <mergeCell ref="F4:F5"/>
    <mergeCell ref="A4:A5"/>
    <mergeCell ref="A6:A7"/>
    <mergeCell ref="F6:F7"/>
    <mergeCell ref="A21:A22"/>
    <mergeCell ref="A23:A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d'homogénéité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</dc:creator>
  <cp:lastModifiedBy>Jeanne</cp:lastModifiedBy>
  <dcterms:created xsi:type="dcterms:W3CDTF">2023-03-16T10:53:12Z</dcterms:created>
  <dcterms:modified xsi:type="dcterms:W3CDTF">2023-03-21T17:44:36Z</dcterms:modified>
</cp:coreProperties>
</file>