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79D73CE-70FB-4499-B1CA-0762E3BF9B7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E2" i="1"/>
  <c r="E3" i="1"/>
  <c r="E4" i="1"/>
  <c r="E5" i="1"/>
  <c r="E6" i="1"/>
  <c r="E7" i="1"/>
  <c r="E8" i="1"/>
  <c r="E9" i="1"/>
  <c r="E10" i="1"/>
  <c r="E11" i="1"/>
  <c r="E1" i="1"/>
  <c r="D1" i="1"/>
  <c r="C2" i="1"/>
  <c r="D2" i="1" s="1"/>
  <c r="I2" i="1" s="1"/>
  <c r="C3" i="1"/>
  <c r="D3" i="1" s="1"/>
  <c r="C4" i="1"/>
  <c r="D4" i="1" s="1"/>
  <c r="I4" i="1" s="1"/>
  <c r="C5" i="1"/>
  <c r="D5" i="1" s="1"/>
  <c r="I5" i="1" s="1"/>
  <c r="C6" i="1"/>
  <c r="D6" i="1" s="1"/>
  <c r="I6" i="1" s="1"/>
  <c r="C7" i="1"/>
  <c r="D7" i="1" s="1"/>
  <c r="I7" i="1" s="1"/>
  <c r="C8" i="1"/>
  <c r="D8" i="1" s="1"/>
  <c r="I8" i="1" s="1"/>
  <c r="C9" i="1"/>
  <c r="D9" i="1" s="1"/>
  <c r="I9" i="1" s="1"/>
  <c r="C10" i="1"/>
  <c r="D10" i="1" s="1"/>
  <c r="I10" i="1" s="1"/>
  <c r="C11" i="1"/>
  <c r="D11" i="1" s="1"/>
  <c r="I11" i="1" s="1"/>
  <c r="C1" i="1"/>
  <c r="F1" i="1" l="1"/>
  <c r="G1" i="1" s="1"/>
  <c r="I3" i="1"/>
  <c r="H1" i="1"/>
</calcChain>
</file>

<file path=xl/sharedStrings.xml><?xml version="1.0" encoding="utf-8"?>
<sst xmlns="http://schemas.openxmlformats.org/spreadsheetml/2006/main" count="10" uniqueCount="10">
  <si>
    <t>1/T</t>
    <phoneticPr fontId="1" type="noConversion"/>
  </si>
  <si>
    <t>ln(Rt)</t>
    <phoneticPr fontId="1" type="noConversion"/>
  </si>
  <si>
    <t>ln(a)</t>
    <phoneticPr fontId="1" type="noConversion"/>
  </si>
  <si>
    <t>a</t>
    <phoneticPr fontId="1" type="noConversion"/>
  </si>
  <si>
    <t>T</t>
    <phoneticPr fontId="1" type="noConversion"/>
  </si>
  <si>
    <t>t</t>
    <phoneticPr fontId="1" type="noConversion"/>
  </si>
  <si>
    <t>Rt</t>
    <phoneticPr fontId="1" type="noConversion"/>
  </si>
  <si>
    <t>b</t>
    <phoneticPr fontId="1" type="noConversion"/>
  </si>
  <si>
    <t>温度系数</t>
    <phoneticPr fontId="1" type="noConversion"/>
  </si>
  <si>
    <t>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</si>
</sst>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>
                <a:effectLst/>
              </a:rPr>
              <a:t>图②  </a:t>
            </a:r>
            <a:r>
              <a:rPr lang="en-US" altLang="zh-CN" sz="1800">
                <a:effectLst/>
              </a:rPr>
              <a:t>T-Ig</a:t>
            </a:r>
            <a:r>
              <a:rPr lang="zh-CN" altLang="zh-CN" sz="1800">
                <a:effectLst/>
              </a:rPr>
              <a:t>曲线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3515266841644792"/>
          <c:y val="0.90849673202614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8610117821905542E-2"/>
          <c:y val="1.8972444465719863E-2"/>
          <c:w val="0.89019685039370078"/>
          <c:h val="0.786933765632237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Sheet1!$C$1:$C$11</c:f>
              <c:numCache>
                <c:formatCode>General</c:formatCode>
                <c:ptCount val="11"/>
                <c:pt idx="0">
                  <c:v>303.14999999999998</c:v>
                </c:pt>
                <c:pt idx="1">
                  <c:v>308.14999999999998</c:v>
                </c:pt>
                <c:pt idx="2">
                  <c:v>313.14999999999998</c:v>
                </c:pt>
                <c:pt idx="3">
                  <c:v>318.14999999999998</c:v>
                </c:pt>
                <c:pt idx="4">
                  <c:v>323.14999999999998</c:v>
                </c:pt>
                <c:pt idx="5">
                  <c:v>328.15</c:v>
                </c:pt>
                <c:pt idx="6">
                  <c:v>333.15</c:v>
                </c:pt>
                <c:pt idx="7">
                  <c:v>338.15</c:v>
                </c:pt>
                <c:pt idx="8">
                  <c:v>343.15</c:v>
                </c:pt>
                <c:pt idx="9">
                  <c:v>348.15</c:v>
                </c:pt>
                <c:pt idx="10">
                  <c:v>353.15</c:v>
                </c:pt>
              </c:numCache>
            </c:numRef>
          </c:xVal>
          <c:yVal>
            <c:numRef>
              <c:f>Sheet1!$J$1:$J$11</c:f>
              <c:numCache>
                <c:formatCode>General</c:formatCode>
                <c:ptCount val="11"/>
                <c:pt idx="0">
                  <c:v>4.5</c:v>
                </c:pt>
                <c:pt idx="1">
                  <c:v>5.4</c:v>
                </c:pt>
                <c:pt idx="2">
                  <c:v>6.4</c:v>
                </c:pt>
                <c:pt idx="3">
                  <c:v>7.1</c:v>
                </c:pt>
                <c:pt idx="4">
                  <c:v>8.5</c:v>
                </c:pt>
                <c:pt idx="5">
                  <c:v>9.6</c:v>
                </c:pt>
                <c:pt idx="6">
                  <c:v>11.6</c:v>
                </c:pt>
                <c:pt idx="7">
                  <c:v>13.4</c:v>
                </c:pt>
                <c:pt idx="8">
                  <c:v>15.8</c:v>
                </c:pt>
                <c:pt idx="9">
                  <c:v>17.899999999999999</c:v>
                </c:pt>
                <c:pt idx="10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6-4763-B3E5-71F3D049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50944"/>
        <c:axId val="596507824"/>
      </c:scatterChart>
      <c:valAx>
        <c:axId val="5974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T/1/k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507824"/>
        <c:crosses val="autoZero"/>
        <c:crossBetween val="midCat"/>
      </c:valAx>
      <c:valAx>
        <c:axId val="5965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Ig/uA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4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5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图③  </a:t>
            </a:r>
            <a:r>
              <a:rPr lang="en-US" altLang="zh-CN" sz="1400" b="0" i="0" u="none" strike="noStrike" baseline="0">
                <a:effectLst/>
              </a:rPr>
              <a:t>1/T</a:t>
            </a:r>
            <a:r>
              <a:rPr lang="en-US" altLang="zh-CN"/>
              <a:t>-ln(Rt)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0123560106769335"/>
          <c:y val="0.90399232354020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016284566639114"/>
          <c:y val="5.5053245732818439E-2"/>
          <c:w val="0.82228157944345359"/>
          <c:h val="0.736036912583379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Sheet1!$E$1:$E$11</c:f>
              <c:numCache>
                <c:formatCode>General</c:formatCode>
                <c:ptCount val="11"/>
                <c:pt idx="0">
                  <c:v>8.794824928014517</c:v>
                </c:pt>
                <c:pt idx="1">
                  <c:v>8.7640532693477624</c:v>
                </c:pt>
                <c:pt idx="2">
                  <c:v>8.6394108241404872</c:v>
                </c:pt>
                <c:pt idx="3">
                  <c:v>8.6106835345035755</c:v>
                </c:pt>
                <c:pt idx="4">
                  <c:v>8.3187422526923989</c:v>
                </c:pt>
                <c:pt idx="5">
                  <c:v>8.1016777474545716</c:v>
                </c:pt>
                <c:pt idx="6">
                  <c:v>8.0063675676502459</c:v>
                </c:pt>
                <c:pt idx="7">
                  <c:v>7.8823149189802679</c:v>
                </c:pt>
                <c:pt idx="8">
                  <c:v>7.6870801557831347</c:v>
                </c:pt>
                <c:pt idx="9">
                  <c:v>7.5496091651545321</c:v>
                </c:pt>
                <c:pt idx="10">
                  <c:v>7.383989457978509</c:v>
                </c:pt>
              </c:numCache>
            </c:numRef>
          </c:xVal>
          <c:yVal>
            <c:numRef>
              <c:f>Sheet1!$D$1:$D$11</c:f>
              <c:numCache>
                <c:formatCode>General</c:formatCode>
                <c:ptCount val="11"/>
                <c:pt idx="0">
                  <c:v>3.298697014679202E-3</c:v>
                </c:pt>
                <c:pt idx="1">
                  <c:v>3.2451728054518907E-3</c:v>
                </c:pt>
                <c:pt idx="2">
                  <c:v>3.1933578157432542E-3</c:v>
                </c:pt>
                <c:pt idx="3">
                  <c:v>3.1431714600031434E-3</c:v>
                </c:pt>
                <c:pt idx="4">
                  <c:v>3.0945381401825778E-3</c:v>
                </c:pt>
                <c:pt idx="5">
                  <c:v>3.0473868657626088E-3</c:v>
                </c:pt>
                <c:pt idx="6">
                  <c:v>3.0016509079993999E-3</c:v>
                </c:pt>
                <c:pt idx="7">
                  <c:v>2.9572674848440043E-3</c:v>
                </c:pt>
                <c:pt idx="8">
                  <c:v>2.9141774734081308E-3</c:v>
                </c:pt>
                <c:pt idx="9">
                  <c:v>2.8723251472066642E-3</c:v>
                </c:pt>
                <c:pt idx="10">
                  <c:v>2.831657935721365E-3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4-4EFE-928A-4C9927F8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26000"/>
        <c:axId val="588527312"/>
      </c:scatterChart>
      <c:valAx>
        <c:axId val="5885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ln(Rt)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527312"/>
        <c:crosses val="autoZero"/>
        <c:crossBetween val="midCat"/>
      </c:valAx>
      <c:valAx>
        <c:axId val="5885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1/T/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5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图③  </a:t>
            </a:r>
            <a:r>
              <a:rPr lang="en-US" altLang="zh-CN"/>
              <a:t>Rt-t</a:t>
            </a:r>
            <a:r>
              <a:rPr lang="zh-CN" altLang="en-US"/>
              <a:t>曲线</a:t>
            </a:r>
            <a:endParaRPr lang="en-US" altLang="zh-CN"/>
          </a:p>
        </c:rich>
      </c:tx>
      <c:layout>
        <c:manualLayout>
          <c:xMode val="edge"/>
          <c:yMode val="edge"/>
          <c:x val="0.40123560106769335"/>
          <c:y val="0.90399232354020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5.5053245732818439E-2"/>
          <c:w val="0.87753018372703417"/>
          <c:h val="0.736036912583379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Sheet1!$B$1:$B$11</c:f>
              <c:numCache>
                <c:formatCode>General</c:formatCode>
                <c:ptCount val="11"/>
                <c:pt idx="0">
                  <c:v>6600</c:v>
                </c:pt>
                <c:pt idx="1">
                  <c:v>6400</c:v>
                </c:pt>
                <c:pt idx="2">
                  <c:v>5650</c:v>
                </c:pt>
                <c:pt idx="3">
                  <c:v>5490</c:v>
                </c:pt>
                <c:pt idx="4">
                  <c:v>4100</c:v>
                </c:pt>
                <c:pt idx="5">
                  <c:v>3300</c:v>
                </c:pt>
                <c:pt idx="6">
                  <c:v>3000</c:v>
                </c:pt>
                <c:pt idx="7">
                  <c:v>2650</c:v>
                </c:pt>
                <c:pt idx="8">
                  <c:v>2180</c:v>
                </c:pt>
                <c:pt idx="9">
                  <c:v>1900</c:v>
                </c:pt>
                <c:pt idx="10">
                  <c:v>1610</c:v>
                </c:pt>
              </c:numCache>
            </c:numRef>
          </c:xVal>
          <c:yVal>
            <c:numRef>
              <c:f>Sheet1!$A$1:$A$11</c:f>
              <c:numCache>
                <c:formatCode>General</c:formatCode>
                <c:ptCount val="11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B-457B-87DF-95234950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26000"/>
        <c:axId val="588527312"/>
      </c:scatterChart>
      <c:valAx>
        <c:axId val="5885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Rt/Ω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527312"/>
        <c:crosses val="autoZero"/>
        <c:crossBetween val="midCat"/>
      </c:valAx>
      <c:valAx>
        <c:axId val="5885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</a:t>
                </a:r>
                <a:r>
                  <a:rPr lang="zh-CN" altLang="en-US"/>
                  <a:t>℃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5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>
                <a:effectLst/>
              </a:rPr>
              <a:t>图②  </a:t>
            </a:r>
            <a:r>
              <a:rPr lang="en-US" altLang="zh-CN" sz="1800">
                <a:effectLst/>
              </a:rPr>
              <a:t>t-Ig</a:t>
            </a:r>
            <a:r>
              <a:rPr lang="zh-CN" altLang="zh-CN" sz="1800">
                <a:effectLst/>
              </a:rPr>
              <a:t>曲线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3515266841644792"/>
          <c:y val="0.90849673202614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522645808062169E-2"/>
          <c:y val="1.8777850132000843E-2"/>
          <c:w val="0.89019685039370078"/>
          <c:h val="0.786933765632237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Sheet1!$M$3:$M$16</c:f>
              <c:numCache>
                <c:formatCode>General</c:formatCode>
                <c:ptCount val="14"/>
              </c:numCache>
            </c:numRef>
          </c:xVal>
          <c:yVal>
            <c:numRef>
              <c:f>Sheet1!$O$3:$O$16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C-4348-832B-DE555FE7BC2D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Sheet1!$M$3:$M$16</c:f>
              <c:numCache>
                <c:formatCode>General</c:formatCode>
                <c:ptCount val="14"/>
              </c:numCache>
            </c:numRef>
          </c:xVal>
          <c:yVal>
            <c:numRef>
              <c:f>Sheet1!$P$3:$P$16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C-4348-832B-DE555FE7BC2D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Sheet1!$M$3:$M$16</c:f>
              <c:numCache>
                <c:formatCode>General</c:formatCode>
                <c:ptCount val="14"/>
              </c:numCache>
            </c:numRef>
          </c:xVal>
          <c:yVal>
            <c:numRef>
              <c:f>Sheet1!$Q$3:$Q$16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C-4348-832B-DE555FE7BC2D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Sheet1!$M$3:$M$16</c:f>
              <c:numCache>
                <c:formatCode>General</c:formatCode>
                <c:ptCount val="14"/>
              </c:numCache>
            </c:numRef>
          </c:xVal>
          <c:yVal>
            <c:numRef>
              <c:f>Sheet1!$R$3:$R$16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C-4348-832B-DE555FE7BC2D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Sheet1!$M$3:$M$16</c:f>
              <c:numCache>
                <c:formatCode>General</c:formatCode>
                <c:ptCount val="14"/>
              </c:numCache>
            </c:numRef>
          </c:xVal>
          <c:yVal>
            <c:numRef>
              <c:f>Sheet1!$S$3:$S$16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C-4348-832B-DE555FE7BC2D}"/>
            </c:ext>
          </c:extLst>
        </c:ser>
        <c:ser>
          <c:idx val="5"/>
          <c:order val="5"/>
          <c:tx>
            <c:strRef>
              <c:f>Sheet1!$T$1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Sheet1!$M$3:$M$16</c:f>
              <c:numCache>
                <c:formatCode>General</c:formatCode>
                <c:ptCount val="14"/>
              </c:numCache>
            </c:numRef>
          </c:xVal>
          <c:yVal>
            <c:numRef>
              <c:f>Sheet1!$T$3:$T$16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C-4348-832B-DE555FE7BC2D}"/>
            </c:ext>
          </c:extLst>
        </c:ser>
        <c:ser>
          <c:idx val="6"/>
          <c:order val="6"/>
          <c:tx>
            <c:strRef>
              <c:f>Sheet1!$U$1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Sheet1!$M$3:$M$16</c:f>
              <c:numCache>
                <c:formatCode>General</c:formatCode>
                <c:ptCount val="14"/>
              </c:numCache>
            </c:numRef>
          </c:xVal>
          <c:yVal>
            <c:numRef>
              <c:f>Sheet1!$U$3:$U$16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C-4348-832B-DE555FE7BC2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</c:numCache>
            </c:numRef>
          </c:xVal>
          <c:yVal>
            <c:numRef>
              <c:f>Sheet1!$J$1:$J$11</c:f>
              <c:numCache>
                <c:formatCode>General</c:formatCode>
                <c:ptCount val="11"/>
                <c:pt idx="0">
                  <c:v>4.5</c:v>
                </c:pt>
                <c:pt idx="1">
                  <c:v>5.4</c:v>
                </c:pt>
                <c:pt idx="2">
                  <c:v>6.4</c:v>
                </c:pt>
                <c:pt idx="3">
                  <c:v>7.1</c:v>
                </c:pt>
                <c:pt idx="4">
                  <c:v>8.5</c:v>
                </c:pt>
                <c:pt idx="5">
                  <c:v>9.6</c:v>
                </c:pt>
                <c:pt idx="6">
                  <c:v>11.6</c:v>
                </c:pt>
                <c:pt idx="7">
                  <c:v>13.4</c:v>
                </c:pt>
                <c:pt idx="8">
                  <c:v>15.8</c:v>
                </c:pt>
                <c:pt idx="9">
                  <c:v>17.899999999999999</c:v>
                </c:pt>
                <c:pt idx="10">
                  <c:v>20.8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CC-4348-832B-DE555FE7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50944"/>
        <c:axId val="596507824"/>
      </c:scatterChart>
      <c:valAx>
        <c:axId val="5974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</a:t>
                </a:r>
                <a:r>
                  <a:rPr lang="zh-CN" altLang="en-US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507824"/>
        <c:crosses val="autoZero"/>
        <c:crossBetween val="midCat"/>
      </c:valAx>
      <c:valAx>
        <c:axId val="5965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Ig/uA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4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5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3</xdr:row>
      <xdr:rowOff>171450</xdr:rowOff>
    </xdr:from>
    <xdr:to>
      <xdr:col>21</xdr:col>
      <xdr:colOff>57149</xdr:colOff>
      <xdr:row>24</xdr:row>
      <xdr:rowOff>47623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C68A6B-61C2-421C-8ADE-C9E88CC39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25</xdr:row>
      <xdr:rowOff>0</xdr:rowOff>
    </xdr:from>
    <xdr:to>
      <xdr:col>21</xdr:col>
      <xdr:colOff>104775</xdr:colOff>
      <xdr:row>42</xdr:row>
      <xdr:rowOff>95249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29B27C-7057-45E7-943B-26D57579F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552450</xdr:colOff>
      <xdr:row>19</xdr:row>
      <xdr:rowOff>171450</xdr:rowOff>
    </xdr:from>
    <xdr:ext cx="1181100" cy="264560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5F6DA4AB-0B6E-40E7-BEB9-FE75B0993CAD}"/>
            </a:ext>
          </a:extLst>
        </xdr:cNvPr>
        <xdr:cNvSpPr txBox="1"/>
      </xdr:nvSpPr>
      <xdr:spPr>
        <a:xfrm>
          <a:off x="10467975" y="3609975"/>
          <a:ext cx="118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0.18229</cdr:x>
      <cdr:y>0.02941</cdr:y>
    </cdr:from>
    <cdr:to>
      <cdr:x>0.28854</cdr:x>
      <cdr:y>0.09559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DF1D5FF-94CD-4528-B1B6-5BBAF2384A62}"/>
            </a:ext>
          </a:extLst>
        </cdr:cNvPr>
        <cdr:cNvSpPr txBox="1"/>
      </cdr:nvSpPr>
      <cdr:spPr>
        <a:xfrm xmlns:a="http://schemas.openxmlformats.org/drawingml/2006/main">
          <a:off x="833438" y="114300"/>
          <a:ext cx="4857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21</xdr:row>
      <xdr:rowOff>161925</xdr:rowOff>
    </xdr:from>
    <xdr:to>
      <xdr:col>10</xdr:col>
      <xdr:colOff>66675</xdr:colOff>
      <xdr:row>42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68BAD1C-47E0-48CA-9890-14D9C4119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0</xdr:row>
      <xdr:rowOff>161924</xdr:rowOff>
    </xdr:from>
    <xdr:to>
      <xdr:col>10</xdr:col>
      <xdr:colOff>100013</xdr:colOff>
      <xdr:row>21</xdr:row>
      <xdr:rowOff>76198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2855E40-389F-4DC5-9DA5-E1F627FDB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0.18229</cdr:x>
      <cdr:y>0.02941</cdr:y>
    </cdr:from>
    <cdr:to>
      <cdr:x>0.28854</cdr:x>
      <cdr:y>0.09559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DF1D5FF-94CD-4528-B1B6-5BBAF2384A62}"/>
            </a:ext>
          </a:extLst>
        </cdr:cNvPr>
        <cdr:cNvSpPr txBox="1"/>
      </cdr:nvSpPr>
      <cdr:spPr>
        <a:xfrm xmlns:a="http://schemas.openxmlformats.org/drawingml/2006/main">
          <a:off x="833438" y="114300"/>
          <a:ext cx="4857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A4" workbookViewId="0">
      <selection activeCell="K26" sqref="K26"/>
    </sheetView>
  </sheetViews>
  <sheetFormatPr defaultRowHeight="14.25" x14ac:dyDescent="0.2"/>
  <cols>
    <col min="3" max="3" width="9.125" customWidth="1"/>
    <col min="9" max="9" width="13" bestFit="1" customWidth="1"/>
  </cols>
  <sheetData>
    <row r="1" spans="1:10" x14ac:dyDescent="0.2">
      <c r="A1">
        <v>30</v>
      </c>
      <c r="B1">
        <v>6600</v>
      </c>
      <c r="C1">
        <f>A1+273.15</f>
        <v>303.14999999999998</v>
      </c>
      <c r="D1">
        <f>1/C1</f>
        <v>3.298697014679202E-3</v>
      </c>
      <c r="E1">
        <f>LN(B1)</f>
        <v>8.794824928014517</v>
      </c>
      <c r="F1">
        <f>INTERCEPT(E:E,D:D)</f>
        <v>-1.6479807606522936</v>
      </c>
      <c r="G1">
        <f>EXP(F1)</f>
        <v>0.1924380951418164</v>
      </c>
      <c r="H1">
        <f>SLOPE(E1:E11,D1:D11)</f>
        <v>3210.3707921577993</v>
      </c>
      <c r="I1" s="1">
        <f>POWER(D:D,2)</f>
        <v>1.088140199465348E-5</v>
      </c>
      <c r="J1">
        <v>4.5</v>
      </c>
    </row>
    <row r="2" spans="1:10" x14ac:dyDescent="0.2">
      <c r="A2">
        <v>35</v>
      </c>
      <c r="B2">
        <v>6400</v>
      </c>
      <c r="C2">
        <f t="shared" ref="C2:C11" si="0">A2+273.15</f>
        <v>308.14999999999998</v>
      </c>
      <c r="D2">
        <f t="shared" ref="D2:D11" si="1">1/C2</f>
        <v>3.2451728054518907E-3</v>
      </c>
      <c r="E2">
        <f t="shared" ref="E2:E11" si="2">LN(B2)</f>
        <v>8.7640532693477624</v>
      </c>
      <c r="F2" t="s">
        <v>2</v>
      </c>
      <c r="G2" t="s">
        <v>3</v>
      </c>
      <c r="H2" t="s">
        <v>7</v>
      </c>
      <c r="I2" s="1">
        <f t="shared" ref="I2:I11" si="3">POWER(D:D,2)</f>
        <v>1.0531146537244495E-5</v>
      </c>
      <c r="J2">
        <v>5.4</v>
      </c>
    </row>
    <row r="3" spans="1:10" x14ac:dyDescent="0.2">
      <c r="A3">
        <v>40</v>
      </c>
      <c r="B3">
        <v>5650</v>
      </c>
      <c r="C3">
        <f t="shared" si="0"/>
        <v>313.14999999999998</v>
      </c>
      <c r="D3">
        <f t="shared" si="1"/>
        <v>3.1933578157432542E-3</v>
      </c>
      <c r="E3">
        <f t="shared" si="2"/>
        <v>8.6394108241404872</v>
      </c>
      <c r="I3" s="1">
        <f t="shared" si="3"/>
        <v>1.0197534139368528E-5</v>
      </c>
      <c r="J3">
        <v>6.4</v>
      </c>
    </row>
    <row r="4" spans="1:10" x14ac:dyDescent="0.2">
      <c r="A4">
        <v>45</v>
      </c>
      <c r="B4">
        <v>5490</v>
      </c>
      <c r="C4">
        <f t="shared" si="0"/>
        <v>318.14999999999998</v>
      </c>
      <c r="D4">
        <f t="shared" si="1"/>
        <v>3.1431714600031434E-3</v>
      </c>
      <c r="E4">
        <f t="shared" si="2"/>
        <v>8.6106835345035755</v>
      </c>
      <c r="I4" s="1">
        <f t="shared" si="3"/>
        <v>9.8795268269782923E-6</v>
      </c>
      <c r="J4">
        <v>7.1</v>
      </c>
    </row>
    <row r="5" spans="1:10" x14ac:dyDescent="0.2">
      <c r="A5">
        <v>50</v>
      </c>
      <c r="B5">
        <v>4100</v>
      </c>
      <c r="C5">
        <f t="shared" si="0"/>
        <v>323.14999999999998</v>
      </c>
      <c r="D5">
        <f t="shared" si="1"/>
        <v>3.0945381401825778E-3</v>
      </c>
      <c r="E5">
        <f t="shared" si="2"/>
        <v>8.3187422526923989</v>
      </c>
      <c r="I5" s="1">
        <f t="shared" si="3"/>
        <v>9.5761663010446475E-6</v>
      </c>
      <c r="J5">
        <v>8.5</v>
      </c>
    </row>
    <row r="6" spans="1:10" x14ac:dyDescent="0.2">
      <c r="A6">
        <v>55</v>
      </c>
      <c r="B6">
        <v>3300</v>
      </c>
      <c r="C6">
        <f t="shared" si="0"/>
        <v>328.15</v>
      </c>
      <c r="D6">
        <f t="shared" si="1"/>
        <v>3.0473868657626088E-3</v>
      </c>
      <c r="E6">
        <f t="shared" si="2"/>
        <v>8.1016777474545716</v>
      </c>
      <c r="I6" s="1">
        <f t="shared" si="3"/>
        <v>9.2865667096224553E-6</v>
      </c>
      <c r="J6">
        <v>9.6</v>
      </c>
    </row>
    <row r="7" spans="1:10" x14ac:dyDescent="0.2">
      <c r="A7">
        <v>60</v>
      </c>
      <c r="B7">
        <v>3000</v>
      </c>
      <c r="C7">
        <f t="shared" si="0"/>
        <v>333.15</v>
      </c>
      <c r="D7">
        <f t="shared" si="1"/>
        <v>3.0016509079993999E-3</v>
      </c>
      <c r="E7">
        <f t="shared" si="2"/>
        <v>8.0063675676502459</v>
      </c>
      <c r="I7" s="1">
        <f t="shared" si="3"/>
        <v>9.0099081734936218E-6</v>
      </c>
      <c r="J7">
        <v>11.6</v>
      </c>
    </row>
    <row r="8" spans="1:10" x14ac:dyDescent="0.2">
      <c r="A8">
        <v>65</v>
      </c>
      <c r="B8">
        <v>2650</v>
      </c>
      <c r="C8">
        <f t="shared" si="0"/>
        <v>338.15</v>
      </c>
      <c r="D8">
        <f t="shared" si="1"/>
        <v>2.9572674848440043E-3</v>
      </c>
      <c r="E8">
        <f t="shared" si="2"/>
        <v>7.8823149189802679</v>
      </c>
      <c r="I8" s="1">
        <f t="shared" si="3"/>
        <v>8.7454309769155832E-6</v>
      </c>
      <c r="J8">
        <v>13.4</v>
      </c>
    </row>
    <row r="9" spans="1:10" x14ac:dyDescent="0.2">
      <c r="A9">
        <v>70</v>
      </c>
      <c r="B9">
        <v>2180</v>
      </c>
      <c r="C9">
        <f t="shared" si="0"/>
        <v>343.15</v>
      </c>
      <c r="D9">
        <f t="shared" si="1"/>
        <v>2.9141774734081308E-3</v>
      </c>
      <c r="E9">
        <f t="shared" si="2"/>
        <v>7.6870801557831347</v>
      </c>
      <c r="I9" s="1">
        <f t="shared" si="3"/>
        <v>8.4924303465193972E-6</v>
      </c>
      <c r="J9">
        <v>15.8</v>
      </c>
    </row>
    <row r="10" spans="1:10" x14ac:dyDescent="0.2">
      <c r="A10">
        <v>75</v>
      </c>
      <c r="B10">
        <v>1900</v>
      </c>
      <c r="C10">
        <f t="shared" si="0"/>
        <v>348.15</v>
      </c>
      <c r="D10">
        <f t="shared" si="1"/>
        <v>2.8723251472066642E-3</v>
      </c>
      <c r="E10">
        <f t="shared" si="2"/>
        <v>7.5496091651545321</v>
      </c>
      <c r="I10" s="1">
        <f t="shared" si="3"/>
        <v>8.250251751275785E-6</v>
      </c>
      <c r="J10">
        <v>17.899999999999999</v>
      </c>
    </row>
    <row r="11" spans="1:10" x14ac:dyDescent="0.2">
      <c r="A11">
        <v>80</v>
      </c>
      <c r="B11">
        <v>1610</v>
      </c>
      <c r="C11">
        <f t="shared" si="0"/>
        <v>353.15</v>
      </c>
      <c r="D11">
        <f t="shared" si="1"/>
        <v>2.831657935721365E-3</v>
      </c>
      <c r="E11">
        <f t="shared" si="2"/>
        <v>7.383989457978509</v>
      </c>
      <c r="I11" s="1">
        <f t="shared" si="3"/>
        <v>8.0182866649337817E-6</v>
      </c>
      <c r="J11">
        <v>20.8</v>
      </c>
    </row>
    <row r="12" spans="1:10" x14ac:dyDescent="0.2">
      <c r="A12" t="s">
        <v>5</v>
      </c>
      <c r="B12" t="s">
        <v>6</v>
      </c>
      <c r="C12" t="s">
        <v>4</v>
      </c>
      <c r="D12" t="s">
        <v>0</v>
      </c>
      <c r="E12" t="s">
        <v>1</v>
      </c>
      <c r="I12" t="s">
        <v>8</v>
      </c>
      <c r="J12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84D1-0D2C-4959-87FD-FD6F1F28774F}">
  <dimension ref="A1"/>
  <sheetViews>
    <sheetView workbookViewId="0">
      <selection activeCell="M12" sqref="M12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2018-10-29T14:02:26Z</dcterms:modified>
</cp:coreProperties>
</file>