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RENDIZ\Downloads\"/>
    </mc:Choice>
  </mc:AlternateContent>
  <bookViews>
    <workbookView xWindow="0" yWindow="0" windowWidth="17895" windowHeight="9375" firstSheet="2" activeTab="6"/>
  </bookViews>
  <sheets>
    <sheet name="Productos" sheetId="1" r:id="rId1"/>
    <sheet name="Vendedores" sheetId="2" r:id="rId2"/>
    <sheet name="Clientes" sheetId="3" r:id="rId3"/>
    <sheet name="Proveedores" sheetId="5" r:id="rId4"/>
    <sheet name="Inventario" sheetId="4" r:id="rId5"/>
    <sheet name="Entrada" sheetId="6" r:id="rId6"/>
    <sheet name="Salida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7" l="1"/>
  <c r="G7" i="7"/>
  <c r="G6" i="7"/>
  <c r="G5" i="7"/>
  <c r="B8" i="7"/>
  <c r="B7" i="7"/>
  <c r="B6" i="7"/>
  <c r="B5" i="7"/>
  <c r="I8" i="7"/>
  <c r="D8" i="7"/>
  <c r="I7" i="7"/>
  <c r="D7" i="7"/>
  <c r="I6" i="7"/>
  <c r="D6" i="7"/>
  <c r="I5" i="7"/>
  <c r="D5" i="7"/>
  <c r="B8" i="6" l="1"/>
  <c r="B7" i="6"/>
  <c r="B6" i="6"/>
  <c r="B5" i="6"/>
  <c r="I8" i="6"/>
  <c r="I7" i="6"/>
  <c r="I6" i="6"/>
  <c r="I5" i="6"/>
  <c r="G8" i="6"/>
  <c r="G7" i="6"/>
  <c r="G6" i="6"/>
  <c r="G5" i="6"/>
  <c r="D7" i="6" l="1"/>
  <c r="D8" i="6"/>
  <c r="D6" i="6"/>
  <c r="D5" i="6" l="1"/>
  <c r="E13" i="3" l="1"/>
  <c r="E12" i="3"/>
  <c r="E11" i="3"/>
  <c r="E10" i="3"/>
  <c r="E9" i="3"/>
  <c r="E8" i="3"/>
  <c r="E7" i="3"/>
  <c r="E6" i="3"/>
  <c r="E5" i="3"/>
  <c r="E4" i="3"/>
  <c r="E13" i="2"/>
  <c r="E1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<sst xmlns="http://schemas.openxmlformats.org/spreadsheetml/2006/main" count="158" uniqueCount="123">
  <si>
    <t>CODIGO PRODUCTO</t>
  </si>
  <si>
    <t>DESCRIPCIÓN</t>
  </si>
  <si>
    <t>UNIDAD/MEDIDA</t>
  </si>
  <si>
    <t>STOCK MIN</t>
  </si>
  <si>
    <t xml:space="preserve"> </t>
  </si>
  <si>
    <t xml:space="preserve">CODIGO </t>
  </si>
  <si>
    <t xml:space="preserve">PRODUCTO </t>
  </si>
  <si>
    <t>VALOR UNITARIO</t>
  </si>
  <si>
    <t>COLBONES</t>
  </si>
  <si>
    <t>LAPICES</t>
  </si>
  <si>
    <t xml:space="preserve">CUADERNOS </t>
  </si>
  <si>
    <t>CARPETAS DE BLASTICO</t>
  </si>
  <si>
    <t>ESFEROS</t>
  </si>
  <si>
    <t>CAJA DE COLORES</t>
  </si>
  <si>
    <t>PINTURAS</t>
  </si>
  <si>
    <t>CARPETAS DE CARTON</t>
  </si>
  <si>
    <t>CARTULINAS</t>
  </si>
  <si>
    <t xml:space="preserve">PALOS DE BALSO </t>
  </si>
  <si>
    <t>HOJAS BLANCAS</t>
  </si>
  <si>
    <t>PELUCHE PEQUEÑO</t>
  </si>
  <si>
    <t>CREMA</t>
  </si>
  <si>
    <t xml:space="preserve">PIÑATA </t>
  </si>
  <si>
    <t>JUEGOS DE MESA</t>
  </si>
  <si>
    <t>CARPETAS DE PLASTICO</t>
  </si>
  <si>
    <t>C.C</t>
  </si>
  <si>
    <t>NOMBRE</t>
  </si>
  <si>
    <t>APELLIDO</t>
  </si>
  <si>
    <t>NOMBRE COMPLETO</t>
  </si>
  <si>
    <t>SALARIO</t>
  </si>
  <si>
    <t xml:space="preserve">JUAN CARLOS </t>
  </si>
  <si>
    <t>GUTIERREZ PEREZ</t>
  </si>
  <si>
    <t>CRISTIAN DAVID</t>
  </si>
  <si>
    <t xml:space="preserve">LADINO PARRA </t>
  </si>
  <si>
    <t>JUAN CAMILO</t>
  </si>
  <si>
    <t xml:space="preserve">VARGAS GIRALDO </t>
  </si>
  <si>
    <t xml:space="preserve">ANDRES FERNANDO </t>
  </si>
  <si>
    <t>SANCHEZ PEREZ</t>
  </si>
  <si>
    <t xml:space="preserve">ALISSON  </t>
  </si>
  <si>
    <t xml:space="preserve">GOMEZ ESTRADA </t>
  </si>
  <si>
    <t xml:space="preserve">SERGIO ESTIVEN </t>
  </si>
  <si>
    <t>CAÑAS CRUZ</t>
  </si>
  <si>
    <t xml:space="preserve">JUANA VALENTINA </t>
  </si>
  <si>
    <t xml:space="preserve">VANEGAS ESTRADA </t>
  </si>
  <si>
    <t xml:space="preserve">IVONNE NATALIA </t>
  </si>
  <si>
    <t xml:space="preserve">GAITAN GUITERREZ </t>
  </si>
  <si>
    <t xml:space="preserve">LINA GABRIELA </t>
  </si>
  <si>
    <t xml:space="preserve">NOVOA CHITIVA </t>
  </si>
  <si>
    <t xml:space="preserve">LAURA DANIELA </t>
  </si>
  <si>
    <t xml:space="preserve">CASTILLO ALBARRACIN </t>
  </si>
  <si>
    <t>ID</t>
  </si>
  <si>
    <t xml:space="preserve">NOMBRE COMPLETO </t>
  </si>
  <si>
    <t>TELEFONO</t>
  </si>
  <si>
    <t xml:space="preserve">JUAN SEBASTIAN </t>
  </si>
  <si>
    <t xml:space="preserve">SARA JIMENA </t>
  </si>
  <si>
    <t>LINA PAOLA</t>
  </si>
  <si>
    <t>SUAREZ CHITIVA</t>
  </si>
  <si>
    <t>SANCHEZ ROBLEDO</t>
  </si>
  <si>
    <t>PARRA MARIN</t>
  </si>
  <si>
    <t>GOMEZ GUTIERREZ</t>
  </si>
  <si>
    <t xml:space="preserve">DANIEL FELIPE </t>
  </si>
  <si>
    <t>PEREZ ESTRADA</t>
  </si>
  <si>
    <t xml:space="preserve">PAOLA ALEJANDRA </t>
  </si>
  <si>
    <t>MEDINA CHAPARRO</t>
  </si>
  <si>
    <t xml:space="preserve">NIKOL NATALIA </t>
  </si>
  <si>
    <t>OSPINA CASTILLO</t>
  </si>
  <si>
    <t xml:space="preserve">JUAN FELIPE </t>
  </si>
  <si>
    <t>LADINO MOLANO</t>
  </si>
  <si>
    <t xml:space="preserve">DANIELA ALEJANDRA </t>
  </si>
  <si>
    <t xml:space="preserve">GALINDO PAEZ </t>
  </si>
  <si>
    <t>RIOS PINILLA</t>
  </si>
  <si>
    <t xml:space="preserve">YEIMY ESTEBAN </t>
  </si>
  <si>
    <t>156 125 4769</t>
  </si>
  <si>
    <t>156 548 5487</t>
  </si>
  <si>
    <t xml:space="preserve">358 456 8795 </t>
  </si>
  <si>
    <t xml:space="preserve">321 546 8795 </t>
  </si>
  <si>
    <t>301 548 6975</t>
  </si>
  <si>
    <t>375 900 1506</t>
  </si>
  <si>
    <t>305 250 0147</t>
  </si>
  <si>
    <t>654 321 5201</t>
  </si>
  <si>
    <t>EMPRESA</t>
  </si>
  <si>
    <t>PROVEEDOR</t>
  </si>
  <si>
    <t>CONTACTO</t>
  </si>
  <si>
    <t>FABRIFOLDER S.A.S</t>
  </si>
  <si>
    <t>CORVENTAS DE COLOMBIA S.A.S</t>
  </si>
  <si>
    <t>UTILES UTILES S.A.S</t>
  </si>
  <si>
    <t xml:space="preserve">UTILES YA LTDA </t>
  </si>
  <si>
    <t>PAPELES PRIMAVERA S.A</t>
  </si>
  <si>
    <t>CARRERA 7 D BIS 67 47</t>
  </si>
  <si>
    <t>CALLE 74 65 B 39</t>
  </si>
  <si>
    <t>CALLE 105 23 06</t>
  </si>
  <si>
    <t>CARRERA 90 6 A 47 IN 132</t>
  </si>
  <si>
    <t>CALLE 21 69 B 20</t>
  </si>
  <si>
    <t>GRAFICAS Y UTILES DE COLOMBIA S.A.S</t>
  </si>
  <si>
    <t>CALLE 18 2 40 BRR CENTRO</t>
  </si>
  <si>
    <t>CARRERA 12A 2 A 44</t>
  </si>
  <si>
    <t xml:space="preserve">SERVICIOS ESCOLARES ESPECIALES </t>
  </si>
  <si>
    <t>JUAN CARLOS POSADA</t>
  </si>
  <si>
    <t xml:space="preserve">CAMILO GELVEZ </t>
  </si>
  <si>
    <t xml:space="preserve">INGRID VALBUENA </t>
  </si>
  <si>
    <t>MARCELA AREVALO</t>
  </si>
  <si>
    <t xml:space="preserve">SANDRA GUARNIZO </t>
  </si>
  <si>
    <t>ESTEBAN PEREZ</t>
  </si>
  <si>
    <t>MARIA JOSE GOMEZ</t>
  </si>
  <si>
    <t>STOCK MAX</t>
  </si>
  <si>
    <t>UNIDAD</t>
  </si>
  <si>
    <t xml:space="preserve">EXISTENCIAS </t>
  </si>
  <si>
    <t>5L</t>
  </si>
  <si>
    <t>CAJA X 20</t>
  </si>
  <si>
    <t>CAJA X 30</t>
  </si>
  <si>
    <t>CAJA X 8</t>
  </si>
  <si>
    <t>BOLSA X 100</t>
  </si>
  <si>
    <t xml:space="preserve">ENTRADAS </t>
  </si>
  <si>
    <t xml:space="preserve">N°FACTURA </t>
  </si>
  <si>
    <t xml:space="preserve">FECHA </t>
  </si>
  <si>
    <t xml:space="preserve">CODIGO PRODUCTO </t>
  </si>
  <si>
    <t xml:space="preserve">DESCRIPCIÓN </t>
  </si>
  <si>
    <t>CANTIDAD</t>
  </si>
  <si>
    <t>ID_PROVEEDOR</t>
  </si>
  <si>
    <t>ID_VENDEDOR</t>
  </si>
  <si>
    <t>VENDEDOR</t>
  </si>
  <si>
    <t>CANTIDAD_SALIDA</t>
  </si>
  <si>
    <t>ID_CLIENTE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</si>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</sst>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240A]\ #,##0"/>
    <numFmt numFmtId="165" formatCode="dd\-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5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right"/>
    </xf>
    <xf numFmtId="164" fontId="0" fillId="3" borderId="2" xfId="0" applyNumberFormat="1" applyFont="1" applyFill="1" applyBorder="1" applyAlignment="1">
      <alignment horizontal="right"/>
    </xf>
    <xf numFmtId="0" fontId="0" fillId="3" borderId="2" xfId="1" applyFont="1" applyFill="1" applyBorder="1" applyAlignment="1">
      <alignment horizontal="center"/>
    </xf>
    <xf numFmtId="3" fontId="1" fillId="4" borderId="2" xfId="1" applyNumberFormat="1" applyFont="1" applyFill="1" applyBorder="1" applyAlignment="1">
      <alignment horizontal="center"/>
    </xf>
    <xf numFmtId="0" fontId="0" fillId="4" borderId="2" xfId="1" applyFont="1" applyFill="1" applyBorder="1" applyAlignment="1">
      <alignment horizontal="center"/>
    </xf>
    <xf numFmtId="164" fontId="1" fillId="4" borderId="2" xfId="1" applyNumberFormat="1" applyFont="1" applyFill="1" applyBorder="1" applyAlignment="1"/>
    <xf numFmtId="3" fontId="1" fillId="3" borderId="2" xfId="1" applyNumberFormat="1" applyFont="1" applyFill="1" applyBorder="1" applyAlignment="1">
      <alignment horizontal="center"/>
    </xf>
    <xf numFmtId="164" fontId="1" fillId="3" borderId="2" xfId="1" applyNumberFormat="1" applyFont="1" applyFill="1" applyBorder="1" applyAlignment="1"/>
    <xf numFmtId="3" fontId="1" fillId="3" borderId="3" xfId="1" applyNumberFormat="1" applyFont="1" applyFill="1" applyBorder="1" applyAlignment="1">
      <alignment horizontal="center"/>
    </xf>
    <xf numFmtId="0" fontId="0" fillId="3" borderId="3" xfId="1" applyFont="1" applyFill="1" applyBorder="1" applyAlignment="1">
      <alignment horizontal="center"/>
    </xf>
    <xf numFmtId="164" fontId="1" fillId="3" borderId="3" xfId="1" applyNumberFormat="1" applyFont="1" applyFill="1" applyBorder="1" applyAlignment="1"/>
    <xf numFmtId="0" fontId="0" fillId="3" borderId="2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1" fontId="0" fillId="4" borderId="2" xfId="1" applyNumberFormat="1" applyFont="1" applyFill="1" applyBorder="1" applyAlignment="1">
      <alignment horizontal="center" vertical="center"/>
    </xf>
    <xf numFmtId="1" fontId="0" fillId="3" borderId="2" xfId="1" applyNumberFormat="1" applyFont="1" applyFill="1" applyBorder="1" applyAlignment="1">
      <alignment horizontal="center" vertical="center"/>
    </xf>
    <xf numFmtId="1" fontId="0" fillId="3" borderId="3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/>
    </xf>
    <xf numFmtId="0" fontId="0" fillId="3" borderId="4" xfId="1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 vertical="center"/>
    </xf>
    <xf numFmtId="1" fontId="0" fillId="0" borderId="0" xfId="1" applyNumberFormat="1" applyFont="1" applyFill="1" applyBorder="1" applyAlignment="1">
      <alignment horizontal="center" vertical="center"/>
    </xf>
    <xf numFmtId="3" fontId="1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1" applyFont="1" applyFill="1" applyBorder="1" applyAlignment="1">
      <alignment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20" fontId="0" fillId="0" borderId="0" xfId="0" applyNumberFormat="1"/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2" fillId="0" borderId="0" xfId="0" applyFont="1"/>
  </cellXfs>
  <cellStyles count="2">
    <cellStyle name="Normal" xfId="0" builtinId="0"/>
    <cellStyle name="Notas" xfId="1" builtinId="10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1"/>
  <sheetViews>
    <sheetView workbookViewId="0">
      <selection activeCell="C35" sqref="C32:E35"/>
    </sheetView>
  </sheetViews>
  <sheetFormatPr baseColWidth="10" defaultRowHeight="15" x14ac:dyDescent="0.25"/>
  <cols>
    <col min="2" max="2" width="15.7109375" customWidth="1"/>
    <col min="3" max="3" width="23.28515625" customWidth="1"/>
    <col min="4" max="4" width="21.5703125" customWidth="1"/>
    <col min="5" max="5" width="17.85546875" customWidth="1"/>
    <col min="6" max="6" width="15.7109375" customWidth="1"/>
    <col min="7" max="7" width="20.85546875" customWidth="1"/>
  </cols>
  <sheetData>
    <row r="3" spans="1:7" x14ac:dyDescent="0.25">
      <c r="B3" s="3" t="s">
        <v>5</v>
      </c>
      <c r="C3" s="3" t="s">
        <v>6</v>
      </c>
      <c r="D3" s="3" t="s">
        <v>7</v>
      </c>
    </row>
    <row r="4" spans="1:7" x14ac:dyDescent="0.25">
      <c r="B4" s="4">
        <v>1001</v>
      </c>
      <c r="C4" s="4" t="s">
        <v>8</v>
      </c>
      <c r="D4" s="5">
        <v>2500</v>
      </c>
    </row>
    <row r="5" spans="1:7" ht="14.25" customHeight="1" x14ac:dyDescent="0.25">
      <c r="B5" s="3">
        <v>1002</v>
      </c>
      <c r="C5" s="3" t="s">
        <v>9</v>
      </c>
      <c r="D5" s="6">
        <v>800</v>
      </c>
    </row>
    <row r="6" spans="1:7" x14ac:dyDescent="0.25">
      <c r="B6" s="4">
        <v>1003</v>
      </c>
      <c r="C6" s="4" t="s">
        <v>10</v>
      </c>
      <c r="D6" s="5">
        <v>5000</v>
      </c>
    </row>
    <row r="7" spans="1:7" x14ac:dyDescent="0.25">
      <c r="B7" s="3">
        <v>1004</v>
      </c>
      <c r="C7" s="3" t="s">
        <v>23</v>
      </c>
      <c r="D7" s="6">
        <v>1500</v>
      </c>
    </row>
    <row r="8" spans="1:7" x14ac:dyDescent="0.25">
      <c r="B8" s="4">
        <v>1005</v>
      </c>
      <c r="C8" s="4" t="s">
        <v>12</v>
      </c>
      <c r="D8" s="5">
        <v>1400</v>
      </c>
    </row>
    <row r="9" spans="1:7" x14ac:dyDescent="0.25">
      <c r="B9" s="3">
        <v>1006</v>
      </c>
      <c r="C9" s="3" t="s">
        <v>13</v>
      </c>
      <c r="D9" s="6">
        <v>7000</v>
      </c>
    </row>
    <row r="10" spans="1:7" x14ac:dyDescent="0.25">
      <c r="B10" s="4">
        <v>1007</v>
      </c>
      <c r="C10" s="4" t="s">
        <v>14</v>
      </c>
      <c r="D10" s="5">
        <v>2500</v>
      </c>
    </row>
    <row r="11" spans="1:7" x14ac:dyDescent="0.25">
      <c r="B11" s="3">
        <v>1008</v>
      </c>
      <c r="C11" s="3" t="s">
        <v>15</v>
      </c>
      <c r="D11" s="6">
        <v>500</v>
      </c>
    </row>
    <row r="12" spans="1:7" x14ac:dyDescent="0.25">
      <c r="B12" s="4">
        <v>1009</v>
      </c>
      <c r="C12" s="4" t="s">
        <v>16</v>
      </c>
      <c r="D12" s="5">
        <v>200</v>
      </c>
    </row>
    <row r="13" spans="1:7" x14ac:dyDescent="0.25">
      <c r="B13" s="3">
        <v>1010</v>
      </c>
      <c r="C13" s="3" t="s">
        <v>17</v>
      </c>
      <c r="D13" s="6">
        <v>1200</v>
      </c>
    </row>
    <row r="14" spans="1:7" x14ac:dyDescent="0.25">
      <c r="B14" s="4">
        <v>1011</v>
      </c>
      <c r="C14" s="4" t="s">
        <v>18</v>
      </c>
      <c r="D14" s="5">
        <v>100</v>
      </c>
    </row>
    <row r="15" spans="1:7" x14ac:dyDescent="0.25">
      <c r="B15" s="3">
        <v>1012</v>
      </c>
      <c r="C15" s="3" t="s">
        <v>19</v>
      </c>
      <c r="D15" s="6">
        <v>8000</v>
      </c>
    </row>
    <row r="16" spans="1:7" x14ac:dyDescent="0.25">
      <c r="A16" s="1"/>
      <c r="B16" s="4">
        <v>1013</v>
      </c>
      <c r="C16" s="4" t="s">
        <v>20</v>
      </c>
      <c r="D16" s="5">
        <v>9000</v>
      </c>
      <c r="E16" s="2"/>
      <c r="F16" s="2"/>
      <c r="G16" s="2"/>
    </row>
    <row r="17" spans="1:7" x14ac:dyDescent="0.25">
      <c r="A17" s="1"/>
      <c r="B17" s="3">
        <v>1014</v>
      </c>
      <c r="C17" s="3" t="s">
        <v>21</v>
      </c>
      <c r="D17" s="6">
        <v>18000</v>
      </c>
      <c r="E17" s="2"/>
      <c r="F17" s="2"/>
      <c r="G17" s="2"/>
    </row>
    <row r="18" spans="1:7" x14ac:dyDescent="0.25">
      <c r="A18" s="1"/>
      <c r="B18" s="4">
        <v>1015</v>
      </c>
      <c r="C18" s="4" t="s">
        <v>22</v>
      </c>
      <c r="D18" s="5">
        <v>12000</v>
      </c>
      <c r="E18" s="2"/>
      <c r="F18" s="2"/>
      <c r="G18" s="2"/>
    </row>
    <row r="19" spans="1:7" x14ac:dyDescent="0.25">
      <c r="A19" s="1"/>
      <c r="B19" s="2"/>
      <c r="C19" s="2"/>
      <c r="D19" s="2"/>
      <c r="E19" s="2"/>
      <c r="F19" s="2"/>
      <c r="G19" s="2"/>
    </row>
    <row r="20" spans="1:7" x14ac:dyDescent="0.25">
      <c r="A20" s="1"/>
      <c r="B20" s="2"/>
      <c r="C20" s="2"/>
      <c r="D20" s="2"/>
      <c r="E20" s="2"/>
      <c r="F20" s="2"/>
      <c r="G20" s="2"/>
    </row>
    <row r="21" spans="1:7" x14ac:dyDescent="0.25">
      <c r="A21" s="1"/>
      <c r="B21" s="2"/>
      <c r="C21" s="2"/>
      <c r="D21" s="2"/>
      <c r="E21" s="2"/>
      <c r="F21" s="2"/>
      <c r="G21" s="2"/>
    </row>
  </sheetData>
  <dataValidations count="1">
    <dataValidation type="custom" allowBlank="1" showInputMessage="1" showErrorMessage="1" sqref="B4:B18">
      <formula1>"CODIGO"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workbookViewId="0">
      <selection activeCell="D37" sqref="D37"/>
    </sheetView>
  </sheetViews>
  <sheetFormatPr baseColWidth="10" defaultRowHeight="15" x14ac:dyDescent="0.25"/>
  <cols>
    <col min="2" max="2" width="14.140625" customWidth="1"/>
    <col min="3" max="3" width="19.42578125" customWidth="1"/>
    <col min="4" max="4" width="22.28515625" customWidth="1"/>
    <col min="5" max="5" width="36.85546875" customWidth="1"/>
    <col min="6" max="6" width="17.5703125" customWidth="1"/>
  </cols>
  <sheetData>
    <row r="3" spans="2:6" ht="29.25" customHeight="1" x14ac:dyDescent="0.25">
      <c r="B3" s="16" t="s">
        <v>24</v>
      </c>
      <c r="C3" s="17" t="s">
        <v>25</v>
      </c>
      <c r="D3" s="17" t="s">
        <v>26</v>
      </c>
      <c r="E3" s="16" t="s">
        <v>27</v>
      </c>
      <c r="F3" s="16" t="s">
        <v>28</v>
      </c>
    </row>
    <row r="4" spans="2:6" x14ac:dyDescent="0.25">
      <c r="B4" s="8">
        <v>15624897</v>
      </c>
      <c r="C4" s="9" t="s">
        <v>29</v>
      </c>
      <c r="D4" s="9" t="s">
        <v>30</v>
      </c>
      <c r="E4" s="9" t="str">
        <f>CONCATENATE(C4," ",D4)</f>
        <v>JUAN CARLOS  GUTIERREZ PEREZ</v>
      </c>
      <c r="F4" s="10">
        <v>750000</v>
      </c>
    </row>
    <row r="5" spans="2:6" x14ac:dyDescent="0.25">
      <c r="B5" s="11">
        <v>35621478</v>
      </c>
      <c r="C5" s="7" t="s">
        <v>31</v>
      </c>
      <c r="D5" s="7" t="s">
        <v>32</v>
      </c>
      <c r="E5" s="7" t="str">
        <f t="shared" ref="E5:E13" si="0">CONCATENATE(C5," ",D5)</f>
        <v xml:space="preserve">CRISTIAN DAVID LADINO PARRA </v>
      </c>
      <c r="F5" s="12">
        <v>800000</v>
      </c>
    </row>
    <row r="6" spans="2:6" x14ac:dyDescent="0.25">
      <c r="B6" s="8">
        <v>95864721</v>
      </c>
      <c r="C6" s="9" t="s">
        <v>33</v>
      </c>
      <c r="D6" s="9" t="s">
        <v>34</v>
      </c>
      <c r="E6" s="9" t="str">
        <f t="shared" si="0"/>
        <v xml:space="preserve">JUAN CAMILO VARGAS GIRALDO </v>
      </c>
      <c r="F6" s="10">
        <v>680000</v>
      </c>
    </row>
    <row r="7" spans="2:6" x14ac:dyDescent="0.25">
      <c r="B7" s="11">
        <v>34682165</v>
      </c>
      <c r="C7" s="7" t="s">
        <v>35</v>
      </c>
      <c r="D7" s="7" t="s">
        <v>36</v>
      </c>
      <c r="E7" s="7" t="str">
        <f t="shared" si="0"/>
        <v>ANDRES FERNANDO  SANCHEZ PEREZ</v>
      </c>
      <c r="F7" s="12">
        <v>1100000</v>
      </c>
    </row>
    <row r="8" spans="2:6" x14ac:dyDescent="0.25">
      <c r="B8" s="8">
        <v>97643128</v>
      </c>
      <c r="C8" s="9" t="s">
        <v>37</v>
      </c>
      <c r="D8" s="9" t="s">
        <v>38</v>
      </c>
      <c r="E8" s="9" t="str">
        <f t="shared" si="0"/>
        <v xml:space="preserve">ALISSON   GOMEZ ESTRADA </v>
      </c>
      <c r="F8" s="10">
        <v>1500000</v>
      </c>
    </row>
    <row r="9" spans="2:6" x14ac:dyDescent="0.25">
      <c r="B9" s="11">
        <v>25461235</v>
      </c>
      <c r="C9" s="7" t="s">
        <v>39</v>
      </c>
      <c r="D9" s="7" t="s">
        <v>40</v>
      </c>
      <c r="E9" s="7" t="str">
        <f t="shared" si="0"/>
        <v>SERGIO ESTIVEN  CAÑAS CRUZ</v>
      </c>
      <c r="F9" s="12">
        <v>650000</v>
      </c>
    </row>
    <row r="10" spans="2:6" x14ac:dyDescent="0.25">
      <c r="B10" s="8">
        <v>98745623</v>
      </c>
      <c r="C10" s="9" t="s">
        <v>41</v>
      </c>
      <c r="D10" s="9" t="s">
        <v>42</v>
      </c>
      <c r="E10" s="9" t="str">
        <f t="shared" si="0"/>
        <v xml:space="preserve">JUANA VALENTINA  VANEGAS ESTRADA </v>
      </c>
      <c r="F10" s="10">
        <v>950000</v>
      </c>
    </row>
    <row r="11" spans="2:6" x14ac:dyDescent="0.25">
      <c r="B11" s="11">
        <v>16734682</v>
      </c>
      <c r="C11" s="7" t="s">
        <v>43</v>
      </c>
      <c r="D11" s="7" t="s">
        <v>44</v>
      </c>
      <c r="E11" s="7" t="str">
        <f t="shared" si="0"/>
        <v xml:space="preserve">IVONNE NATALIA  GAITAN GUITERREZ </v>
      </c>
      <c r="F11" s="12">
        <v>580000</v>
      </c>
    </row>
    <row r="12" spans="2:6" x14ac:dyDescent="0.25">
      <c r="B12" s="8">
        <v>95136842</v>
      </c>
      <c r="C12" s="9" t="s">
        <v>45</v>
      </c>
      <c r="D12" s="9" t="s">
        <v>46</v>
      </c>
      <c r="E12" s="9" t="str">
        <f t="shared" si="0"/>
        <v xml:space="preserve">LINA GABRIELA  NOVOA CHITIVA </v>
      </c>
      <c r="F12" s="10">
        <v>790000</v>
      </c>
    </row>
    <row r="13" spans="2:6" x14ac:dyDescent="0.25">
      <c r="B13" s="13">
        <v>91824682</v>
      </c>
      <c r="C13" s="14" t="s">
        <v>47</v>
      </c>
      <c r="D13" s="14" t="s">
        <v>48</v>
      </c>
      <c r="E13" s="14" t="str">
        <f t="shared" si="0"/>
        <v xml:space="preserve">LAURA DANIELA  CASTILLO ALBARRACIN </v>
      </c>
      <c r="F13" s="15">
        <v>150000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workbookViewId="0">
      <selection activeCell="C32" sqref="C32"/>
    </sheetView>
  </sheetViews>
  <sheetFormatPr baseColWidth="10" defaultRowHeight="15" x14ac:dyDescent="0.25"/>
  <cols>
    <col min="1" max="1" width="6.28515625" customWidth="1"/>
    <col min="2" max="2" width="15.28515625" customWidth="1"/>
    <col min="3" max="3" width="23.42578125" customWidth="1"/>
    <col min="4" max="4" width="25.140625" customWidth="1"/>
    <col min="5" max="5" width="36.85546875" customWidth="1"/>
    <col min="6" max="6" width="22.85546875" customWidth="1"/>
    <col min="8" max="8" width="11.42578125" customWidth="1"/>
  </cols>
  <sheetData>
    <row r="3" spans="2:6" ht="30" customHeight="1" x14ac:dyDescent="0.25">
      <c r="B3" s="16" t="s">
        <v>49</v>
      </c>
      <c r="C3" s="16" t="s">
        <v>25</v>
      </c>
      <c r="D3" s="16" t="s">
        <v>26</v>
      </c>
      <c r="E3" s="16" t="s">
        <v>50</v>
      </c>
      <c r="F3" s="16" t="s">
        <v>51</v>
      </c>
    </row>
    <row r="4" spans="2:6" x14ac:dyDescent="0.25">
      <c r="B4" s="8">
        <v>15648975</v>
      </c>
      <c r="C4" s="9" t="s">
        <v>33</v>
      </c>
      <c r="D4" s="9" t="s">
        <v>56</v>
      </c>
      <c r="E4" s="9" t="str">
        <f>CONCATENATE(C4,D4)</f>
        <v>JUAN CAMILOSANCHEZ ROBLEDO</v>
      </c>
      <c r="F4" s="18" t="s">
        <v>71</v>
      </c>
    </row>
    <row r="5" spans="2:6" x14ac:dyDescent="0.25">
      <c r="B5" s="11">
        <v>13467982</v>
      </c>
      <c r="C5" s="7" t="s">
        <v>52</v>
      </c>
      <c r="D5" s="7" t="s">
        <v>57</v>
      </c>
      <c r="E5" s="7" t="str">
        <f t="shared" ref="E5:E13" si="0">CONCATENATE(C5,D5)</f>
        <v>JUAN SEBASTIAN PARRA MARIN</v>
      </c>
      <c r="F5" s="19" t="s">
        <v>72</v>
      </c>
    </row>
    <row r="6" spans="2:6" x14ac:dyDescent="0.25">
      <c r="B6" s="8">
        <v>1649523975</v>
      </c>
      <c r="C6" s="9" t="s">
        <v>53</v>
      </c>
      <c r="D6" s="9" t="s">
        <v>58</v>
      </c>
      <c r="E6" s="9" t="str">
        <f t="shared" si="0"/>
        <v>SARA JIMENA GOMEZ GUTIERREZ</v>
      </c>
      <c r="F6" s="18" t="s">
        <v>73</v>
      </c>
    </row>
    <row r="7" spans="2:6" x14ac:dyDescent="0.25">
      <c r="B7" s="11">
        <v>1649875624</v>
      </c>
      <c r="C7" s="7" t="s">
        <v>54</v>
      </c>
      <c r="D7" s="7" t="s">
        <v>55</v>
      </c>
      <c r="E7" s="7" t="str">
        <f t="shared" si="0"/>
        <v>LINA PAOLASUAREZ CHITIVA</v>
      </c>
      <c r="F7" s="19" t="s">
        <v>74</v>
      </c>
    </row>
    <row r="8" spans="2:6" x14ac:dyDescent="0.25">
      <c r="B8" s="8">
        <v>15684975</v>
      </c>
      <c r="C8" s="9" t="s">
        <v>59</v>
      </c>
      <c r="D8" s="9" t="s">
        <v>60</v>
      </c>
      <c r="E8" s="9" t="str">
        <f t="shared" si="0"/>
        <v>DANIEL FELIPE PEREZ ESTRADA</v>
      </c>
      <c r="F8" s="18" t="s">
        <v>75</v>
      </c>
    </row>
    <row r="9" spans="2:6" x14ac:dyDescent="0.25">
      <c r="B9" s="11">
        <v>26498875</v>
      </c>
      <c r="C9" s="7" t="s">
        <v>61</v>
      </c>
      <c r="D9" s="7" t="s">
        <v>62</v>
      </c>
      <c r="E9" s="7" t="str">
        <f t="shared" si="0"/>
        <v>PAOLA ALEJANDRA MEDINA CHAPARRO</v>
      </c>
      <c r="F9" s="19" t="s">
        <v>76</v>
      </c>
    </row>
    <row r="10" spans="2:6" x14ac:dyDescent="0.25">
      <c r="B10" s="8">
        <v>1239876549</v>
      </c>
      <c r="C10" s="9" t="s">
        <v>63</v>
      </c>
      <c r="D10" s="9" t="s">
        <v>64</v>
      </c>
      <c r="E10" s="9" t="str">
        <f t="shared" si="0"/>
        <v>NIKOL NATALIA OSPINA CASTILLO</v>
      </c>
      <c r="F10" s="18" t="s">
        <v>77</v>
      </c>
    </row>
    <row r="11" spans="2:6" x14ac:dyDescent="0.25">
      <c r="B11" s="11">
        <v>1234567895</v>
      </c>
      <c r="C11" s="7" t="s">
        <v>65</v>
      </c>
      <c r="D11" s="7" t="s">
        <v>66</v>
      </c>
      <c r="E11" s="7" t="str">
        <f t="shared" si="0"/>
        <v>JUAN FELIPE LADINO MOLANO</v>
      </c>
      <c r="F11" s="19" t="s">
        <v>78</v>
      </c>
    </row>
    <row r="12" spans="2:6" x14ac:dyDescent="0.25">
      <c r="B12" s="8">
        <v>85274193</v>
      </c>
      <c r="C12" s="9" t="s">
        <v>67</v>
      </c>
      <c r="D12" s="9" t="s">
        <v>68</v>
      </c>
      <c r="E12" s="9" t="str">
        <f t="shared" si="0"/>
        <v xml:space="preserve">DANIELA ALEJANDRA GALINDO PAEZ </v>
      </c>
      <c r="F12" s="18">
        <v>4920107</v>
      </c>
    </row>
    <row r="13" spans="2:6" x14ac:dyDescent="0.25">
      <c r="B13" s="13">
        <v>91375826</v>
      </c>
      <c r="C13" s="14" t="s">
        <v>70</v>
      </c>
      <c r="D13" s="14" t="s">
        <v>69</v>
      </c>
      <c r="E13" s="14" t="str">
        <f t="shared" si="0"/>
        <v>YEIMY ESTEBAN RIOS PINILLA</v>
      </c>
      <c r="F13" s="20">
        <v>1385007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1"/>
  <sheetViews>
    <sheetView workbookViewId="0">
      <selection activeCell="C10" sqref="C10"/>
    </sheetView>
  </sheetViews>
  <sheetFormatPr baseColWidth="10" defaultRowHeight="15" x14ac:dyDescent="0.25"/>
  <cols>
    <col min="2" max="2" width="17.5703125" customWidth="1"/>
    <col min="3" max="3" width="39.140625" customWidth="1"/>
    <col min="4" max="4" width="22.85546875" customWidth="1"/>
    <col min="5" max="5" width="27" customWidth="1"/>
  </cols>
  <sheetData>
    <row r="4" spans="2:6" ht="29.25" customHeight="1" x14ac:dyDescent="0.25">
      <c r="B4" s="16" t="s">
        <v>49</v>
      </c>
      <c r="C4" s="16" t="s">
        <v>79</v>
      </c>
      <c r="D4" s="21" t="s">
        <v>80</v>
      </c>
      <c r="E4" s="16" t="s">
        <v>81</v>
      </c>
      <c r="F4" s="24"/>
    </row>
    <row r="5" spans="2:6" x14ac:dyDescent="0.25">
      <c r="B5" s="8">
        <v>15426987</v>
      </c>
      <c r="C5" s="9" t="s">
        <v>82</v>
      </c>
      <c r="D5" s="22" t="s">
        <v>96</v>
      </c>
      <c r="E5" s="9" t="s">
        <v>87</v>
      </c>
      <c r="F5" s="25"/>
    </row>
    <row r="6" spans="2:6" x14ac:dyDescent="0.25">
      <c r="B6" s="11">
        <v>26587461</v>
      </c>
      <c r="C6" s="7" t="s">
        <v>83</v>
      </c>
      <c r="D6" s="23" t="s">
        <v>97</v>
      </c>
      <c r="E6" s="7" t="s">
        <v>88</v>
      </c>
      <c r="F6" s="25"/>
    </row>
    <row r="7" spans="2:6" x14ac:dyDescent="0.25">
      <c r="B7" s="8">
        <v>65987564</v>
      </c>
      <c r="C7" s="9" t="s">
        <v>84</v>
      </c>
      <c r="D7" s="22" t="s">
        <v>98</v>
      </c>
      <c r="E7" s="9" t="s">
        <v>89</v>
      </c>
      <c r="F7" s="25"/>
    </row>
    <row r="8" spans="2:6" x14ac:dyDescent="0.25">
      <c r="B8" s="11">
        <v>56821315</v>
      </c>
      <c r="C8" s="7" t="s">
        <v>85</v>
      </c>
      <c r="D8" s="23" t="s">
        <v>99</v>
      </c>
      <c r="E8" s="7" t="s">
        <v>90</v>
      </c>
      <c r="F8" s="25"/>
    </row>
    <row r="9" spans="2:6" x14ac:dyDescent="0.25">
      <c r="B9" s="8">
        <v>20103045</v>
      </c>
      <c r="C9" s="9" t="s">
        <v>86</v>
      </c>
      <c r="D9" s="22" t="s">
        <v>100</v>
      </c>
      <c r="E9" s="9" t="s">
        <v>91</v>
      </c>
      <c r="F9" s="25"/>
    </row>
    <row r="10" spans="2:6" x14ac:dyDescent="0.25">
      <c r="B10" s="11">
        <v>56840301</v>
      </c>
      <c r="C10" s="7" t="s">
        <v>92</v>
      </c>
      <c r="D10" s="23" t="s">
        <v>101</v>
      </c>
      <c r="E10" s="7" t="s">
        <v>93</v>
      </c>
      <c r="F10" s="25"/>
    </row>
    <row r="11" spans="2:6" x14ac:dyDescent="0.25">
      <c r="B11" s="8">
        <v>23650014</v>
      </c>
      <c r="C11" s="9" t="s">
        <v>95</v>
      </c>
      <c r="D11" s="22" t="s">
        <v>102</v>
      </c>
      <c r="E11" s="9" t="s">
        <v>94</v>
      </c>
      <c r="F11" s="25"/>
    </row>
  </sheetData>
  <dataValidations count="1">
    <dataValidation type="custom" allowBlank="1" showInputMessage="1" showErrorMessage="1" sqref="D5:D11">
      <formula1>"PROVEEDORES"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0"/>
  <sheetViews>
    <sheetView workbookViewId="0">
      <selection activeCell="D23" sqref="D23"/>
    </sheetView>
  </sheetViews>
  <sheetFormatPr baseColWidth="10" defaultRowHeight="15" x14ac:dyDescent="0.25"/>
  <cols>
    <col min="2" max="2" width="19" customWidth="1"/>
    <col min="3" max="3" width="22.85546875" customWidth="1"/>
    <col min="4" max="4" width="15.5703125" customWidth="1"/>
    <col min="5" max="5" width="17.42578125" customWidth="1"/>
    <col min="6" max="6" width="13.7109375" customWidth="1"/>
    <col min="7" max="7" width="14" customWidth="1"/>
    <col min="8" max="11" width="11.42578125" customWidth="1"/>
  </cols>
  <sheetData>
    <row r="3" spans="2:11" ht="29.25" customHeight="1" x14ac:dyDescent="0.25">
      <c r="B3" s="3" t="s">
        <v>0</v>
      </c>
      <c r="C3" s="3" t="s">
        <v>1</v>
      </c>
      <c r="D3" s="3" t="s">
        <v>105</v>
      </c>
      <c r="E3" s="3" t="s">
        <v>2</v>
      </c>
      <c r="F3" s="29" t="s">
        <v>103</v>
      </c>
      <c r="G3" s="3" t="s">
        <v>3</v>
      </c>
      <c r="H3" s="30"/>
      <c r="I3" s="28"/>
      <c r="J3" s="28"/>
      <c r="K3" s="28"/>
    </row>
    <row r="4" spans="2:11" ht="15" customHeight="1" x14ac:dyDescent="0.25">
      <c r="B4" s="33">
        <v>1001</v>
      </c>
      <c r="C4" s="32" t="s">
        <v>8</v>
      </c>
      <c r="D4" s="32">
        <v>40</v>
      </c>
      <c r="E4" s="32" t="s">
        <v>107</v>
      </c>
      <c r="F4" s="32">
        <v>40</v>
      </c>
      <c r="G4" s="32">
        <v>20</v>
      </c>
      <c r="H4" s="31"/>
      <c r="I4" s="28"/>
      <c r="J4" s="28"/>
      <c r="K4" s="28"/>
    </row>
    <row r="5" spans="2:11" ht="15" customHeight="1" x14ac:dyDescent="0.25">
      <c r="B5" s="33">
        <v>1002</v>
      </c>
      <c r="C5" s="32" t="s">
        <v>9</v>
      </c>
      <c r="D5" s="32">
        <v>18</v>
      </c>
      <c r="E5" s="32" t="s">
        <v>108</v>
      </c>
      <c r="F5" s="32">
        <v>40</v>
      </c>
      <c r="G5" s="32">
        <v>20</v>
      </c>
      <c r="H5" s="31"/>
      <c r="I5" s="26"/>
      <c r="J5" s="26"/>
      <c r="K5" s="26"/>
    </row>
    <row r="6" spans="2:11" x14ac:dyDescent="0.25">
      <c r="B6" s="33">
        <v>1003</v>
      </c>
      <c r="C6" s="32" t="s">
        <v>10</v>
      </c>
      <c r="D6" s="32">
        <v>35</v>
      </c>
      <c r="E6" s="32" t="s">
        <v>104</v>
      </c>
      <c r="F6" s="32">
        <v>60</v>
      </c>
      <c r="G6" s="32">
        <v>30</v>
      </c>
      <c r="H6" s="31"/>
      <c r="I6" s="27"/>
      <c r="J6" s="27"/>
      <c r="K6" s="27"/>
    </row>
    <row r="7" spans="2:11" x14ac:dyDescent="0.25">
      <c r="B7" s="33">
        <v>1004</v>
      </c>
      <c r="C7" s="32" t="s">
        <v>11</v>
      </c>
      <c r="D7" s="32">
        <v>72</v>
      </c>
      <c r="E7" s="32" t="s">
        <v>109</v>
      </c>
      <c r="F7" s="32">
        <v>70</v>
      </c>
      <c r="G7" s="32">
        <v>35</v>
      </c>
      <c r="H7" s="31"/>
      <c r="I7" s="27"/>
      <c r="J7" s="27"/>
      <c r="K7" s="27"/>
    </row>
    <row r="8" spans="2:11" x14ac:dyDescent="0.25">
      <c r="B8" s="33">
        <v>1005</v>
      </c>
      <c r="C8" s="32" t="s">
        <v>12</v>
      </c>
      <c r="D8" s="32">
        <v>25</v>
      </c>
      <c r="E8" s="32" t="s">
        <v>108</v>
      </c>
      <c r="F8" s="32">
        <v>30</v>
      </c>
      <c r="G8" s="32">
        <v>15</v>
      </c>
      <c r="H8" s="31"/>
      <c r="I8" s="27"/>
      <c r="J8" s="27"/>
      <c r="K8" s="27"/>
    </row>
    <row r="9" spans="2:11" x14ac:dyDescent="0.25">
      <c r="B9" s="33">
        <v>1006</v>
      </c>
      <c r="C9" s="32" t="s">
        <v>13</v>
      </c>
      <c r="D9" s="32">
        <v>15</v>
      </c>
      <c r="E9" s="32" t="s">
        <v>107</v>
      </c>
      <c r="F9" s="32">
        <v>20</v>
      </c>
      <c r="G9" s="32">
        <v>10</v>
      </c>
      <c r="H9" s="31"/>
      <c r="I9" s="27"/>
      <c r="J9" s="27"/>
      <c r="K9" s="27"/>
    </row>
    <row r="10" spans="2:11" x14ac:dyDescent="0.25">
      <c r="B10" s="33">
        <v>1007</v>
      </c>
      <c r="C10" s="32" t="s">
        <v>14</v>
      </c>
      <c r="D10" s="32">
        <v>10</v>
      </c>
      <c r="E10" s="32" t="s">
        <v>109</v>
      </c>
      <c r="F10" s="32">
        <v>40</v>
      </c>
      <c r="G10" s="32">
        <v>20</v>
      </c>
      <c r="H10" s="31"/>
      <c r="I10" s="27"/>
      <c r="J10" s="27"/>
      <c r="K10" s="27"/>
    </row>
    <row r="11" spans="2:11" x14ac:dyDescent="0.25">
      <c r="B11" s="33">
        <v>1008</v>
      </c>
      <c r="C11" s="32" t="s">
        <v>15</v>
      </c>
      <c r="D11" s="32">
        <v>22</v>
      </c>
      <c r="E11" s="32" t="s">
        <v>109</v>
      </c>
      <c r="F11" s="32">
        <v>20</v>
      </c>
      <c r="G11" s="32">
        <v>10</v>
      </c>
      <c r="H11" s="31"/>
      <c r="I11" s="27"/>
      <c r="J11" s="27"/>
      <c r="K11" s="27"/>
    </row>
    <row r="12" spans="2:11" x14ac:dyDescent="0.25">
      <c r="B12" s="33">
        <v>1009</v>
      </c>
      <c r="C12" s="32" t="s">
        <v>16</v>
      </c>
      <c r="D12" s="32">
        <v>55</v>
      </c>
      <c r="E12" s="32" t="s">
        <v>110</v>
      </c>
      <c r="F12" s="32">
        <v>100</v>
      </c>
      <c r="G12" s="32">
        <v>50</v>
      </c>
      <c r="H12" s="31"/>
      <c r="I12" s="27"/>
      <c r="J12" s="27"/>
      <c r="K12" s="27"/>
    </row>
    <row r="13" spans="2:11" x14ac:dyDescent="0.25">
      <c r="B13" s="33">
        <v>1010</v>
      </c>
      <c r="C13" s="32" t="s">
        <v>17</v>
      </c>
      <c r="D13" s="32">
        <v>5</v>
      </c>
      <c r="E13" s="32" t="s">
        <v>104</v>
      </c>
      <c r="F13" s="32">
        <v>20</v>
      </c>
      <c r="G13" s="32">
        <v>10</v>
      </c>
      <c r="H13" s="31"/>
      <c r="I13" s="27"/>
      <c r="J13" s="27"/>
      <c r="K13" s="27"/>
    </row>
    <row r="14" spans="2:11" x14ac:dyDescent="0.25">
      <c r="B14" s="33">
        <v>1011</v>
      </c>
      <c r="C14" s="32" t="s">
        <v>18</v>
      </c>
      <c r="D14" s="32">
        <v>120</v>
      </c>
      <c r="E14" s="32" t="s">
        <v>110</v>
      </c>
      <c r="F14" s="32">
        <v>100</v>
      </c>
      <c r="G14" s="32">
        <v>50</v>
      </c>
      <c r="H14" s="31"/>
      <c r="I14" s="27"/>
      <c r="J14" s="27"/>
      <c r="K14" s="27"/>
    </row>
    <row r="15" spans="2:11" x14ac:dyDescent="0.25">
      <c r="B15" s="33">
        <v>1012</v>
      </c>
      <c r="C15" s="32" t="s">
        <v>19</v>
      </c>
      <c r="D15" s="32">
        <v>5</v>
      </c>
      <c r="E15" s="32" t="s">
        <v>104</v>
      </c>
      <c r="F15" s="32">
        <v>15</v>
      </c>
      <c r="G15" s="32">
        <v>5</v>
      </c>
      <c r="H15" s="31"/>
      <c r="I15" s="27"/>
      <c r="J15" s="27"/>
      <c r="K15" s="27"/>
    </row>
    <row r="16" spans="2:11" x14ac:dyDescent="0.25">
      <c r="B16" s="33">
        <v>1013</v>
      </c>
      <c r="C16" s="32" t="s">
        <v>20</v>
      </c>
      <c r="D16" s="32">
        <v>9</v>
      </c>
      <c r="E16" s="32" t="s">
        <v>106</v>
      </c>
      <c r="F16" s="32">
        <v>8</v>
      </c>
      <c r="G16" s="32">
        <v>4</v>
      </c>
      <c r="H16" s="31"/>
    </row>
    <row r="17" spans="2:9" x14ac:dyDescent="0.25">
      <c r="B17" s="33">
        <v>1014</v>
      </c>
      <c r="C17" s="32" t="s">
        <v>21</v>
      </c>
      <c r="D17" s="32">
        <v>10</v>
      </c>
      <c r="E17" s="32" t="s">
        <v>104</v>
      </c>
      <c r="F17" s="32">
        <v>15</v>
      </c>
      <c r="G17" s="32">
        <v>5</v>
      </c>
      <c r="H17" s="31"/>
    </row>
    <row r="18" spans="2:9" x14ac:dyDescent="0.25">
      <c r="B18" s="33">
        <v>1015</v>
      </c>
      <c r="C18" s="32" t="s">
        <v>22</v>
      </c>
      <c r="D18" s="32">
        <v>5</v>
      </c>
      <c r="E18" s="32" t="s">
        <v>104</v>
      </c>
      <c r="F18" s="32">
        <v>35</v>
      </c>
      <c r="G18" s="32">
        <v>15</v>
      </c>
      <c r="H18" s="31"/>
    </row>
    <row r="20" spans="2:9" x14ac:dyDescent="0.25">
      <c r="I20" t="s">
        <v>4</v>
      </c>
    </row>
  </sheetData>
  <conditionalFormatting sqref="C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8">
    <cfRule type="cellIs" dxfId="2" priority="1" operator="greaterThan">
      <formula>F4</formula>
    </cfRule>
    <cfRule type="cellIs" dxfId="1" priority="2" operator="lessThan">
      <formula>G4</formula>
    </cfRule>
    <cfRule type="cellIs" dxfId="0" priority="4" operator="between">
      <formula>F4+1</formula>
      <formula>G4-1</formula>
    </cfRule>
  </conditionalFormatting>
  <dataValidations count="1">
    <dataValidation type="list" allowBlank="1" showInputMessage="1" showErrorMessage="1" sqref="E4:E18">
      <formula1>"CAJA X 20, UNIDAD, BOLSA X 10, CAJA X 8,CAJA X 30, BOLSA X 100, 5L, 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B5" sqref="B5"/>
    </sheetView>
  </sheetViews>
  <sheetFormatPr baseColWidth="10" defaultRowHeight="15" x14ac:dyDescent="0.25"/>
  <cols>
    <col min="2" max="2" width="11.85546875" bestFit="1" customWidth="1"/>
    <col min="3" max="3" width="22.140625" customWidth="1"/>
    <col min="4" max="4" width="25.140625" customWidth="1"/>
    <col min="5" max="5" width="15" customWidth="1"/>
    <col min="6" max="6" width="14.5703125" customWidth="1"/>
    <col min="7" max="7" width="22.7109375" customWidth="1"/>
    <col min="8" max="8" width="14.140625" customWidth="1"/>
    <col min="9" max="9" width="31.7109375" customWidth="1"/>
  </cols>
  <sheetData>
    <row r="2" spans="1:9" x14ac:dyDescent="0.25">
      <c r="A2" s="40" t="s">
        <v>111</v>
      </c>
      <c r="B2" s="41"/>
      <c r="C2" s="41"/>
      <c r="D2" s="41"/>
      <c r="E2" s="41"/>
      <c r="F2" s="41"/>
      <c r="G2" s="41"/>
      <c r="H2" s="41"/>
      <c r="I2" s="42"/>
    </row>
    <row r="3" spans="1:9" x14ac:dyDescent="0.25">
      <c r="A3" s="43"/>
      <c r="B3" s="44"/>
      <c r="C3" s="44"/>
      <c r="D3" s="44"/>
      <c r="E3" s="44"/>
      <c r="F3" s="44"/>
      <c r="G3" s="44"/>
      <c r="H3" s="44"/>
      <c r="I3" s="45"/>
    </row>
    <row r="4" spans="1:9" ht="28.5" customHeight="1" x14ac:dyDescent="0.25">
      <c r="A4" s="35" t="s">
        <v>112</v>
      </c>
      <c r="B4" s="34" t="s">
        <v>113</v>
      </c>
      <c r="C4" s="34" t="s">
        <v>114</v>
      </c>
      <c r="D4" s="34" t="s">
        <v>115</v>
      </c>
      <c r="E4" s="34" t="s">
        <v>116</v>
      </c>
      <c r="F4" s="36" t="s">
        <v>117</v>
      </c>
      <c r="G4" s="36" t="s">
        <v>80</v>
      </c>
      <c r="H4" s="34" t="s">
        <v>118</v>
      </c>
      <c r="I4" s="34" t="s">
        <v>119</v>
      </c>
    </row>
    <row r="5" spans="1:9" ht="16.5" customHeight="1" x14ac:dyDescent="0.25">
      <c r="A5" s="46"/>
      <c r="B5" s="38">
        <f ca="1">NOW()</f>
        <v>43584.521331365744</v>
      </c>
      <c r="C5" s="34">
        <v>1002</v>
      </c>
      <c r="D5" s="34" t="str">
        <f>IFERROR(VLOOKUP(C5,Productos!B4:D18,2),".")</f>
        <v>LAPICES</v>
      </c>
      <c r="E5" s="34">
        <v>1</v>
      </c>
      <c r="F5" s="34">
        <v>56821315</v>
      </c>
      <c r="G5" s="34" t="str">
        <f>IFERROR(VLOOKUP(F5,Proveedores!$B$5:$E$11,3,FALSE),".")</f>
        <v>MARCELA AREVALO</v>
      </c>
      <c r="H5" s="34">
        <v>15624897</v>
      </c>
      <c r="I5" s="34" t="str">
        <f>IFERROR(VLOOKUP(H5,Vendedores!$B$4:$F$13,4,FALSE),".")</f>
        <v>JUAN CARLOS  GUTIERREZ PEREZ</v>
      </c>
    </row>
    <row r="6" spans="1:9" x14ac:dyDescent="0.25">
      <c r="A6" s="46"/>
      <c r="B6" s="38">
        <f t="shared" ref="B6:B8" ca="1" si="0">NOW()</f>
        <v>43584.521331365744</v>
      </c>
      <c r="C6" s="34">
        <v>1008</v>
      </c>
      <c r="D6" s="34" t="str">
        <f>IFERROR(VLOOKUP(C6,Productos!B5:D19,2),".")</f>
        <v>CARPETAS DE CARTON</v>
      </c>
      <c r="E6" s="34">
        <v>3</v>
      </c>
      <c r="F6" s="34">
        <v>26587461</v>
      </c>
      <c r="G6" s="34" t="str">
        <f>IFERROR(VLOOKUP(F6,Proveedores!$B$5:$E$11,3,FALSE),".")</f>
        <v xml:space="preserve">CAMILO GELVEZ </v>
      </c>
      <c r="H6" s="34">
        <v>35621478</v>
      </c>
      <c r="I6" s="34" t="str">
        <f>IFERROR(VLOOKUP(H6,Vendedores!$B$4:$F$13,4,FALSE),".")</f>
        <v xml:space="preserve">CRISTIAN DAVID LADINO PARRA </v>
      </c>
    </row>
    <row r="7" spans="1:9" x14ac:dyDescent="0.25">
      <c r="A7" s="46"/>
      <c r="B7" s="38">
        <f t="shared" ca="1" si="0"/>
        <v>43584.521331365744</v>
      </c>
      <c r="C7" s="34">
        <v>1010</v>
      </c>
      <c r="D7" s="34" t="str">
        <f>IFERROR(VLOOKUP(C7,Productos!B6:D20,2),".")</f>
        <v xml:space="preserve">PALOS DE BALSO </v>
      </c>
      <c r="E7" s="34">
        <v>6</v>
      </c>
      <c r="F7" s="34">
        <v>65987564</v>
      </c>
      <c r="G7" s="34" t="str">
        <f>IFERROR(VLOOKUP(F7,Proveedores!$B$5:$E$11,3,FALSE),".")</f>
        <v xml:space="preserve">INGRID VALBUENA </v>
      </c>
      <c r="H7" s="34">
        <v>95864721</v>
      </c>
      <c r="I7" s="34" t="str">
        <f>IFERROR(VLOOKUP(H7,Vendedores!$B$4:$F$13,4,FALSE),".")</f>
        <v xml:space="preserve">JUAN CAMILO VARGAS GIRALDO </v>
      </c>
    </row>
    <row r="8" spans="1:9" x14ac:dyDescent="0.25">
      <c r="A8" s="46"/>
      <c r="B8" s="38">
        <f t="shared" ca="1" si="0"/>
        <v>43584.521331365744</v>
      </c>
      <c r="C8" s="34">
        <v>1008</v>
      </c>
      <c r="D8" s="34" t="str">
        <f>IFERROR(VLOOKUP(C8,Productos!B7:D21,2),".")</f>
        <v>CARPETAS DE CARTON</v>
      </c>
      <c r="E8" s="34">
        <v>6</v>
      </c>
      <c r="F8" s="34">
        <v>20103045</v>
      </c>
      <c r="G8" s="34" t="str">
        <f>IFERROR(VLOOKUP(F8,Proveedores!$B$5:$E$11,3,FALSE),".")</f>
        <v xml:space="preserve">SANDRA GUARNIZO </v>
      </c>
      <c r="H8" s="34">
        <v>97643128</v>
      </c>
      <c r="I8" s="34" t="str">
        <f>IFERROR(VLOOKUP(H8,Vendedores!$B$4:$F$13,4,FALSE),".")</f>
        <v xml:space="preserve">ALISSON   GOMEZ ESTRADA 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1" spans="1:9" x14ac:dyDescent="0.25">
      <c r="B11" s="39"/>
    </row>
  </sheetData>
  <mergeCells count="2">
    <mergeCell ref="A2:I3"/>
    <mergeCell ref="A5:A8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Productos!$B$4:$B$18</xm:f>
          </x14:formula1>
          <xm:sqref>C5:C8</xm:sqref>
        </x14:dataValidation>
        <x14:dataValidation type="list" allowBlank="1" showInputMessage="1" showErrorMessage="1">
          <x14:formula1>
            <xm:f>Proveedores!$B$5:$B$11</xm:f>
          </x14:formula1>
          <xm:sqref>F5:F8</xm:sqref>
        </x14:dataValidation>
        <x14:dataValidation type="list" allowBlank="1" showInputMessage="1" showErrorMessage="1">
          <x14:formula1>
            <xm:f>Vendedores!$B$4:$B$13</xm:f>
          </x14:formula1>
          <xm:sqref>H5:H8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abSelected="1" workbookViewId="0">
      <selection activeCell="H32" sqref="H32"/>
    </sheetView>
  </sheetViews>
  <sheetFormatPr baseColWidth="10" defaultRowHeight="15" x14ac:dyDescent="0.25"/>
  <cols>
    <col min="2" max="2" width="11.85546875" bestFit="1" customWidth="1"/>
    <col min="3" max="3" width="20.7109375" customWidth="1"/>
    <col min="4" max="4" width="17.42578125" customWidth="1"/>
    <col min="5" max="5" width="19.28515625" customWidth="1"/>
    <col min="6" max="6" width="16.85546875" customWidth="1"/>
    <col min="7" max="7" width="41.42578125" customWidth="1"/>
    <col min="8" max="8" width="15.85546875" customWidth="1"/>
    <col min="9" max="9" width="35.42578125" customWidth="1"/>
  </cols>
  <sheetData>
    <row r="2" spans="1:9" x14ac:dyDescent="0.25">
      <c r="A2" s="48" t="s">
        <v>111</v>
      </c>
      <c r="B2" s="49"/>
      <c r="C2" s="49"/>
      <c r="D2" s="49"/>
      <c r="E2" s="49"/>
      <c r="F2" s="49"/>
      <c r="G2" s="49"/>
      <c r="H2" s="49"/>
      <c r="I2" s="50"/>
    </row>
    <row r="3" spans="1:9" x14ac:dyDescent="0.25">
      <c r="A3" s="51"/>
      <c r="B3" s="52"/>
      <c r="C3" s="52"/>
      <c r="D3" s="52"/>
      <c r="E3" s="52"/>
      <c r="F3" s="52"/>
      <c r="G3" s="52"/>
      <c r="H3" s="52"/>
      <c r="I3" s="53"/>
    </row>
    <row r="4" spans="1:9" x14ac:dyDescent="0.25">
      <c r="A4" s="47" t="s">
        <v>112</v>
      </c>
      <c r="B4" s="37" t="s">
        <v>113</v>
      </c>
      <c r="C4" s="37" t="s">
        <v>114</v>
      </c>
      <c r="D4" s="37" t="s">
        <v>115</v>
      </c>
      <c r="E4" s="37" t="s">
        <v>120</v>
      </c>
      <c r="F4" s="36" t="s">
        <v>121</v>
      </c>
      <c r="G4" s="36" t="s">
        <v>122</v>
      </c>
      <c r="H4" s="37" t="s">
        <v>118</v>
      </c>
      <c r="I4" s="37" t="s">
        <v>119</v>
      </c>
    </row>
    <row r="5" spans="1:9" x14ac:dyDescent="0.25">
      <c r="A5" s="46"/>
      <c r="B5" s="38">
        <f ca="1">NOW()</f>
        <v>43584.521331365744</v>
      </c>
      <c r="C5" s="37"/>
      <c r="D5" s="37" t="str">
        <f>IFERROR(VLOOKUP(C5,Productos!B4:D18,2),".")</f>
        <v>.</v>
      </c>
      <c r="E5" s="37">
        <v>2</v>
      </c>
      <c r="F5" s="37">
        <v>15648975</v>
      </c>
      <c r="G5" s="37" t="str">
        <f>IFERROR(VLOOKUP(F5,Clientes!B4:$F$13,4,),".")</f>
        <v>JUAN CAMILOSANCHEZ ROBLEDO</v>
      </c>
      <c r="H5" s="37">
        <v>15624897</v>
      </c>
      <c r="I5" s="37" t="str">
        <f>IFERROR(VLOOKUP(H5,Vendedores!$B$4:$F$13,4,FALSE),".")</f>
        <v>JUAN CARLOS  GUTIERREZ PEREZ</v>
      </c>
    </row>
    <row r="6" spans="1:9" x14ac:dyDescent="0.25">
      <c r="A6" s="46"/>
      <c r="B6" s="38">
        <f t="shared" ref="B6:B8" ca="1" si="0">NOW()</f>
        <v>43584.521331365744</v>
      </c>
      <c r="C6" s="37"/>
      <c r="D6" s="37" t="str">
        <f>IFERROR(VLOOKUP(C6,Productos!B5:D19,2),".")</f>
        <v>.</v>
      </c>
      <c r="E6" s="37">
        <v>3</v>
      </c>
      <c r="F6" s="37">
        <v>1649875624</v>
      </c>
      <c r="G6" s="37" t="str">
        <f>IFERROR(VLOOKUP(F6,Clientes!B5:$F$13,4,),".")</f>
        <v>LINA PAOLASUAREZ CHITIVA</v>
      </c>
      <c r="H6" s="37">
        <v>34682165</v>
      </c>
      <c r="I6" s="37" t="str">
        <f>IFERROR(VLOOKUP(H6,Vendedores!$B$4:$F$13,4,FALSE),".")</f>
        <v>ANDRES FERNANDO  SANCHEZ PEREZ</v>
      </c>
    </row>
    <row r="7" spans="1:9" x14ac:dyDescent="0.25">
      <c r="A7" s="46"/>
      <c r="B7" s="38">
        <f t="shared" ca="1" si="0"/>
        <v>43584.521331365744</v>
      </c>
      <c r="C7" s="37"/>
      <c r="D7" s="37" t="str">
        <f>IFERROR(VLOOKUP(C7,Productos!B6:D20,2),".")</f>
        <v>.</v>
      </c>
      <c r="E7" s="37">
        <v>6</v>
      </c>
      <c r="F7" s="37">
        <v>26498875</v>
      </c>
      <c r="G7" s="37" t="str">
        <f>IFERROR(VLOOKUP(F7,Clientes!B6:$F$13,4,),".")</f>
        <v>PAOLA ALEJANDRA MEDINA CHAPARRO</v>
      </c>
      <c r="H7" s="37">
        <v>35621478</v>
      </c>
      <c r="I7" s="37" t="str">
        <f>IFERROR(VLOOKUP(H7,Vendedores!$B$4:$F$13,4,FALSE),".")</f>
        <v xml:space="preserve">CRISTIAN DAVID LADINO PARRA </v>
      </c>
    </row>
    <row r="8" spans="1:9" x14ac:dyDescent="0.25">
      <c r="A8" s="46"/>
      <c r="B8" s="38">
        <f t="shared" ca="1" si="0"/>
        <v>43584.521331365744</v>
      </c>
      <c r="C8" s="37"/>
      <c r="D8" s="37" t="str">
        <f>IFERROR(VLOOKUP(C8,Productos!B7:D21,2),".")</f>
        <v>.</v>
      </c>
      <c r="E8" s="37">
        <v>4</v>
      </c>
      <c r="F8" s="37">
        <v>85274193</v>
      </c>
      <c r="G8" s="37" t="str">
        <f>IFERROR(VLOOKUP(F8,Clientes!B7:$F$13,4,),".")</f>
        <v xml:space="preserve">DANIELA ALEJANDRA GALINDO PAEZ </v>
      </c>
      <c r="H8" s="37">
        <v>25461235</v>
      </c>
      <c r="I8" s="37" t="str">
        <f>IFERROR(VLOOKUP(H8,Vendedores!$B$4:$F$13,4,FALSE),".")</f>
        <v>SERGIO ESTIVEN  CAÑAS CRUZ</v>
      </c>
    </row>
    <row r="19" spans="6:6" x14ac:dyDescent="0.25">
      <c r="F19" s="54"/>
    </row>
  </sheetData>
  <mergeCells count="2">
    <mergeCell ref="A2:I3"/>
    <mergeCell ref="A5:A8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Vendedores!$B$4:$B$13</xm:f>
          </x14:formula1>
          <xm:sqref>H5:H8</xm:sqref>
        </x14:dataValidation>
        <x14:dataValidation type="list" allowBlank="1" showInputMessage="1" showErrorMessage="1">
          <x14:formula1>
            <xm:f>Clientes!$B$4:$B$13</xm:f>
          </x14:formula1>
          <xm:sqref>F5:F8</xm:sqref>
        </x14:dataValidation>
        <x14:dataValidation type="list" allowBlank="1" showInputMessage="1" showErrorMessage="1">
          <x14:formula1>
            <xm:f>Productos!$B$4:$B$18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Productos</vt:lpstr>
      <vt:lpstr>Vendedores</vt:lpstr>
      <vt:lpstr>Clientes</vt:lpstr>
      <vt:lpstr>Proveedores</vt:lpstr>
      <vt:lpstr>Inventario</vt:lpstr>
      <vt:lpstr>Entrada</vt:lpstr>
      <vt:lpstr>Salida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CLAQUETA</dc:creator>
  <cp:lastModifiedBy>LA CLAQUETA</cp:lastModifiedBy>
  <dcterms:created xsi:type="dcterms:W3CDTF">2019-04-23T19:56:08Z</dcterms:created>
  <dcterms:modified xsi:type="dcterms:W3CDTF">2019-04-29T17:32:13Z</dcterms:modified>
</cp:coreProperties>
</file>