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8_{605F057B-5CCE-4500-9000-2F4ED1FA6E95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proyecto_individual" sheetId="5" r:id="rId1"/>
    <sheet name="Institucion educativa " sheetId="1" r:id="rId2"/>
    <sheet name="Comparendos" sheetId="2" r:id="rId3"/>
    <sheet name="Proyectos" sheetId="6" r:id="rId4"/>
    <sheet name="hoja pcstar " sheetId="7" r:id="rId5"/>
    <sheet name="Hoja4" sheetId="4" state="hidden" r:id="rId6"/>
    <sheet name="Hoja3" sheetId="3" state="hidden" r:id="rId7"/>
  </sheets>
  <externalReferences>
    <externalReference r:id="rId8"/>
  </externalReferenc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2" i="7" l="1"/>
  <c r="K21" i="7"/>
  <c r="K20" i="7"/>
  <c r="K19" i="7"/>
  <c r="R22" i="7"/>
  <c r="S22" i="7" s="1"/>
  <c r="R21" i="7"/>
  <c r="S21" i="7" s="1"/>
  <c r="R20" i="7"/>
  <c r="S20" i="7" s="1"/>
  <c r="R19" i="7"/>
  <c r="S19" i="7" s="1"/>
  <c r="U14" i="7"/>
  <c r="V14" i="7" s="1"/>
  <c r="U13" i="7"/>
  <c r="V13" i="7" s="1"/>
  <c r="U12" i="7"/>
  <c r="V12" i="7" s="1"/>
  <c r="U11" i="7"/>
  <c r="V11" i="7" s="1"/>
  <c r="B14" i="7"/>
  <c r="B13" i="7"/>
  <c r="B12" i="7"/>
  <c r="B11" i="7"/>
  <c r="B3" i="7"/>
  <c r="V50" i="5"/>
  <c r="V49" i="5"/>
  <c r="V48" i="5"/>
  <c r="V47" i="5"/>
  <c r="V46" i="5"/>
  <c r="V45" i="5"/>
  <c r="V44" i="5"/>
  <c r="V43" i="5"/>
  <c r="V42" i="5"/>
  <c r="V41" i="5"/>
  <c r="V37" i="5"/>
  <c r="V36" i="5"/>
  <c r="V35" i="5"/>
  <c r="V34" i="5"/>
  <c r="V33" i="5"/>
  <c r="V32" i="5"/>
  <c r="V31" i="5"/>
  <c r="V30" i="5"/>
  <c r="V29" i="5"/>
  <c r="V28" i="5"/>
  <c r="B75" i="5" l="1"/>
  <c r="B74" i="5"/>
  <c r="B73" i="5"/>
  <c r="B72" i="5"/>
  <c r="B71" i="5"/>
  <c r="B70" i="5"/>
  <c r="B69" i="5"/>
  <c r="B68" i="5"/>
  <c r="V64" i="5"/>
  <c r="V63" i="5"/>
  <c r="V62" i="5"/>
  <c r="V61" i="5"/>
  <c r="V60" i="5"/>
  <c r="V59" i="5"/>
  <c r="V58" i="5"/>
  <c r="V57" i="5"/>
  <c r="V56" i="5"/>
  <c r="V55" i="5"/>
  <c r="P64" i="5"/>
  <c r="P63" i="5"/>
  <c r="P62" i="5"/>
  <c r="P61" i="5"/>
  <c r="P60" i="5"/>
  <c r="P59" i="5"/>
  <c r="P58" i="5"/>
  <c r="P57" i="5"/>
  <c r="P56" i="5"/>
  <c r="P55" i="5"/>
  <c r="C62" i="5"/>
  <c r="C61" i="5"/>
  <c r="C60" i="5"/>
  <c r="C59" i="5"/>
  <c r="C58" i="5"/>
  <c r="C57" i="5"/>
  <c r="C56" i="5"/>
  <c r="C55" i="5"/>
  <c r="Q46" i="5"/>
  <c r="O46" i="5"/>
  <c r="L46" i="5"/>
  <c r="J46" i="5"/>
  <c r="Q45" i="5"/>
  <c r="O45" i="5"/>
  <c r="L45" i="5"/>
  <c r="J45" i="5"/>
  <c r="Q49" i="5"/>
  <c r="O49" i="5"/>
  <c r="L49" i="5"/>
  <c r="J49" i="5"/>
  <c r="Q48" i="5"/>
  <c r="O48" i="5"/>
  <c r="L48" i="5"/>
  <c r="J48" i="5"/>
  <c r="Q47" i="5"/>
  <c r="O47" i="5"/>
  <c r="L47" i="5"/>
  <c r="J47" i="5"/>
  <c r="Q44" i="5"/>
  <c r="O44" i="5"/>
  <c r="L44" i="5"/>
  <c r="J44" i="5"/>
  <c r="Q43" i="5"/>
  <c r="O43" i="5"/>
  <c r="L43" i="5"/>
  <c r="J43" i="5"/>
  <c r="Q42" i="5"/>
  <c r="O42" i="5"/>
  <c r="L42" i="5"/>
  <c r="J42" i="5"/>
  <c r="Q41" i="5"/>
  <c r="O41" i="5"/>
  <c r="L41" i="5"/>
  <c r="J41" i="5"/>
  <c r="Q36" i="5"/>
  <c r="O36" i="5"/>
  <c r="L36" i="5"/>
  <c r="J36" i="5"/>
  <c r="Q35" i="5"/>
  <c r="O35" i="5"/>
  <c r="L35" i="5"/>
  <c r="J35" i="5"/>
  <c r="Q34" i="5"/>
  <c r="O34" i="5"/>
  <c r="L34" i="5"/>
  <c r="J34" i="5"/>
  <c r="Q33" i="5"/>
  <c r="O33" i="5"/>
  <c r="L33" i="5"/>
  <c r="J33" i="5"/>
  <c r="Q32" i="5"/>
  <c r="O32" i="5"/>
  <c r="L32" i="5"/>
  <c r="J32" i="5"/>
  <c r="Q31" i="5"/>
  <c r="O31" i="5"/>
  <c r="L31" i="5"/>
  <c r="J31" i="5"/>
  <c r="Q30" i="5"/>
  <c r="O30" i="5"/>
  <c r="L30" i="5"/>
  <c r="J30" i="5"/>
  <c r="Q29" i="5"/>
  <c r="O29" i="5"/>
  <c r="L29" i="5"/>
  <c r="J29" i="5"/>
  <c r="X22" i="5"/>
  <c r="X21" i="5"/>
  <c r="X20" i="5"/>
  <c r="X19" i="5"/>
  <c r="X18" i="5"/>
  <c r="X17" i="5"/>
  <c r="X16" i="5"/>
  <c r="X15" i="5"/>
  <c r="O15" i="5"/>
  <c r="O22" i="5"/>
  <c r="O21" i="5"/>
  <c r="O20" i="5"/>
  <c r="O19" i="5"/>
  <c r="O18" i="5"/>
  <c r="O17" i="5"/>
  <c r="O16" i="5"/>
  <c r="C22" i="5"/>
  <c r="C21" i="5"/>
  <c r="C20" i="5"/>
  <c r="C19" i="5"/>
  <c r="E22" i="5"/>
  <c r="E21" i="5"/>
  <c r="E20" i="5"/>
  <c r="E19" i="5"/>
  <c r="E18" i="5"/>
  <c r="C18" i="5"/>
  <c r="E17" i="5"/>
  <c r="C17" i="5"/>
  <c r="E16" i="5"/>
  <c r="C16" i="5"/>
  <c r="E15" i="5"/>
  <c r="C15" i="5"/>
  <c r="J8" i="5"/>
  <c r="H8" i="5"/>
  <c r="E8" i="5"/>
  <c r="C8" i="5"/>
  <c r="J7" i="5"/>
  <c r="H7" i="5"/>
  <c r="E7" i="5"/>
  <c r="C7" i="5"/>
  <c r="J6" i="5"/>
  <c r="H6" i="5"/>
  <c r="E6" i="5"/>
  <c r="C6" i="5"/>
  <c r="J5" i="5"/>
  <c r="H5" i="5"/>
  <c r="E5" i="5"/>
  <c r="C5" i="5"/>
</calcChain>
</file>

<file path=xl/sharedStrings.xml><?xml version="1.0" encoding="utf-8"?>
<sst xmlns="http://schemas.openxmlformats.org/spreadsheetml/2006/main" count="1916" uniqueCount="424">
  <si>
    <t>CODIGO/ALUMNO</t>
  </si>
  <si>
    <t>NOMBRE/ALUMNO</t>
  </si>
  <si>
    <t>ESPECIALIDAD</t>
  </si>
  <si>
    <t xml:space="preserve">CODIGO/CURSO </t>
  </si>
  <si>
    <t xml:space="preserve">NOMBRE_CURSO </t>
  </si>
  <si>
    <t xml:space="preserve">NOMBRE/DIOCENTE </t>
  </si>
  <si>
    <t>382145A</t>
  </si>
  <si>
    <t>360247K</t>
  </si>
  <si>
    <t>LUIS ZULUAGA</t>
  </si>
  <si>
    <t>RAÚL ROJAS</t>
  </si>
  <si>
    <t>INDUSTRIAL</t>
  </si>
  <si>
    <t>SISTEMAS</t>
  </si>
  <si>
    <t>MA123</t>
  </si>
  <si>
    <t>QU514</t>
  </si>
  <si>
    <t>AU521</t>
  </si>
  <si>
    <t>PA714</t>
  </si>
  <si>
    <t>AU511</t>
  </si>
  <si>
    <t>MATEMATICAS 2</t>
  </si>
  <si>
    <t xml:space="preserve">FISICA QUIMICA </t>
  </si>
  <si>
    <t xml:space="preserve">DESCRIPTIVA </t>
  </si>
  <si>
    <t>INVESTIGACION 1</t>
  </si>
  <si>
    <t>MATEMATICA 2</t>
  </si>
  <si>
    <t>DIBUJA</t>
  </si>
  <si>
    <t>CARLOS ARAMBULO</t>
  </si>
  <si>
    <t>PETRA RONDINEL</t>
  </si>
  <si>
    <t>VICTOR CONCADA</t>
  </si>
  <si>
    <t xml:space="preserve">CESAR </t>
  </si>
  <si>
    <t xml:space="preserve">CESAR FERNANDEZ </t>
  </si>
  <si>
    <t>TABLA EN 1 FN</t>
  </si>
  <si>
    <t>ARAMBULO</t>
  </si>
  <si>
    <t>CONCADA</t>
  </si>
  <si>
    <t>FERNANDEZ</t>
  </si>
  <si>
    <t xml:space="preserve">RONDINEL </t>
  </si>
  <si>
    <t>VICTOR</t>
  </si>
  <si>
    <t xml:space="preserve">CARLOS </t>
  </si>
  <si>
    <t xml:space="preserve">PETRA </t>
  </si>
  <si>
    <t xml:space="preserve">VICTOR </t>
  </si>
  <si>
    <t>APELLIDO D</t>
  </si>
  <si>
    <t>NOMBRE D</t>
  </si>
  <si>
    <t>APELLIDO A</t>
  </si>
  <si>
    <t xml:space="preserve">NOMBRE A </t>
  </si>
  <si>
    <t>ZULUAGA</t>
  </si>
  <si>
    <t>ROJAS</t>
  </si>
  <si>
    <t>LUIS</t>
  </si>
  <si>
    <t>RAÚL</t>
  </si>
  <si>
    <t>TABLA EN 2 FN</t>
  </si>
  <si>
    <t xml:space="preserve">CODIGO/DOCENTE </t>
  </si>
  <si>
    <t>256879B</t>
  </si>
  <si>
    <t>754896L</t>
  </si>
  <si>
    <t>365478F</t>
  </si>
  <si>
    <t>203480U</t>
  </si>
  <si>
    <t>TABLA EN 3 FN</t>
  </si>
  <si>
    <t>CODIGO/ESPECIALIDAD</t>
  </si>
  <si>
    <t>CODIGO ALUMNO</t>
  </si>
  <si>
    <t>CODIGO/DOCENTE</t>
  </si>
  <si>
    <t xml:space="preserve">INDUSTRIAL </t>
  </si>
  <si>
    <t>CODIGO/CURSO</t>
  </si>
  <si>
    <t>NOMBRE</t>
  </si>
  <si>
    <t>AGENTE</t>
  </si>
  <si>
    <t>INFRACCION</t>
  </si>
  <si>
    <t>COMPARENDO</t>
  </si>
  <si>
    <t>PLACA_VEHICULO</t>
  </si>
  <si>
    <t xml:space="preserve">JULIAN OSORIO </t>
  </si>
  <si>
    <t>CLARK KENT</t>
  </si>
  <si>
    <t xml:space="preserve">CARLA DURAN </t>
  </si>
  <si>
    <t xml:space="preserve">DOCUMENTO </t>
  </si>
  <si>
    <t xml:space="preserve">CAROLA RUBIANO </t>
  </si>
  <si>
    <t xml:space="preserve">LUIS SANCHEZ </t>
  </si>
  <si>
    <t xml:space="preserve">PICO Y PLACA </t>
  </si>
  <si>
    <t>ABANDONO</t>
  </si>
  <si>
    <t>CINTURON DE SEGURIDAD</t>
  </si>
  <si>
    <t>EXCESO DE VELOCIDAD</t>
  </si>
  <si>
    <t>NEE523</t>
  </si>
  <si>
    <t>DFK34D</t>
  </si>
  <si>
    <t>ABA400;SDJ432</t>
  </si>
  <si>
    <t>DFK 34D</t>
  </si>
  <si>
    <t>445454;412344</t>
  </si>
  <si>
    <t>NOMBRE C</t>
  </si>
  <si>
    <t>APELLIDO C</t>
  </si>
  <si>
    <t xml:space="preserve">OSORIO </t>
  </si>
  <si>
    <t>KENT</t>
  </si>
  <si>
    <t xml:space="preserve"> DURAN </t>
  </si>
  <si>
    <t xml:space="preserve"> KETN</t>
  </si>
  <si>
    <t xml:space="preserve">JULIAN </t>
  </si>
  <si>
    <t xml:space="preserve">CLARK </t>
  </si>
  <si>
    <t xml:space="preserve">CARLA  </t>
  </si>
  <si>
    <t xml:space="preserve">CLART </t>
  </si>
  <si>
    <t>NOMBRE G</t>
  </si>
  <si>
    <t>CLART KENT</t>
  </si>
  <si>
    <t>APELLIDO G</t>
  </si>
  <si>
    <t xml:space="preserve"> RUBIANO </t>
  </si>
  <si>
    <t xml:space="preserve"> ARCE </t>
  </si>
  <si>
    <t xml:space="preserve"> SANCHEZ </t>
  </si>
  <si>
    <t xml:space="preserve">ALEX ARCE </t>
  </si>
  <si>
    <t>CAROLA</t>
  </si>
  <si>
    <t>ALEX</t>
  </si>
  <si>
    <t xml:space="preserve">LUIS </t>
  </si>
  <si>
    <t>456790;422346</t>
  </si>
  <si>
    <t>ABA400</t>
  </si>
  <si>
    <t>SDJ432</t>
  </si>
  <si>
    <t>CONDUCTOR</t>
  </si>
  <si>
    <t>AGENTES</t>
  </si>
  <si>
    <t>INFRACCIONES</t>
  </si>
  <si>
    <t>ALUMNOS</t>
  </si>
  <si>
    <t>DOCENTES</t>
  </si>
  <si>
    <t>ESPECIALIDADES</t>
  </si>
  <si>
    <t>CURSOS</t>
  </si>
  <si>
    <t>CODIGO/ INFRACCIÓN</t>
  </si>
  <si>
    <t>INFRACIONES</t>
  </si>
  <si>
    <t>COMPARENDOS</t>
  </si>
  <si>
    <t>PLACA_VEHICULOS</t>
  </si>
  <si>
    <t>CODIGO/INFRACIONES</t>
  </si>
  <si>
    <t xml:space="preserve">COMPARENDOS </t>
  </si>
  <si>
    <t>CODIGO/ CONDUCTOR</t>
  </si>
  <si>
    <t>CODIGO/ AGENTE</t>
  </si>
  <si>
    <t>SALIDAS</t>
  </si>
  <si>
    <t xml:space="preserve">N°FACTURA </t>
  </si>
  <si>
    <t xml:space="preserve">FECHA </t>
  </si>
  <si>
    <t xml:space="preserve">CODIGO PRODUCTO </t>
  </si>
  <si>
    <t xml:space="preserve">DESCRIPCIÓN </t>
  </si>
  <si>
    <t>CANTIDAD_SALIDA</t>
  </si>
  <si>
    <t>ID_CLIENTE</t>
  </si>
  <si>
    <t>CLIENTE</t>
  </si>
  <si>
    <t>ID_VENDEDOR</t>
  </si>
  <si>
    <t>VENDEDOR</t>
  </si>
  <si>
    <t>VALOR UNITARIO</t>
  </si>
  <si>
    <t xml:space="preserve">EXISTENCIAS </t>
  </si>
  <si>
    <t>UNIDAD/MEDIDA</t>
  </si>
  <si>
    <t>CAJA X 20</t>
  </si>
  <si>
    <t>CAJA X 30</t>
  </si>
  <si>
    <t>UNIDAD</t>
  </si>
  <si>
    <t>CAJA X 8</t>
  </si>
  <si>
    <t>BOLSA X 100</t>
  </si>
  <si>
    <t>5L</t>
  </si>
  <si>
    <t>STOCK MAX</t>
  </si>
  <si>
    <t>STOCK MIN</t>
  </si>
  <si>
    <t>ID</t>
  </si>
  <si>
    <t>APELLIDO</t>
  </si>
  <si>
    <t xml:space="preserve">NOMBRE COMPLETO </t>
  </si>
  <si>
    <t>TELEFONO</t>
  </si>
  <si>
    <t>JUAN CAMILO</t>
  </si>
  <si>
    <t>SANCHEZ ROBLEDO</t>
  </si>
  <si>
    <t>156 125 4769</t>
  </si>
  <si>
    <t xml:space="preserve">JUAN SEBASTIAN </t>
  </si>
  <si>
    <t>PARRA MARIN</t>
  </si>
  <si>
    <t>156 548 5487</t>
  </si>
  <si>
    <t xml:space="preserve">SARA JIMENA </t>
  </si>
  <si>
    <t>GOMEZ GUTIERREZ</t>
  </si>
  <si>
    <t xml:space="preserve">358 456 8795 </t>
  </si>
  <si>
    <t>LINA PAOLA</t>
  </si>
  <si>
    <t>SUAREZ CHITIVA</t>
  </si>
  <si>
    <t xml:space="preserve">321 546 8795 </t>
  </si>
  <si>
    <t xml:space="preserve">DANIEL FELIPE </t>
  </si>
  <si>
    <t>PEREZ ESTRADA</t>
  </si>
  <si>
    <t>301 548 6975</t>
  </si>
  <si>
    <t xml:space="preserve">PAOLA ALEJANDRA </t>
  </si>
  <si>
    <t>MEDINA CHAPARRO</t>
  </si>
  <si>
    <t>375 900 1506</t>
  </si>
  <si>
    <t xml:space="preserve">NIKOL NATALIA </t>
  </si>
  <si>
    <t>OSPINA CASTILLO</t>
  </si>
  <si>
    <t>305 250 0147</t>
  </si>
  <si>
    <t xml:space="preserve">JUAN FELIPE </t>
  </si>
  <si>
    <t>LADINO MOLANO</t>
  </si>
  <si>
    <t>654 321 5201</t>
  </si>
  <si>
    <t xml:space="preserve">DANIELA ALEJANDRA </t>
  </si>
  <si>
    <t xml:space="preserve">GALINDO PAEZ </t>
  </si>
  <si>
    <t xml:space="preserve">YEIMY ESTEBAN </t>
  </si>
  <si>
    <t>RIOS PINILLA</t>
  </si>
  <si>
    <t xml:space="preserve">JUAN CARLOS </t>
  </si>
  <si>
    <t>GUTIERREZ PEREZ</t>
  </si>
  <si>
    <t>CRISTIAN DAVID</t>
  </si>
  <si>
    <t xml:space="preserve">LADINO PARRA </t>
  </si>
  <si>
    <t xml:space="preserve">VARGAS GIRALDO </t>
  </si>
  <si>
    <t xml:space="preserve">ANDRES FERNANDO </t>
  </si>
  <si>
    <t>SANCHEZ PEREZ</t>
  </si>
  <si>
    <t xml:space="preserve">ALISSON  </t>
  </si>
  <si>
    <t xml:space="preserve">GOMEZ ESTRADA </t>
  </si>
  <si>
    <t xml:space="preserve">SERGIO ESTIVEN </t>
  </si>
  <si>
    <t>CAÑAS CRUZ</t>
  </si>
  <si>
    <t xml:space="preserve">JUANA VALENTINA </t>
  </si>
  <si>
    <t xml:space="preserve">VANEGAS ESTRADA </t>
  </si>
  <si>
    <t xml:space="preserve">IVONNE NATALIA </t>
  </si>
  <si>
    <t xml:space="preserve">GAITAN GUITERREZ </t>
  </si>
  <si>
    <t xml:space="preserve">LINA GABRIELA </t>
  </si>
  <si>
    <t xml:space="preserve">NOVOA CHITIVA </t>
  </si>
  <si>
    <t xml:space="preserve">LAURA DANIELA </t>
  </si>
  <si>
    <t xml:space="preserve">CASTILLO ALBARRACIN </t>
  </si>
  <si>
    <t>C.C</t>
  </si>
  <si>
    <t>NOMBRE COMPLETO</t>
  </si>
  <si>
    <t>SALARIO</t>
  </si>
  <si>
    <t>EMPRESA</t>
  </si>
  <si>
    <t>PROVEEDOR</t>
  </si>
  <si>
    <t>CONTACTO</t>
  </si>
  <si>
    <t>FABRIFOLDER S.A.S</t>
  </si>
  <si>
    <t>JUAN CARLOS POSADA</t>
  </si>
  <si>
    <t>CARRERA 7 D BIS 67 47</t>
  </si>
  <si>
    <t>CORVENTAS DE COLOMBIA S.A.S</t>
  </si>
  <si>
    <t xml:space="preserve">CAMILO GELVEZ </t>
  </si>
  <si>
    <t>CALLE 74 65 B 39</t>
  </si>
  <si>
    <t>UTILES UTILES S.A.S</t>
  </si>
  <si>
    <t xml:space="preserve">INGRID VALBUENA </t>
  </si>
  <si>
    <t>CALLE 105 23 06</t>
  </si>
  <si>
    <t xml:space="preserve">UTILES YA LTDA </t>
  </si>
  <si>
    <t>MARCELA AREVALO</t>
  </si>
  <si>
    <t>CARRERA 90 6 A 47 IN 132</t>
  </si>
  <si>
    <t>PAPELES PRIMAVERA S.A</t>
  </si>
  <si>
    <t xml:space="preserve">SANDRA GUARNIZO </t>
  </si>
  <si>
    <t>CALLE 21 69 B 20</t>
  </si>
  <si>
    <t>GRAFICAS Y UTILES DE COLOMBIA S.A.S</t>
  </si>
  <si>
    <t>ESTEBAN PEREZ</t>
  </si>
  <si>
    <t>CALLE 18 2 40 BRR CENTRO</t>
  </si>
  <si>
    <t xml:space="preserve">SERVICIOS ESCOLARES ESPECIALES </t>
  </si>
  <si>
    <t>MARIA JOSE GOMEZ</t>
  </si>
  <si>
    <t>CARRERA 12A 2 A 44</t>
  </si>
  <si>
    <t>CODIGO PRODUCTO</t>
  </si>
  <si>
    <t>DESCRIPCIÓN</t>
  </si>
  <si>
    <t>COLBONES</t>
  </si>
  <si>
    <t>LAPICES</t>
  </si>
  <si>
    <t xml:space="preserve">CUADERNOS </t>
  </si>
  <si>
    <t>CARPETAS DE BLASTICO</t>
  </si>
  <si>
    <t>ESFEROS</t>
  </si>
  <si>
    <t>CAJA DE COLORES</t>
  </si>
  <si>
    <t>PINTURAS</t>
  </si>
  <si>
    <t>CARPETAS DE CARTON</t>
  </si>
  <si>
    <t>CARTULINAS</t>
  </si>
  <si>
    <t xml:space="preserve">PALOS DE BALSO </t>
  </si>
  <si>
    <t>HOJAS BLANCAS</t>
  </si>
  <si>
    <t>PELUCHE PEQUEÑO</t>
  </si>
  <si>
    <t>CREMA</t>
  </si>
  <si>
    <t xml:space="preserve">PIÑATA </t>
  </si>
  <si>
    <t>JUEGOS DE MESA</t>
  </si>
  <si>
    <t xml:space="preserve">ENTRADAS </t>
  </si>
  <si>
    <t>CANTIDAD</t>
  </si>
  <si>
    <t>ID_PROVEEDOR</t>
  </si>
  <si>
    <t>FACTURA_SALIDA</t>
  </si>
  <si>
    <t>FACTURA_SALIDA_PRODUCTO</t>
  </si>
  <si>
    <t>FACTURA_SALIDA_VENDEDOR</t>
  </si>
  <si>
    <t>FACTURA_SALIDA_CLIENTE</t>
  </si>
  <si>
    <t>SALIDA</t>
  </si>
  <si>
    <t>FACTURA_ENTRADA</t>
  </si>
  <si>
    <t xml:space="preserve">FACTURA_ENTRADA_PPROVEEDOR </t>
  </si>
  <si>
    <t>CODIGO PROVEEDOR</t>
  </si>
  <si>
    <t xml:space="preserve">CODIGO </t>
  </si>
  <si>
    <t xml:space="preserve">PRODUCTO </t>
  </si>
  <si>
    <t>CARPETAS DE PLASTICO</t>
  </si>
  <si>
    <t>PRODUCTOS</t>
  </si>
  <si>
    <t>ID_EMPLEADOS</t>
  </si>
  <si>
    <t xml:space="preserve">EMPLEADOS </t>
  </si>
  <si>
    <t>PROYECTOS</t>
  </si>
  <si>
    <t>RECURSOS</t>
  </si>
  <si>
    <t>CANTIDADES</t>
  </si>
  <si>
    <t xml:space="preserve">ALCANTARILLADO </t>
  </si>
  <si>
    <t>CASAS CAMPO</t>
  </si>
  <si>
    <t xml:space="preserve">PISCINAS </t>
  </si>
  <si>
    <t xml:space="preserve">PARQUE DE JUEGOS </t>
  </si>
  <si>
    <t xml:space="preserve">CARPINTERIA </t>
  </si>
  <si>
    <t xml:space="preserve">TUBERIA METALICA;TUBERIA NO METALICA;TERRA DE CENIZA;TIERRA BLANCA </t>
  </si>
  <si>
    <t>CEMENTO;LADRILLOS;CONCRETO;YESO</t>
  </si>
  <si>
    <t xml:space="preserve">20BULTOS;500;100M°3;20 BULTOS;20 BULTOS </t>
  </si>
  <si>
    <t>20;15;20BULTOS;10 BULTOS</t>
  </si>
  <si>
    <t xml:space="preserve">VASOS DE ACERO;PISCINA DE PILIÉSTER;VASOS DE HORMIGÓN </t>
  </si>
  <si>
    <t>15;1;20</t>
  </si>
  <si>
    <t>LIJADORA;MADERA;CORTADORA;FRESADORA;TALADRO</t>
  </si>
  <si>
    <t>COLUMPIOS;TOBOGAN; MURO DE ESCALAR;TRIPLE TUNEL</t>
  </si>
  <si>
    <t>SUPERVISORES</t>
  </si>
  <si>
    <t xml:space="preserve">DANIEL PITALUA;JUANITA BUSTACARA </t>
  </si>
  <si>
    <t xml:space="preserve">JUANITA BUSTACARA </t>
  </si>
  <si>
    <t>ESPERANZA GOMEZ</t>
  </si>
  <si>
    <t xml:space="preserve">CRISTIAN ZANCHEZ </t>
  </si>
  <si>
    <t xml:space="preserve">DANIEL MOLINA </t>
  </si>
  <si>
    <t>SERGIO GOMEZ</t>
  </si>
  <si>
    <t xml:space="preserve">BENEFICIARIOS </t>
  </si>
  <si>
    <t>MADRE;  HERMANO</t>
  </si>
  <si>
    <t>ESPOSO;    MADRE</t>
  </si>
  <si>
    <t>HERMANO; PADRE</t>
  </si>
  <si>
    <t>50358902;     23564008</t>
  </si>
  <si>
    <t>20013648; 78900215</t>
  </si>
  <si>
    <t>20359874; 10203450</t>
  </si>
  <si>
    <t>34568700; 14785006</t>
  </si>
  <si>
    <t>23568706; 50604021</t>
  </si>
  <si>
    <t>TATIANA CASTILLO; CRISTIAN SANCHEZ</t>
  </si>
  <si>
    <t xml:space="preserve">MANUEL GARZON;   DANIEL MOLINA </t>
  </si>
  <si>
    <t>SERGIO GONZALES;          JUAN PARRA</t>
  </si>
  <si>
    <t>DANIEL</t>
  </si>
  <si>
    <t>JUANITA</t>
  </si>
  <si>
    <t xml:space="preserve">BUSTACARA </t>
  </si>
  <si>
    <t>PITALUA</t>
  </si>
  <si>
    <t xml:space="preserve">TUBERIA METALICA </t>
  </si>
  <si>
    <t>BUSTACARA</t>
  </si>
  <si>
    <t>APELLIDO S</t>
  </si>
  <si>
    <t>NOMBRE S</t>
  </si>
  <si>
    <t>MADRE</t>
  </si>
  <si>
    <t>20 BULTOS</t>
  </si>
  <si>
    <t>10 BULTOS</t>
  </si>
  <si>
    <t>TUBERIA NO METALICA</t>
  </si>
  <si>
    <t>TIERRA DE CENIZA</t>
  </si>
  <si>
    <t>TIERRA BLANCA</t>
  </si>
  <si>
    <t>TUBERIA METALICA</t>
  </si>
  <si>
    <t>HERMANO</t>
  </si>
  <si>
    <t>CASAS DE CAMPO</t>
  </si>
  <si>
    <t>CEMENTO</t>
  </si>
  <si>
    <t xml:space="preserve">NOVA </t>
  </si>
  <si>
    <t>JEISSON</t>
  </si>
  <si>
    <t xml:space="preserve">20 BULTOS </t>
  </si>
  <si>
    <t>GOMEZ</t>
  </si>
  <si>
    <t>ESPERANZA</t>
  </si>
  <si>
    <t>HIJO</t>
  </si>
  <si>
    <t>LADRILLOS</t>
  </si>
  <si>
    <t>CONCRETO</t>
  </si>
  <si>
    <t>100M°3</t>
  </si>
  <si>
    <t>YESO</t>
  </si>
  <si>
    <t>ABUELO</t>
  </si>
  <si>
    <t>CASTILLO</t>
  </si>
  <si>
    <t>TATIANA</t>
  </si>
  <si>
    <t>PISCINA</t>
  </si>
  <si>
    <t>VASOS DE ACERO</t>
  </si>
  <si>
    <t>SANCHEZ</t>
  </si>
  <si>
    <t>CRISTIAN</t>
  </si>
  <si>
    <t>ESPOSO</t>
  </si>
  <si>
    <t>PISCINA DE PILIÉSTER</t>
  </si>
  <si>
    <t xml:space="preserve">VASOS DE HORMIGÓN </t>
  </si>
  <si>
    <t>COLUMPIOS</t>
  </si>
  <si>
    <t>TOBOGAN</t>
  </si>
  <si>
    <t xml:space="preserve"> MURO DE ESCALAR</t>
  </si>
  <si>
    <t>TRIPLE TUNEL</t>
  </si>
  <si>
    <t>LIJADORA</t>
  </si>
  <si>
    <t>MADERA</t>
  </si>
  <si>
    <t>CORTADORA</t>
  </si>
  <si>
    <t>FRESADORA</t>
  </si>
  <si>
    <t>TALADRO</t>
  </si>
  <si>
    <t xml:space="preserve">SANCHEZ </t>
  </si>
  <si>
    <t>MANUEL</t>
  </si>
  <si>
    <t>GARZÓN</t>
  </si>
  <si>
    <t xml:space="preserve">MOLINA </t>
  </si>
  <si>
    <t xml:space="preserve">DANIEL </t>
  </si>
  <si>
    <t>HIJA</t>
  </si>
  <si>
    <t>JEISSON NOVA; ESPERANZA GOMEZ</t>
  </si>
  <si>
    <t>ABUELA</t>
  </si>
  <si>
    <t>SERGIO</t>
  </si>
  <si>
    <t>JUAN</t>
  </si>
  <si>
    <t xml:space="preserve">GONZALES </t>
  </si>
  <si>
    <t xml:space="preserve">SERGIO </t>
  </si>
  <si>
    <t>CARPINTERIA</t>
  </si>
  <si>
    <t>GONZALES</t>
  </si>
  <si>
    <t>PADRE</t>
  </si>
  <si>
    <t xml:space="preserve">PARRA </t>
  </si>
  <si>
    <t>EMPLEADOS</t>
  </si>
  <si>
    <t>ID_RECURSOS</t>
  </si>
  <si>
    <t>ID_SUPERVISORES</t>
  </si>
  <si>
    <t>ID_BENEFICIARIOS</t>
  </si>
  <si>
    <t>PARENTESCO</t>
  </si>
  <si>
    <t>HIJA;           ABUELA</t>
  </si>
  <si>
    <t>HIJO;         ABUELO</t>
  </si>
  <si>
    <t>JAVIER NOVA;   FERNANDO GOMEZ</t>
  </si>
  <si>
    <t>SANDRA PITALUA;  GUILLERMO  BUSTACARA</t>
  </si>
  <si>
    <t xml:space="preserve">ANDRES SANCHEZ;   MILENA SANCHEZ </t>
  </si>
  <si>
    <t>IVONNE GARZON;   AGUSTINA JIMENEZ</t>
  </si>
  <si>
    <t>PEDRO GONZALES;    DAVID PARRA</t>
  </si>
  <si>
    <t>APELLIDO B</t>
  </si>
  <si>
    <t>NOMBRE B</t>
  </si>
  <si>
    <t>SANDRA</t>
  </si>
  <si>
    <t>JAVIER</t>
  </si>
  <si>
    <t>NOVA</t>
  </si>
  <si>
    <t>IVONNE</t>
  </si>
  <si>
    <t>PEDRO</t>
  </si>
  <si>
    <t>GUILLERMO</t>
  </si>
  <si>
    <t>JIMENEZ</t>
  </si>
  <si>
    <t>DAVID</t>
  </si>
  <si>
    <t xml:space="preserve">FERNANDO </t>
  </si>
  <si>
    <t xml:space="preserve">ANDRES </t>
  </si>
  <si>
    <t xml:space="preserve">MILENA </t>
  </si>
  <si>
    <t xml:space="preserve">GARZON </t>
  </si>
  <si>
    <t xml:space="preserve">AGUSTINA </t>
  </si>
  <si>
    <t>BENIFICIARIOS</t>
  </si>
  <si>
    <t xml:space="preserve">JAVIER LEONARDO PINEDA URIBE </t>
  </si>
  <si>
    <t>LAURA ANDREA RAMIREZ TORRES</t>
  </si>
  <si>
    <t>VTOTAL</t>
  </si>
  <si>
    <t>VUNIT</t>
  </si>
  <si>
    <t>DETALLE</t>
  </si>
  <si>
    <t>ASESOR</t>
  </si>
  <si>
    <t>ESTABILIZADOR</t>
  </si>
  <si>
    <t>PORTATIL: TOSHIBA SATELITE L645D-SP4131L; DISCO DURO: 320 GB; RAM: 6GB, WINDOWS 7; PROCESADOR:AMD PHENOM|| N660 DUAL-CORE 3.0 GHZ</t>
  </si>
  <si>
    <t>N° DE FACTURA</t>
  </si>
  <si>
    <t>GARANTIA</t>
  </si>
  <si>
    <t>FECHA</t>
  </si>
  <si>
    <t>C.C/NIT</t>
  </si>
  <si>
    <t>DIRECCION</t>
  </si>
  <si>
    <t>TEL/CEL</t>
  </si>
  <si>
    <t>EMAIL</t>
  </si>
  <si>
    <t xml:space="preserve">TRANSV 74 B N° 40 K-35 SUR </t>
  </si>
  <si>
    <t>311-883-51-26</t>
  </si>
  <si>
    <t>LEO76598984@HOTMAIL.COM</t>
  </si>
  <si>
    <t>1 AÑO</t>
  </si>
  <si>
    <t>COMPUTADOR ESCRITORIO;  COMBO 3 EN 1 GENIUS;  ESTABILIZADO; PORTATIL: TOSHIBA SATELITE L645D-SP4131L; DISCO DURO: 320 GB; RAM: 6GB, WINDOWS 7; PROCESADOR:AMD PHENOM|| N660 DUAL-CORE 3.0 GHZ</t>
  </si>
  <si>
    <t>380000; 55000; 25000; 832000</t>
  </si>
  <si>
    <t>SUB TOTAL</t>
  </si>
  <si>
    <t>IVA</t>
  </si>
  <si>
    <t>TOTAL</t>
  </si>
  <si>
    <t>1 AÑO;  6 MESES;  6 MESES;   1 AÑO</t>
  </si>
  <si>
    <t>APELLIDO 1C</t>
  </si>
  <si>
    <t>APELLIDO 2C</t>
  </si>
  <si>
    <t>NOMBRE 1C</t>
  </si>
  <si>
    <t>NOMBRE 2C</t>
  </si>
  <si>
    <t xml:space="preserve">PINEDA </t>
  </si>
  <si>
    <t xml:space="preserve">URIBE </t>
  </si>
  <si>
    <t>LEONARDO</t>
  </si>
  <si>
    <t>APELLIDO 1A</t>
  </si>
  <si>
    <t>APELLIDO 2A</t>
  </si>
  <si>
    <t>NOMBRE 1A</t>
  </si>
  <si>
    <t>NOMBRE 2A</t>
  </si>
  <si>
    <t>RAMIREZ</t>
  </si>
  <si>
    <t>TORRES</t>
  </si>
  <si>
    <t xml:space="preserve">LAURA </t>
  </si>
  <si>
    <t>ANDREA</t>
  </si>
  <si>
    <t>COMPUTADOR ESCRITORIO</t>
  </si>
  <si>
    <t>COMBO 3 EN 1 GENIUS</t>
  </si>
  <si>
    <t>6 MESES</t>
  </si>
  <si>
    <t xml:space="preserve"> 1 AÑO</t>
  </si>
  <si>
    <t>FACTURA</t>
  </si>
  <si>
    <t>ID_ASESOR</t>
  </si>
  <si>
    <t xml:space="preserve">JAVIER URIBE </t>
  </si>
  <si>
    <t>LAURA TORRES</t>
  </si>
  <si>
    <t>ID_PRODUCTOS</t>
  </si>
  <si>
    <t>ID_GARANTIA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</si>
</sst>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XDR&quot;* #,##0.00_-;\-&quot;XDR&quot;* #,##0.00_-;_-&quot;XDR&quot;* &quot;-&quot;??_-;_-@_-"/>
    <numFmt numFmtId="165" formatCode="dd\-mm\-yy;@"/>
    <numFmt numFmtId="166" formatCode="[$$-240A]\ #,##0"/>
    <numFmt numFmtId="167" formatCode="_-[$$-240A]\ * #,##0_-;\-[$$-240A]\ * #,##0_-;_-[$$-240A]\ * &quot;-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19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9" borderId="2" xfId="0" applyFill="1" applyBorder="1" applyAlignment="1">
      <alignment horizontal="center"/>
    </xf>
    <xf numFmtId="0" fontId="0" fillId="21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21" borderId="2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25" borderId="2" xfId="0" applyFill="1" applyBorder="1"/>
    <xf numFmtId="0" fontId="0" fillId="25" borderId="2" xfId="0" applyFill="1" applyBorder="1" applyAlignment="1">
      <alignment horizontal="center" vertical="center"/>
    </xf>
    <xf numFmtId="0" fontId="0" fillId="26" borderId="2" xfId="0" applyFill="1" applyBorder="1"/>
    <xf numFmtId="0" fontId="0" fillId="26" borderId="2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6" fontId="0" fillId="0" borderId="2" xfId="0" applyNumberFormat="1" applyFont="1" applyFill="1" applyBorder="1" applyAlignment="1">
      <alignment horizontal="right"/>
    </xf>
    <xf numFmtId="0" fontId="0" fillId="7" borderId="7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2" xfId="1" applyFont="1" applyFill="1" applyBorder="1" applyAlignment="1">
      <alignment horizontal="center" vertical="center"/>
    </xf>
    <xf numFmtId="3" fontId="1" fillId="0" borderId="2" xfId="1" applyNumberFormat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1" fontId="0" fillId="0" borderId="2" xfId="1" applyNumberFormat="1" applyFont="1" applyFill="1" applyBorder="1" applyAlignment="1">
      <alignment horizontal="center" vertical="center"/>
    </xf>
    <xf numFmtId="166" fontId="1" fillId="0" borderId="2" xfId="1" applyNumberFormat="1" applyFont="1" applyFill="1" applyBorder="1" applyAlignment="1"/>
    <xf numFmtId="0" fontId="1" fillId="0" borderId="2" xfId="1" applyFon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7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1" fontId="0" fillId="0" borderId="0" xfId="1" applyNumberFormat="1" applyFont="1" applyFill="1" applyBorder="1" applyAlignment="1">
      <alignment horizontal="center" vertical="center"/>
    </xf>
    <xf numFmtId="166" fontId="1" fillId="0" borderId="0" xfId="1" applyNumberFormat="1" applyFont="1" applyFill="1" applyBorder="1" applyAlignment="1"/>
    <xf numFmtId="165" fontId="0" fillId="0" borderId="0" xfId="0" applyNumberForma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6" borderId="2" xfId="1" applyFont="1" applyFill="1" applyBorder="1" applyAlignment="1">
      <alignment horizontal="center" vertical="center"/>
    </xf>
    <xf numFmtId="0" fontId="0" fillId="16" borderId="2" xfId="1" applyFont="1" applyFill="1" applyBorder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0" fontId="0" fillId="27" borderId="2" xfId="0" applyFont="1" applyFill="1" applyBorder="1" applyAlignment="1">
      <alignment horizontal="center" vertical="center"/>
    </xf>
    <xf numFmtId="0" fontId="0" fillId="2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0" fillId="0" borderId="0" xfId="0" applyAlignment="1">
      <alignment horizontal="center"/>
    </xf>
    <xf numFmtId="0" fontId="0" fillId="6" borderId="2" xfId="0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Fill="1"/>
    <xf numFmtId="3" fontId="0" fillId="0" borderId="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/>
    </xf>
    <xf numFmtId="3" fontId="0" fillId="0" borderId="0" xfId="0" applyNumberFormat="1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3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3" applyBorder="1" applyAlignment="1">
      <alignment vertical="center" wrapText="1"/>
    </xf>
    <xf numFmtId="0" fontId="4" fillId="0" borderId="2" xfId="3" applyFont="1" applyBorder="1" applyAlignment="1">
      <alignment vertical="center" wrapText="1"/>
    </xf>
    <xf numFmtId="167" fontId="0" fillId="0" borderId="2" xfId="2" applyNumberFormat="1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/>
    </xf>
    <xf numFmtId="14" fontId="0" fillId="6" borderId="2" xfId="0" applyNumberFormat="1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4" fillId="0" borderId="0" xfId="3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4" fillId="0" borderId="2" xfId="3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7" borderId="5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12" xfId="0" applyFill="1" applyBorder="1" applyAlignment="1">
      <alignment horizontal="center" vertical="center"/>
    </xf>
    <xf numFmtId="0" fontId="0" fillId="17" borderId="6" xfId="0" applyFill="1" applyBorder="1" applyAlignment="1">
      <alignment horizontal="center" vertical="center"/>
    </xf>
    <xf numFmtId="0" fontId="0" fillId="17" borderId="13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0" fillId="13" borderId="12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13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4" borderId="2" xfId="0" applyFill="1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3" borderId="2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22" borderId="2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3" fontId="0" fillId="6" borderId="2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 vertical="center" textRotation="255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0" fontId="3" fillId="0" borderId="2" xfId="3" applyBorder="1" applyAlignment="1">
      <alignment horizontal="center" vertical="center" wrapText="1"/>
    </xf>
    <xf numFmtId="3" fontId="0" fillId="3" borderId="2" xfId="0" applyNumberFormat="1" applyFill="1" applyBorder="1" applyAlignment="1">
      <alignment horizontal="center"/>
    </xf>
    <xf numFmtId="3" fontId="0" fillId="29" borderId="7" xfId="0" applyNumberFormat="1" applyFill="1" applyBorder="1" applyAlignment="1">
      <alignment horizontal="center"/>
    </xf>
    <xf numFmtId="3" fontId="0" fillId="29" borderId="8" xfId="0" applyNumberFormat="1" applyFill="1" applyBorder="1" applyAlignment="1">
      <alignment horizontal="center"/>
    </xf>
    <xf numFmtId="3" fontId="0" fillId="29" borderId="4" xfId="0" applyNumberFormat="1" applyFill="1" applyBorder="1" applyAlignment="1">
      <alignment horizontal="center"/>
    </xf>
    <xf numFmtId="0" fontId="0" fillId="29" borderId="9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9" xfId="0" applyFill="1" applyBorder="1" applyAlignment="1">
      <alignment horizontal="center" vertical="center"/>
    </xf>
    <xf numFmtId="0" fontId="0" fillId="28" borderId="7" xfId="0" applyFill="1" applyBorder="1" applyAlignment="1">
      <alignment horizontal="center"/>
    </xf>
    <xf numFmtId="0" fontId="0" fillId="28" borderId="8" xfId="0" applyFill="1" applyBorder="1" applyAlignment="1">
      <alignment horizontal="center"/>
    </xf>
    <xf numFmtId="0" fontId="0" fillId="28" borderId="4" xfId="0" applyFill="1" applyBorder="1" applyAlignment="1">
      <alignment horizontal="center"/>
    </xf>
  </cellXfs>
  <cellStyles count="4">
    <cellStyle name="Hipervínculo" xfId="3" builtinId="8"/>
    <cellStyle name="Moneda" xfId="2" builtinId="4"/>
    <cellStyle name="Normal" xfId="0" builtinId="0"/>
    <cellStyle name="Notas" xfId="1" builtinId="10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6699"/>
      <color rgb="FF993366"/>
      <color rgb="FF9933FF"/>
      <color rgb="FFFF9900"/>
      <color rgb="FFFF00FF"/>
      <color rgb="FFA50021"/>
      <color rgb="FFCC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RENDIZ/Downloads/Inventario%20de%20productos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os"/>
      <sheetName val="Vendedores"/>
      <sheetName val="Clientes"/>
      <sheetName val="Proveedores"/>
      <sheetName val="Inventario"/>
      <sheetName val="Entrada"/>
      <sheetName val="Salida"/>
    </sheetNames>
    <sheetDataSet>
      <sheetData sheetId="0">
        <row r="4">
          <cell r="C4" t="str">
            <v>COLBONES</v>
          </cell>
          <cell r="D4">
            <v>2500</v>
          </cell>
        </row>
        <row r="5">
          <cell r="C5" t="str">
            <v>LAPICES</v>
          </cell>
          <cell r="D5">
            <v>800</v>
          </cell>
        </row>
        <row r="6">
          <cell r="C6" t="str">
            <v xml:space="preserve">CUADERNOS </v>
          </cell>
          <cell r="D6">
            <v>5000</v>
          </cell>
        </row>
        <row r="7">
          <cell r="C7" t="str">
            <v>CARPETAS DE PLASTICO</v>
          </cell>
          <cell r="D7">
            <v>1500</v>
          </cell>
        </row>
        <row r="8">
          <cell r="C8" t="str">
            <v>ESFEROS</v>
          </cell>
          <cell r="D8">
            <v>1400</v>
          </cell>
        </row>
        <row r="9">
          <cell r="C9" t="str">
            <v>CAJA DE COLORES</v>
          </cell>
          <cell r="D9">
            <v>7000</v>
          </cell>
        </row>
        <row r="10">
          <cell r="C10" t="str">
            <v>PINTURAS</v>
          </cell>
          <cell r="D10">
            <v>2500</v>
          </cell>
        </row>
        <row r="11">
          <cell r="C11" t="str">
            <v>CARPETAS DE CARTON</v>
          </cell>
          <cell r="D11">
            <v>500</v>
          </cell>
        </row>
        <row r="12">
          <cell r="C12" t="str">
            <v>CARTULINAS</v>
          </cell>
          <cell r="D12">
            <v>200</v>
          </cell>
        </row>
        <row r="13">
          <cell r="C13" t="str">
            <v xml:space="preserve">PALOS DE BALSO </v>
          </cell>
          <cell r="D13">
            <v>1200</v>
          </cell>
        </row>
        <row r="14">
          <cell r="C14" t="str">
            <v>HOJAS BLANCAS</v>
          </cell>
          <cell r="D14">
            <v>100</v>
          </cell>
        </row>
        <row r="15">
          <cell r="C15" t="str">
            <v>PELUCHE PEQUEÑO</v>
          </cell>
          <cell r="D15">
            <v>8000</v>
          </cell>
        </row>
        <row r="16">
          <cell r="C16" t="str">
            <v>CREMA</v>
          </cell>
          <cell r="D16">
            <v>9000</v>
          </cell>
          <cell r="E16"/>
        </row>
        <row r="17">
          <cell r="C17" t="str">
            <v xml:space="preserve">PIÑATA </v>
          </cell>
          <cell r="D17">
            <v>18000</v>
          </cell>
          <cell r="E17"/>
        </row>
        <row r="18">
          <cell r="C18" t="str">
            <v>JUEGOS DE MESA</v>
          </cell>
          <cell r="D18">
            <v>12000</v>
          </cell>
          <cell r="E18"/>
        </row>
        <row r="19">
          <cell r="C19"/>
          <cell r="D19"/>
          <cell r="E19"/>
        </row>
        <row r="20">
          <cell r="C20"/>
          <cell r="D20"/>
          <cell r="E20"/>
        </row>
        <row r="21">
          <cell r="C21"/>
          <cell r="D21"/>
          <cell r="E21"/>
        </row>
      </sheetData>
      <sheetData sheetId="1">
        <row r="4">
          <cell r="B4">
            <v>15624897</v>
          </cell>
          <cell r="C4" t="str">
            <v xml:space="preserve">JUAN CARLOS </v>
          </cell>
          <cell r="D4" t="str">
            <v>GUTIERREZ PEREZ</v>
          </cell>
          <cell r="E4" t="str">
            <v>JUAN CARLOS  GUTIERREZ PEREZ</v>
          </cell>
          <cell r="F4">
            <v>750000</v>
          </cell>
        </row>
        <row r="5">
          <cell r="B5">
            <v>35621478</v>
          </cell>
          <cell r="C5" t="str">
            <v>CRISTIAN DAVID</v>
          </cell>
          <cell r="D5" t="str">
            <v xml:space="preserve">LADINO PARRA </v>
          </cell>
          <cell r="E5" t="str">
            <v xml:space="preserve">CRISTIAN DAVID LADINO PARRA </v>
          </cell>
          <cell r="F5">
            <v>800000</v>
          </cell>
        </row>
        <row r="6">
          <cell r="B6">
            <v>95864721</v>
          </cell>
          <cell r="C6" t="str">
            <v>JUAN CAMILO</v>
          </cell>
          <cell r="D6" t="str">
            <v xml:space="preserve">VARGAS GIRALDO </v>
          </cell>
          <cell r="E6" t="str">
            <v xml:space="preserve">JUAN CAMILO VARGAS GIRALDO </v>
          </cell>
          <cell r="F6">
            <v>680000</v>
          </cell>
        </row>
        <row r="7">
          <cell r="B7">
            <v>34682165</v>
          </cell>
          <cell r="C7" t="str">
            <v xml:space="preserve">ANDRES FERNANDO </v>
          </cell>
          <cell r="D7" t="str">
            <v>SANCHEZ PEREZ</v>
          </cell>
          <cell r="E7" t="str">
            <v>ANDRES FERNANDO  SANCHEZ PEREZ</v>
          </cell>
          <cell r="F7">
            <v>1100000</v>
          </cell>
        </row>
        <row r="8">
          <cell r="B8">
            <v>97643128</v>
          </cell>
          <cell r="C8" t="str">
            <v xml:space="preserve">ALISSON  </v>
          </cell>
          <cell r="D8" t="str">
            <v xml:space="preserve">GOMEZ ESTRADA </v>
          </cell>
          <cell r="E8" t="str">
            <v xml:space="preserve">ALISSON   GOMEZ ESTRADA </v>
          </cell>
          <cell r="F8">
            <v>1500000</v>
          </cell>
        </row>
        <row r="9">
          <cell r="B9">
            <v>25461235</v>
          </cell>
          <cell r="C9" t="str">
            <v xml:space="preserve">SERGIO ESTIVEN </v>
          </cell>
          <cell r="D9" t="str">
            <v>CAÑAS CRUZ</v>
          </cell>
          <cell r="E9" t="str">
            <v>SERGIO ESTIVEN  CAÑAS CRUZ</v>
          </cell>
          <cell r="F9">
            <v>650000</v>
          </cell>
        </row>
        <row r="10">
          <cell r="B10">
            <v>98745623</v>
          </cell>
          <cell r="C10" t="str">
            <v xml:space="preserve">JUANA VALENTINA </v>
          </cell>
          <cell r="D10" t="str">
            <v xml:space="preserve">VANEGAS ESTRADA </v>
          </cell>
          <cell r="E10" t="str">
            <v xml:space="preserve">JUANA VALENTINA  VANEGAS ESTRADA </v>
          </cell>
          <cell r="F10">
            <v>950000</v>
          </cell>
        </row>
        <row r="11">
          <cell r="B11">
            <v>16734682</v>
          </cell>
          <cell r="C11" t="str">
            <v xml:space="preserve">IVONNE NATALIA </v>
          </cell>
          <cell r="D11" t="str">
            <v xml:space="preserve">GAITAN GUITERREZ </v>
          </cell>
          <cell r="E11" t="str">
            <v xml:space="preserve">IVONNE NATALIA  GAITAN GUITERREZ </v>
          </cell>
          <cell r="F11">
            <v>580000</v>
          </cell>
        </row>
        <row r="12">
          <cell r="B12">
            <v>95136842</v>
          </cell>
          <cell r="C12" t="str">
            <v xml:space="preserve">LINA GABRIELA </v>
          </cell>
          <cell r="D12" t="str">
            <v xml:space="preserve">NOVOA CHITIVA </v>
          </cell>
          <cell r="E12" t="str">
            <v xml:space="preserve">LINA GABRIELA  NOVOA CHITIVA </v>
          </cell>
          <cell r="F12">
            <v>790000</v>
          </cell>
        </row>
        <row r="13">
          <cell r="B13">
            <v>91824682</v>
          </cell>
          <cell r="C13" t="str">
            <v xml:space="preserve">LAURA DANIELA </v>
          </cell>
          <cell r="D13" t="str">
            <v xml:space="preserve">CASTILLO ALBARRACIN </v>
          </cell>
          <cell r="E13" t="str">
            <v xml:space="preserve">LAURA DANIELA  CASTILLO ALBARRACIN </v>
          </cell>
          <cell r="F13">
            <v>150000</v>
          </cell>
        </row>
      </sheetData>
      <sheetData sheetId="2">
        <row r="4">
          <cell r="C4" t="str">
            <v>JUAN CAMILO</v>
          </cell>
          <cell r="D4" t="str">
            <v>SANCHEZ ROBLEDO</v>
          </cell>
          <cell r="E4" t="str">
            <v>JUAN CAMILOSANCHEZ ROBLEDO</v>
          </cell>
          <cell r="F4" t="str">
            <v>156 125 4769</v>
          </cell>
        </row>
        <row r="5">
          <cell r="C5" t="str">
            <v xml:space="preserve">JUAN SEBASTIAN </v>
          </cell>
          <cell r="D5" t="str">
            <v>PARRA MARIN</v>
          </cell>
          <cell r="E5" t="str">
            <v>JUAN SEBASTIAN PARRA MARIN</v>
          </cell>
          <cell r="F5" t="str">
            <v>156 548 5487</v>
          </cell>
        </row>
        <row r="6">
          <cell r="C6" t="str">
            <v xml:space="preserve">SARA JIMENA </v>
          </cell>
          <cell r="D6" t="str">
            <v>GOMEZ GUTIERREZ</v>
          </cell>
          <cell r="E6" t="str">
            <v>SARA JIMENA GOMEZ GUTIERREZ</v>
          </cell>
          <cell r="F6" t="str">
            <v xml:space="preserve">358 456 8795 </v>
          </cell>
        </row>
        <row r="7">
          <cell r="C7" t="str">
            <v>LINA PAOLA</v>
          </cell>
          <cell r="D7" t="str">
            <v>SUAREZ CHITIVA</v>
          </cell>
          <cell r="E7" t="str">
            <v>LINA PAOLASUAREZ CHITIVA</v>
          </cell>
          <cell r="F7" t="str">
            <v xml:space="preserve">321 546 8795 </v>
          </cell>
        </row>
        <row r="8">
          <cell r="C8" t="str">
            <v xml:space="preserve">DANIEL FELIPE </v>
          </cell>
          <cell r="D8" t="str">
            <v>PEREZ ESTRADA</v>
          </cell>
          <cell r="E8" t="str">
            <v>DANIEL FELIPE PEREZ ESTRADA</v>
          </cell>
          <cell r="F8" t="str">
            <v>301 548 6975</v>
          </cell>
        </row>
        <row r="9">
          <cell r="C9" t="str">
            <v xml:space="preserve">PAOLA ALEJANDRA </v>
          </cell>
          <cell r="D9" t="str">
            <v>MEDINA CHAPARRO</v>
          </cell>
          <cell r="E9" t="str">
            <v>PAOLA ALEJANDRA MEDINA CHAPARRO</v>
          </cell>
          <cell r="F9" t="str">
            <v>375 900 1506</v>
          </cell>
        </row>
        <row r="10">
          <cell r="C10" t="str">
            <v xml:space="preserve">NIKOL NATALIA </v>
          </cell>
          <cell r="D10" t="str">
            <v>OSPINA CASTILLO</v>
          </cell>
          <cell r="E10" t="str">
            <v>NIKOL NATALIA OSPINA CASTILLO</v>
          </cell>
          <cell r="F10" t="str">
            <v>305 250 0147</v>
          </cell>
        </row>
        <row r="11">
          <cell r="C11" t="str">
            <v xml:space="preserve">JUAN FELIPE </v>
          </cell>
          <cell r="D11" t="str">
            <v>LADINO MOLANO</v>
          </cell>
          <cell r="E11" t="str">
            <v>JUAN FELIPE LADINO MOLANO</v>
          </cell>
          <cell r="F11" t="str">
            <v>654 321 5201</v>
          </cell>
        </row>
        <row r="12">
          <cell r="C12" t="str">
            <v xml:space="preserve">DANIELA ALEJANDRA </v>
          </cell>
          <cell r="D12" t="str">
            <v xml:space="preserve">GALINDO PAEZ </v>
          </cell>
          <cell r="E12" t="str">
            <v xml:space="preserve">DANIELA ALEJANDRA GALINDO PAEZ </v>
          </cell>
          <cell r="F12">
            <v>4920107</v>
          </cell>
        </row>
        <row r="13">
          <cell r="C13" t="str">
            <v xml:space="preserve">YEIMY ESTEBAN </v>
          </cell>
          <cell r="D13" t="str">
            <v>RIOS PINILLA</v>
          </cell>
          <cell r="E13" t="str">
            <v>YEIMY ESTEBAN RIOS PINILLA</v>
          </cell>
          <cell r="F13">
            <v>1385007</v>
          </cell>
        </row>
      </sheetData>
      <sheetData sheetId="3">
        <row r="5">
          <cell r="B5">
            <v>15426987</v>
          </cell>
          <cell r="C5" t="str">
            <v>FABRIFOLDER S.A.S</v>
          </cell>
          <cell r="D5" t="str">
            <v>JUAN CARLOS POSADA</v>
          </cell>
          <cell r="E5" t="str">
            <v>CARRERA 7 D BIS 67 47</v>
          </cell>
        </row>
        <row r="6">
          <cell r="B6">
            <v>26587461</v>
          </cell>
          <cell r="C6" t="str">
            <v>CORVENTAS DE COLOMBIA S.A.S</v>
          </cell>
          <cell r="D6" t="str">
            <v xml:space="preserve">CAMILO GELVEZ </v>
          </cell>
          <cell r="E6" t="str">
            <v>CALLE 74 65 B 39</v>
          </cell>
        </row>
        <row r="7">
          <cell r="B7">
            <v>65987564</v>
          </cell>
          <cell r="C7" t="str">
            <v>UTILES UTILES S.A.S</v>
          </cell>
          <cell r="D7" t="str">
            <v xml:space="preserve">INGRID VALBUENA </v>
          </cell>
          <cell r="E7" t="str">
            <v>CALLE 105 23 06</v>
          </cell>
        </row>
        <row r="8">
          <cell r="B8">
            <v>56821315</v>
          </cell>
          <cell r="C8" t="str">
            <v xml:space="preserve">UTILES YA LTDA </v>
          </cell>
          <cell r="D8" t="str">
            <v>MARCELA AREVALO</v>
          </cell>
          <cell r="E8" t="str">
            <v>CARRERA 90 6 A 47 IN 132</v>
          </cell>
        </row>
        <row r="9">
          <cell r="B9">
            <v>20103045</v>
          </cell>
          <cell r="C9" t="str">
            <v>PAPELES PRIMAVERA S.A</v>
          </cell>
          <cell r="D9" t="str">
            <v xml:space="preserve">SANDRA GUARNIZO </v>
          </cell>
          <cell r="E9" t="str">
            <v>CALLE 21 69 B 20</v>
          </cell>
        </row>
        <row r="10">
          <cell r="B10">
            <v>56840301</v>
          </cell>
          <cell r="C10" t="str">
            <v>GRAFICAS Y UTILES DE COLOMBIA S.A.S</v>
          </cell>
          <cell r="D10" t="str">
            <v>ESTEBAN PEREZ</v>
          </cell>
          <cell r="E10" t="str">
            <v>CALLE 18 2 40 BRR CENTRO</v>
          </cell>
        </row>
        <row r="11">
          <cell r="B11">
            <v>23650014</v>
          </cell>
          <cell r="C11" t="str">
            <v xml:space="preserve">SERVICIOS ESCOLARES ESPECIALES </v>
          </cell>
          <cell r="D11" t="str">
            <v>MARIA JOSE GOMEZ</v>
          </cell>
          <cell r="E11" t="str">
            <v>CARRERA 12A 2 A 44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LEO76598984@HOTMAIL.COM" TargetMode="External"/><Relationship Id="rId2" Type="http://schemas.openxmlformats.org/officeDocument/2006/relationships/hyperlink" Target="mailto:LEO76598984@HOTMAIL.COM" TargetMode="External"/><Relationship Id="rId1" Type="http://schemas.openxmlformats.org/officeDocument/2006/relationships/hyperlink" Target="mailto:LEO76598984@HOTMAIL.COM" TargetMode="External"/><Relationship Id="rId5" Type="http://schemas.openxmlformats.org/officeDocument/2006/relationships/hyperlink" Target="mailto:LEO76598984@HOTMAIL.COM" TargetMode="External"/><Relationship Id="rId4" Type="http://schemas.openxmlformats.org/officeDocument/2006/relationships/hyperlink" Target="mailto:LEO76598984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90"/>
  <sheetViews>
    <sheetView topLeftCell="A34" zoomScale="70" zoomScaleNormal="70" workbookViewId="0">
      <selection activeCell="I82" sqref="I82"/>
    </sheetView>
  </sheetViews>
  <sheetFormatPr baseColWidth="10" defaultRowHeight="14.4" x14ac:dyDescent="0.3"/>
  <cols>
    <col min="2" max="2" width="14.5546875" customWidth="1"/>
    <col min="3" max="3" width="29" customWidth="1"/>
    <col min="4" max="4" width="19.44140625" customWidth="1"/>
    <col min="5" max="5" width="13.6640625" customWidth="1"/>
    <col min="6" max="6" width="18.44140625" customWidth="1"/>
    <col min="7" max="7" width="18.109375" customWidth="1"/>
    <col min="8" max="8" width="13.88671875" customWidth="1"/>
    <col min="9" max="9" width="17" customWidth="1"/>
    <col min="10" max="10" width="34.109375" customWidth="1"/>
    <col min="11" max="11" width="19.5546875" customWidth="1"/>
    <col min="13" max="13" width="19.88671875" customWidth="1"/>
    <col min="14" max="14" width="20.88671875" customWidth="1"/>
    <col min="15" max="15" width="37.5546875" customWidth="1"/>
    <col min="16" max="16" width="39.33203125" customWidth="1"/>
    <col min="17" max="17" width="40.109375" customWidth="1"/>
    <col min="18" max="18" width="36" customWidth="1"/>
    <col min="19" max="19" width="23.44140625" customWidth="1"/>
    <col min="20" max="20" width="26.6640625" customWidth="1"/>
    <col min="21" max="21" width="20.88671875" customWidth="1"/>
    <col min="22" max="22" width="39.109375" customWidth="1"/>
    <col min="26" max="26" width="18.6640625" customWidth="1"/>
  </cols>
  <sheetData>
    <row r="2" spans="2:25" x14ac:dyDescent="0.3">
      <c r="B2" s="122" t="s">
        <v>115</v>
      </c>
      <c r="C2" s="123"/>
      <c r="D2" s="123"/>
      <c r="E2" s="123"/>
      <c r="F2" s="123"/>
      <c r="G2" s="123"/>
      <c r="H2" s="123"/>
      <c r="I2" s="123"/>
      <c r="J2" s="124"/>
    </row>
    <row r="3" spans="2:25" x14ac:dyDescent="0.3">
      <c r="B3" s="125"/>
      <c r="C3" s="126"/>
      <c r="D3" s="126"/>
      <c r="E3" s="126"/>
      <c r="F3" s="126"/>
      <c r="G3" s="126"/>
      <c r="H3" s="126"/>
      <c r="I3" s="126"/>
      <c r="J3" s="127"/>
    </row>
    <row r="4" spans="2:25" x14ac:dyDescent="0.3">
      <c r="B4" s="18" t="s">
        <v>116</v>
      </c>
      <c r="C4" s="1" t="s">
        <v>117</v>
      </c>
      <c r="D4" s="1" t="s">
        <v>118</v>
      </c>
      <c r="E4" s="1" t="s">
        <v>119</v>
      </c>
      <c r="F4" s="1" t="s">
        <v>120</v>
      </c>
      <c r="G4" s="7" t="s">
        <v>121</v>
      </c>
      <c r="H4" s="7" t="s">
        <v>122</v>
      </c>
      <c r="I4" s="1" t="s">
        <v>123</v>
      </c>
      <c r="J4" s="1" t="s">
        <v>124</v>
      </c>
    </row>
    <row r="5" spans="2:25" x14ac:dyDescent="0.3">
      <c r="B5" s="121"/>
      <c r="C5" s="40">
        <f ca="1">NOW()</f>
        <v>43593.607629398146</v>
      </c>
      <c r="D5" s="1"/>
      <c r="E5" s="1" t="str">
        <f>IFERROR(VLOOKUP(D5,[1]Productos!C4:E18,2),".")</f>
        <v>.</v>
      </c>
      <c r="F5" s="1">
        <v>2</v>
      </c>
      <c r="G5" s="1">
        <v>15648975</v>
      </c>
      <c r="H5" s="1" t="str">
        <f>IFERROR(VLOOKUP(G5,[1]Clientes!C4:$F$13,4,),".")</f>
        <v>.</v>
      </c>
      <c r="I5" s="1">
        <v>15624897</v>
      </c>
      <c r="J5" s="1" t="str">
        <f>IFERROR(VLOOKUP(I5,[1]Vendedores!$B$4:$F$13,4,FALSE),".")</f>
        <v>JUAN CARLOS  GUTIERREZ PEREZ</v>
      </c>
    </row>
    <row r="6" spans="2:25" x14ac:dyDescent="0.3">
      <c r="B6" s="121"/>
      <c r="C6" s="40">
        <f ca="1">NOW()</f>
        <v>43593.607629398146</v>
      </c>
      <c r="D6" s="1"/>
      <c r="E6" s="1" t="str">
        <f>IFERROR(VLOOKUP(D6,[1]Productos!C5:E19,2),".")</f>
        <v>.</v>
      </c>
      <c r="F6" s="1">
        <v>3</v>
      </c>
      <c r="G6" s="1">
        <v>1649875624</v>
      </c>
      <c r="H6" s="1" t="str">
        <f>IFERROR(VLOOKUP(G6,[1]Clientes!C5:$F$13,4,),".")</f>
        <v>.</v>
      </c>
      <c r="I6" s="1">
        <v>34682165</v>
      </c>
      <c r="J6" s="1" t="str">
        <f>IFERROR(VLOOKUP(I6,[1]Vendedores!$B$4:$F$13,4,FALSE),".")</f>
        <v>ANDRES FERNANDO  SANCHEZ PEREZ</v>
      </c>
    </row>
    <row r="7" spans="2:25" x14ac:dyDescent="0.3">
      <c r="B7" s="121"/>
      <c r="C7" s="40">
        <f ca="1">NOW()</f>
        <v>43593.607629398146</v>
      </c>
      <c r="D7" s="1"/>
      <c r="E7" s="1" t="str">
        <f>IFERROR(VLOOKUP(D7,[1]Productos!C6:E20,2),".")</f>
        <v>.</v>
      </c>
      <c r="F7" s="1">
        <v>6</v>
      </c>
      <c r="G7" s="1">
        <v>26498875</v>
      </c>
      <c r="H7" s="1" t="str">
        <f>IFERROR(VLOOKUP(G7,[1]Clientes!C6:$F$13,4,),".")</f>
        <v>.</v>
      </c>
      <c r="I7" s="1">
        <v>35621478</v>
      </c>
      <c r="J7" s="1" t="str">
        <f>IFERROR(VLOOKUP(I7,[1]Vendedores!$B$4:$F$13,4,FALSE),".")</f>
        <v xml:space="preserve">CRISTIAN DAVID LADINO PARRA </v>
      </c>
    </row>
    <row r="8" spans="2:25" x14ac:dyDescent="0.3">
      <c r="B8" s="121"/>
      <c r="C8" s="40">
        <f ca="1">NOW()</f>
        <v>43593.607629398146</v>
      </c>
      <c r="D8" s="1"/>
      <c r="E8" s="1" t="str">
        <f>IFERROR(VLOOKUP(D8,[1]Productos!C7:E21,2),".")</f>
        <v>.</v>
      </c>
      <c r="F8" s="1">
        <v>4</v>
      </c>
      <c r="G8" s="1">
        <v>85274193</v>
      </c>
      <c r="H8" s="1" t="str">
        <f>IFERROR(VLOOKUP(G8,[1]Clientes!C7:$F$13,4,),".")</f>
        <v>.</v>
      </c>
      <c r="I8" s="1">
        <v>25461235</v>
      </c>
      <c r="J8" s="1" t="str">
        <f>IFERROR(VLOOKUP(I8,[1]Vendedores!$B$4:$F$13,4,FALSE),".")</f>
        <v>SERGIO ESTIVEN  CAÑAS CRUZ</v>
      </c>
    </row>
    <row r="10" spans="2:25" x14ac:dyDescent="0.3">
      <c r="B10" s="9" t="s">
        <v>28</v>
      </c>
    </row>
    <row r="12" spans="2:25" x14ac:dyDescent="0.3">
      <c r="B12" s="134" t="s">
        <v>238</v>
      </c>
      <c r="C12" s="135"/>
      <c r="D12" s="135"/>
      <c r="E12" s="135"/>
      <c r="F12" s="135"/>
      <c r="G12" s="135"/>
      <c r="H12" s="135"/>
      <c r="I12" s="135"/>
      <c r="J12" s="135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6"/>
    </row>
    <row r="13" spans="2:25" x14ac:dyDescent="0.3">
      <c r="B13" s="137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9"/>
    </row>
    <row r="14" spans="2:25" x14ac:dyDescent="0.3">
      <c r="B14" s="18" t="s">
        <v>116</v>
      </c>
      <c r="C14" s="1" t="s">
        <v>117</v>
      </c>
      <c r="D14" s="1" t="s">
        <v>118</v>
      </c>
      <c r="E14" s="1" t="s">
        <v>119</v>
      </c>
      <c r="F14" s="42" t="s">
        <v>125</v>
      </c>
      <c r="G14" s="1" t="s">
        <v>120</v>
      </c>
      <c r="H14" s="42" t="s">
        <v>126</v>
      </c>
      <c r="I14" s="42" t="s">
        <v>127</v>
      </c>
      <c r="J14" s="45" t="s">
        <v>134</v>
      </c>
      <c r="K14" s="42" t="s">
        <v>135</v>
      </c>
      <c r="L14" s="46" t="s">
        <v>136</v>
      </c>
      <c r="M14" s="46" t="s">
        <v>57</v>
      </c>
      <c r="N14" s="46" t="s">
        <v>137</v>
      </c>
      <c r="O14" s="46" t="s">
        <v>138</v>
      </c>
      <c r="P14" s="46" t="s">
        <v>139</v>
      </c>
      <c r="Q14" s="46" t="s">
        <v>136</v>
      </c>
      <c r="R14" s="46" t="s">
        <v>190</v>
      </c>
      <c r="S14" s="56" t="s">
        <v>191</v>
      </c>
      <c r="T14" s="46" t="s">
        <v>192</v>
      </c>
      <c r="U14" s="46" t="s">
        <v>187</v>
      </c>
      <c r="V14" s="51" t="s">
        <v>57</v>
      </c>
      <c r="W14" s="51" t="s">
        <v>137</v>
      </c>
      <c r="X14" s="46" t="s">
        <v>188</v>
      </c>
      <c r="Y14" s="46" t="s">
        <v>189</v>
      </c>
    </row>
    <row r="15" spans="2:25" x14ac:dyDescent="0.3">
      <c r="B15" s="121"/>
      <c r="C15" s="40">
        <f ca="1">NOW()</f>
        <v>43593.607629398146</v>
      </c>
      <c r="D15" s="1"/>
      <c r="E15" s="1" t="str">
        <f>IFERROR(VLOOKUP(D15,[1]Productos!C12:E26,2),".")</f>
        <v>.</v>
      </c>
      <c r="F15" s="43">
        <v>2500</v>
      </c>
      <c r="G15" s="1">
        <v>2</v>
      </c>
      <c r="H15" s="42">
        <v>40</v>
      </c>
      <c r="I15" s="42" t="s">
        <v>128</v>
      </c>
      <c r="J15" s="42">
        <v>40</v>
      </c>
      <c r="K15" s="42">
        <v>20</v>
      </c>
      <c r="L15" s="47">
        <v>15648975</v>
      </c>
      <c r="M15" s="48" t="s">
        <v>140</v>
      </c>
      <c r="N15" s="48" t="s">
        <v>141</v>
      </c>
      <c r="O15" s="48" t="str">
        <f t="shared" ref="O15:O22" si="0">CONCATENATE(M15,N15)</f>
        <v>JUAN CAMILOSANCHEZ ROBLEDO</v>
      </c>
      <c r="P15" s="49" t="s">
        <v>142</v>
      </c>
      <c r="Q15" s="47">
        <v>15426987</v>
      </c>
      <c r="R15" s="48" t="s">
        <v>193</v>
      </c>
      <c r="S15" s="57" t="s">
        <v>194</v>
      </c>
      <c r="T15" s="48" t="s">
        <v>195</v>
      </c>
      <c r="U15" s="47">
        <v>15624897</v>
      </c>
      <c r="V15" s="48" t="s">
        <v>168</v>
      </c>
      <c r="W15" s="48" t="s">
        <v>169</v>
      </c>
      <c r="X15" s="48" t="str">
        <f>CONCATENATE(V15," ",W15)</f>
        <v>JUAN CARLOS  GUTIERREZ PEREZ</v>
      </c>
      <c r="Y15" s="50">
        <v>750000</v>
      </c>
    </row>
    <row r="16" spans="2:25" x14ac:dyDescent="0.3">
      <c r="B16" s="121"/>
      <c r="C16" s="40">
        <f t="shared" ref="C16:C22" ca="1" si="1">NOW()</f>
        <v>43593.607629398146</v>
      </c>
      <c r="D16" s="1"/>
      <c r="E16" s="1" t="str">
        <f>IFERROR(VLOOKUP(D16,[1]Productos!C13:E27,2),".")</f>
        <v>.</v>
      </c>
      <c r="F16" s="43">
        <v>800</v>
      </c>
      <c r="G16" s="1">
        <v>3</v>
      </c>
      <c r="H16" s="42">
        <v>18</v>
      </c>
      <c r="I16" s="42" t="s">
        <v>129</v>
      </c>
      <c r="J16" s="42">
        <v>40</v>
      </c>
      <c r="K16" s="42">
        <v>20</v>
      </c>
      <c r="L16" s="47">
        <v>13467982</v>
      </c>
      <c r="M16" s="48" t="s">
        <v>143</v>
      </c>
      <c r="N16" s="48" t="s">
        <v>144</v>
      </c>
      <c r="O16" s="48" t="str">
        <f t="shared" si="0"/>
        <v>JUAN SEBASTIAN PARRA MARIN</v>
      </c>
      <c r="P16" s="49" t="s">
        <v>145</v>
      </c>
      <c r="Q16" s="47">
        <v>26587461</v>
      </c>
      <c r="R16" s="48" t="s">
        <v>196</v>
      </c>
      <c r="S16" s="57" t="s">
        <v>197</v>
      </c>
      <c r="T16" s="48" t="s">
        <v>198</v>
      </c>
      <c r="U16" s="47">
        <v>35621478</v>
      </c>
      <c r="V16" s="48" t="s">
        <v>170</v>
      </c>
      <c r="W16" s="48" t="s">
        <v>171</v>
      </c>
      <c r="X16" s="48" t="str">
        <f t="shared" ref="X16:X22" si="2">CONCATENATE(V16," ",W16)</f>
        <v xml:space="preserve">CRISTIAN DAVID LADINO PARRA </v>
      </c>
      <c r="Y16" s="50">
        <v>800000</v>
      </c>
    </row>
    <row r="17" spans="1:26" x14ac:dyDescent="0.3">
      <c r="B17" s="121"/>
      <c r="C17" s="40">
        <f t="shared" ca="1" si="1"/>
        <v>43593.607629398146</v>
      </c>
      <c r="D17" s="1"/>
      <c r="E17" s="1" t="str">
        <f>IFERROR(VLOOKUP(D17,[1]Productos!C14:E28,2),".")</f>
        <v>.</v>
      </c>
      <c r="F17" s="43">
        <v>5000</v>
      </c>
      <c r="G17" s="1">
        <v>6</v>
      </c>
      <c r="H17" s="42">
        <v>35</v>
      </c>
      <c r="I17" s="42" t="s">
        <v>130</v>
      </c>
      <c r="J17" s="42">
        <v>60</v>
      </c>
      <c r="K17" s="42">
        <v>30</v>
      </c>
      <c r="L17" s="47">
        <v>1649523975</v>
      </c>
      <c r="M17" s="48" t="s">
        <v>146</v>
      </c>
      <c r="N17" s="48" t="s">
        <v>147</v>
      </c>
      <c r="O17" s="48" t="str">
        <f t="shared" si="0"/>
        <v>SARA JIMENA GOMEZ GUTIERREZ</v>
      </c>
      <c r="P17" s="49" t="s">
        <v>148</v>
      </c>
      <c r="Q17" s="47">
        <v>65987564</v>
      </c>
      <c r="R17" s="48" t="s">
        <v>199</v>
      </c>
      <c r="S17" s="57" t="s">
        <v>200</v>
      </c>
      <c r="T17" s="48" t="s">
        <v>201</v>
      </c>
      <c r="U17" s="47">
        <v>95864721</v>
      </c>
      <c r="V17" s="48" t="s">
        <v>140</v>
      </c>
      <c r="W17" s="48" t="s">
        <v>172</v>
      </c>
      <c r="X17" s="48" t="str">
        <f t="shared" si="2"/>
        <v xml:space="preserve">JUAN CAMILO VARGAS GIRALDO </v>
      </c>
      <c r="Y17" s="50">
        <v>680000</v>
      </c>
    </row>
    <row r="18" spans="1:26" x14ac:dyDescent="0.3">
      <c r="B18" s="121"/>
      <c r="C18" s="40">
        <f t="shared" ca="1" si="1"/>
        <v>43593.607629398146</v>
      </c>
      <c r="D18" s="1"/>
      <c r="E18" s="1" t="str">
        <f>IFERROR(VLOOKUP(D18,[1]Productos!C15:E29,2),".")</f>
        <v>.</v>
      </c>
      <c r="F18" s="43">
        <v>1500</v>
      </c>
      <c r="G18" s="1">
        <v>4</v>
      </c>
      <c r="H18" s="42">
        <v>72</v>
      </c>
      <c r="I18" s="42" t="s">
        <v>131</v>
      </c>
      <c r="J18" s="42">
        <v>70</v>
      </c>
      <c r="K18" s="42">
        <v>35</v>
      </c>
      <c r="L18" s="47">
        <v>1649875624</v>
      </c>
      <c r="M18" s="48" t="s">
        <v>149</v>
      </c>
      <c r="N18" s="48" t="s">
        <v>150</v>
      </c>
      <c r="O18" s="48" t="str">
        <f t="shared" si="0"/>
        <v>LINA PAOLASUAREZ CHITIVA</v>
      </c>
      <c r="P18" s="49" t="s">
        <v>151</v>
      </c>
      <c r="Q18" s="47">
        <v>56821315</v>
      </c>
      <c r="R18" s="48" t="s">
        <v>202</v>
      </c>
      <c r="S18" s="57" t="s">
        <v>203</v>
      </c>
      <c r="T18" s="48" t="s">
        <v>204</v>
      </c>
      <c r="U18" s="47">
        <v>34682165</v>
      </c>
      <c r="V18" s="48" t="s">
        <v>173</v>
      </c>
      <c r="W18" s="48" t="s">
        <v>174</v>
      </c>
      <c r="X18" s="48" t="str">
        <f t="shared" si="2"/>
        <v>ANDRES FERNANDO  SANCHEZ PEREZ</v>
      </c>
      <c r="Y18" s="50">
        <v>1100000</v>
      </c>
    </row>
    <row r="19" spans="1:26" x14ac:dyDescent="0.3">
      <c r="B19" s="121"/>
      <c r="C19" s="40">
        <f t="shared" ca="1" si="1"/>
        <v>43593.607629398146</v>
      </c>
      <c r="D19" s="1"/>
      <c r="E19" s="1" t="str">
        <f>IFERROR(VLOOKUP(D19,[1]Productos!C16:E30,2),".")</f>
        <v>.</v>
      </c>
      <c r="F19" s="43">
        <v>1400</v>
      </c>
      <c r="G19" s="1">
        <v>2</v>
      </c>
      <c r="H19" s="42">
        <v>25</v>
      </c>
      <c r="I19" s="42" t="s">
        <v>129</v>
      </c>
      <c r="J19" s="42">
        <v>30</v>
      </c>
      <c r="K19" s="42">
        <v>15</v>
      </c>
      <c r="L19" s="47">
        <v>15684975</v>
      </c>
      <c r="M19" s="48" t="s">
        <v>152</v>
      </c>
      <c r="N19" s="48" t="s">
        <v>153</v>
      </c>
      <c r="O19" s="48" t="str">
        <f t="shared" si="0"/>
        <v>DANIEL FELIPE PEREZ ESTRADA</v>
      </c>
      <c r="P19" s="49" t="s">
        <v>154</v>
      </c>
      <c r="Q19" s="47">
        <v>20103045</v>
      </c>
      <c r="R19" s="48" t="s">
        <v>205</v>
      </c>
      <c r="S19" s="48" t="s">
        <v>206</v>
      </c>
      <c r="T19" s="48" t="s">
        <v>207</v>
      </c>
      <c r="U19" s="47">
        <v>97643128</v>
      </c>
      <c r="V19" s="48" t="s">
        <v>175</v>
      </c>
      <c r="W19" s="48" t="s">
        <v>176</v>
      </c>
      <c r="X19" s="48" t="str">
        <f t="shared" si="2"/>
        <v xml:space="preserve">ALISSON   GOMEZ ESTRADA </v>
      </c>
      <c r="Y19" s="50">
        <v>1500000</v>
      </c>
    </row>
    <row r="20" spans="1:26" x14ac:dyDescent="0.3">
      <c r="B20" s="121"/>
      <c r="C20" s="40">
        <f t="shared" ca="1" si="1"/>
        <v>43593.607629398146</v>
      </c>
      <c r="D20" s="1"/>
      <c r="E20" s="1" t="str">
        <f>IFERROR(VLOOKUP(D20,[1]Productos!C17:E31,2),".")</f>
        <v>.</v>
      </c>
      <c r="F20" s="43">
        <v>7000</v>
      </c>
      <c r="G20" s="1">
        <v>3</v>
      </c>
      <c r="H20" s="42">
        <v>15</v>
      </c>
      <c r="I20" s="42" t="s">
        <v>128</v>
      </c>
      <c r="J20" s="42">
        <v>20</v>
      </c>
      <c r="K20" s="42">
        <v>10</v>
      </c>
      <c r="L20" s="47">
        <v>26498875</v>
      </c>
      <c r="M20" s="48" t="s">
        <v>155</v>
      </c>
      <c r="N20" s="48" t="s">
        <v>156</v>
      </c>
      <c r="O20" s="48" t="str">
        <f t="shared" si="0"/>
        <v>PAOLA ALEJANDRA MEDINA CHAPARRO</v>
      </c>
      <c r="P20" s="49" t="s">
        <v>157</v>
      </c>
      <c r="Q20" s="47">
        <v>56840301</v>
      </c>
      <c r="R20" s="48" t="s">
        <v>208</v>
      </c>
      <c r="S20" s="48" t="s">
        <v>209</v>
      </c>
      <c r="T20" s="48" t="s">
        <v>210</v>
      </c>
      <c r="U20" s="47">
        <v>25461235</v>
      </c>
      <c r="V20" s="48" t="s">
        <v>177</v>
      </c>
      <c r="W20" s="48" t="s">
        <v>178</v>
      </c>
      <c r="X20" s="48" t="str">
        <f t="shared" si="2"/>
        <v>SERGIO ESTIVEN  CAÑAS CRUZ</v>
      </c>
      <c r="Y20" s="50">
        <v>650000</v>
      </c>
    </row>
    <row r="21" spans="1:26" x14ac:dyDescent="0.3">
      <c r="B21" s="121"/>
      <c r="C21" s="40">
        <f t="shared" ca="1" si="1"/>
        <v>43593.607629398146</v>
      </c>
      <c r="D21" s="1"/>
      <c r="E21" s="1" t="str">
        <f>IFERROR(VLOOKUP(D21,[1]Productos!C18:E32,2),".")</f>
        <v>.</v>
      </c>
      <c r="F21" s="43">
        <v>2500</v>
      </c>
      <c r="G21" s="1">
        <v>6</v>
      </c>
      <c r="H21" s="42">
        <v>10</v>
      </c>
      <c r="I21" s="42" t="s">
        <v>131</v>
      </c>
      <c r="J21" s="42">
        <v>40</v>
      </c>
      <c r="K21" s="42">
        <v>20</v>
      </c>
      <c r="L21" s="47">
        <v>1239876549</v>
      </c>
      <c r="M21" s="48" t="s">
        <v>158</v>
      </c>
      <c r="N21" s="48" t="s">
        <v>159</v>
      </c>
      <c r="O21" s="48" t="str">
        <f t="shared" si="0"/>
        <v>NIKOL NATALIA OSPINA CASTILLO</v>
      </c>
      <c r="P21" s="49" t="s">
        <v>160</v>
      </c>
      <c r="Q21" s="47">
        <v>23650014</v>
      </c>
      <c r="R21" s="48" t="s">
        <v>211</v>
      </c>
      <c r="S21" s="48" t="s">
        <v>212</v>
      </c>
      <c r="T21" s="48" t="s">
        <v>213</v>
      </c>
      <c r="U21" s="47">
        <v>98745623</v>
      </c>
      <c r="V21" s="48" t="s">
        <v>179</v>
      </c>
      <c r="W21" s="48" t="s">
        <v>180</v>
      </c>
      <c r="X21" s="48" t="str">
        <f t="shared" si="2"/>
        <v xml:space="preserve">JUANA VALENTINA  VANEGAS ESTRADA </v>
      </c>
      <c r="Y21" s="50">
        <v>950000</v>
      </c>
    </row>
    <row r="22" spans="1:26" x14ac:dyDescent="0.3">
      <c r="B22" s="121"/>
      <c r="C22" s="40">
        <f t="shared" ca="1" si="1"/>
        <v>43593.607629398146</v>
      </c>
      <c r="D22" s="1"/>
      <c r="E22" s="1" t="str">
        <f>IFERROR(VLOOKUP(D22,[1]Productos!C19:E33,2),".")</f>
        <v>.</v>
      </c>
      <c r="F22" s="43">
        <v>500</v>
      </c>
      <c r="G22" s="1">
        <v>4</v>
      </c>
      <c r="H22" s="42">
        <v>22</v>
      </c>
      <c r="I22" s="42" t="s">
        <v>131</v>
      </c>
      <c r="J22" s="42">
        <v>20</v>
      </c>
      <c r="K22" s="42">
        <v>10</v>
      </c>
      <c r="L22" s="47">
        <v>1234567895</v>
      </c>
      <c r="M22" s="48" t="s">
        <v>161</v>
      </c>
      <c r="N22" s="48" t="s">
        <v>162</v>
      </c>
      <c r="O22" s="48" t="str">
        <f t="shared" si="0"/>
        <v>JUAN FELIPE LADINO MOLANO</v>
      </c>
      <c r="P22" s="49" t="s">
        <v>163</v>
      </c>
      <c r="Q22" s="47">
        <v>20103045</v>
      </c>
      <c r="R22" s="48" t="s">
        <v>205</v>
      </c>
      <c r="S22" s="48" t="s">
        <v>206</v>
      </c>
      <c r="T22" s="48" t="s">
        <v>207</v>
      </c>
      <c r="U22" s="47">
        <v>16734682</v>
      </c>
      <c r="V22" s="48" t="s">
        <v>181</v>
      </c>
      <c r="W22" s="48" t="s">
        <v>182</v>
      </c>
      <c r="X22" s="48" t="str">
        <f t="shared" si="2"/>
        <v xml:space="preserve">IVONNE NATALIA  GAITAN GUITERREZ </v>
      </c>
      <c r="Y22" s="50">
        <v>580000</v>
      </c>
    </row>
    <row r="23" spans="1:26" x14ac:dyDescent="0.3">
      <c r="A23" s="24"/>
      <c r="B23" s="25"/>
      <c r="C23" s="62"/>
      <c r="D23" s="8"/>
      <c r="E23" s="8"/>
      <c r="F23" s="53"/>
      <c r="G23" s="8"/>
      <c r="H23" s="54"/>
      <c r="I23" s="54"/>
      <c r="J23" s="54"/>
      <c r="K23" s="54"/>
      <c r="L23" s="58"/>
      <c r="M23" s="59"/>
      <c r="N23" s="59"/>
      <c r="O23" s="59"/>
      <c r="P23" s="60"/>
      <c r="Q23" s="58"/>
      <c r="R23" s="59"/>
      <c r="S23" s="59"/>
      <c r="T23" s="59"/>
      <c r="U23" s="58"/>
      <c r="V23" s="59"/>
      <c r="W23" s="59"/>
      <c r="X23" s="59"/>
      <c r="Y23" s="61"/>
    </row>
    <row r="24" spans="1:26" x14ac:dyDescent="0.3">
      <c r="A24" s="24"/>
      <c r="B24" s="9" t="s">
        <v>45</v>
      </c>
      <c r="C24" s="62"/>
      <c r="D24" s="8"/>
      <c r="E24" s="8"/>
      <c r="F24" s="53"/>
      <c r="G24" s="8"/>
      <c r="H24" s="54"/>
      <c r="I24" s="54"/>
      <c r="J24" s="54"/>
      <c r="K24" s="54"/>
      <c r="L24" s="58"/>
      <c r="M24" s="59"/>
      <c r="N24" s="59"/>
      <c r="O24" s="59"/>
      <c r="P24" s="60"/>
      <c r="Q24" s="58"/>
      <c r="R24" s="59"/>
      <c r="S24" s="59"/>
      <c r="T24" s="59"/>
      <c r="U24" s="58"/>
      <c r="V24" s="59"/>
      <c r="W24" s="59"/>
      <c r="X24" s="59"/>
      <c r="Y24" s="61"/>
    </row>
    <row r="25" spans="1:26" x14ac:dyDescent="0.3">
      <c r="B25" s="55"/>
      <c r="C25" s="52"/>
      <c r="D25" s="3"/>
      <c r="E25" s="3"/>
      <c r="F25" s="53"/>
      <c r="G25" s="3"/>
      <c r="H25" s="54"/>
      <c r="I25" s="54"/>
      <c r="J25" s="54"/>
      <c r="K25" s="54"/>
    </row>
    <row r="26" spans="1:26" x14ac:dyDescent="0.3">
      <c r="B26" s="41" t="s">
        <v>214</v>
      </c>
      <c r="C26" s="41" t="s">
        <v>215</v>
      </c>
      <c r="D26" s="41" t="s">
        <v>126</v>
      </c>
      <c r="E26" s="41" t="s">
        <v>127</v>
      </c>
      <c r="F26" s="44" t="s">
        <v>134</v>
      </c>
      <c r="G26" s="41" t="s">
        <v>135</v>
      </c>
      <c r="H26" s="54"/>
      <c r="I26" s="128" t="s">
        <v>231</v>
      </c>
      <c r="J26" s="129"/>
      <c r="K26" s="129"/>
      <c r="L26" s="129"/>
      <c r="M26" s="129"/>
      <c r="N26" s="129"/>
      <c r="O26" s="129"/>
      <c r="P26" s="129"/>
      <c r="Q26" s="130"/>
      <c r="S26" s="98" t="s">
        <v>122</v>
      </c>
      <c r="T26" s="98"/>
      <c r="U26" s="98"/>
      <c r="V26" s="98"/>
      <c r="W26" s="98"/>
      <c r="Y26" s="141" t="s">
        <v>191</v>
      </c>
      <c r="Z26" s="141"/>
    </row>
    <row r="27" spans="1:26" x14ac:dyDescent="0.3">
      <c r="B27" s="63">
        <v>1001</v>
      </c>
      <c r="C27" s="42" t="s">
        <v>216</v>
      </c>
      <c r="D27" s="42">
        <v>40</v>
      </c>
      <c r="E27" s="42" t="s">
        <v>130</v>
      </c>
      <c r="F27" s="42">
        <v>40</v>
      </c>
      <c r="G27" s="42">
        <v>20</v>
      </c>
      <c r="H27" s="54"/>
      <c r="I27" s="131"/>
      <c r="J27" s="132"/>
      <c r="K27" s="132"/>
      <c r="L27" s="132"/>
      <c r="M27" s="132"/>
      <c r="N27" s="132"/>
      <c r="O27" s="132"/>
      <c r="P27" s="132"/>
      <c r="Q27" s="133"/>
      <c r="S27" s="65" t="s">
        <v>136</v>
      </c>
      <c r="T27" s="65" t="s">
        <v>57</v>
      </c>
      <c r="U27" s="65" t="s">
        <v>137</v>
      </c>
      <c r="V27" s="65" t="s">
        <v>138</v>
      </c>
      <c r="W27" s="65" t="s">
        <v>139</v>
      </c>
      <c r="Y27" s="69" t="s">
        <v>136</v>
      </c>
      <c r="Z27" s="69" t="s">
        <v>191</v>
      </c>
    </row>
    <row r="28" spans="1:26" x14ac:dyDescent="0.3">
      <c r="B28" s="63">
        <v>1002</v>
      </c>
      <c r="C28" s="42" t="s">
        <v>217</v>
      </c>
      <c r="D28" s="42">
        <v>18</v>
      </c>
      <c r="E28" s="42" t="s">
        <v>129</v>
      </c>
      <c r="F28" s="42">
        <v>40</v>
      </c>
      <c r="G28" s="42">
        <v>20</v>
      </c>
      <c r="H28" s="54"/>
      <c r="I28" s="20" t="s">
        <v>116</v>
      </c>
      <c r="J28" s="1" t="s">
        <v>117</v>
      </c>
      <c r="K28" s="1" t="s">
        <v>118</v>
      </c>
      <c r="L28" s="1" t="s">
        <v>119</v>
      </c>
      <c r="M28" s="1" t="s">
        <v>232</v>
      </c>
      <c r="N28" s="7" t="s">
        <v>233</v>
      </c>
      <c r="O28" s="7" t="s">
        <v>191</v>
      </c>
      <c r="P28" s="1" t="s">
        <v>123</v>
      </c>
      <c r="Q28" s="1" t="s">
        <v>124</v>
      </c>
      <c r="S28" s="47">
        <v>15648975</v>
      </c>
      <c r="T28" s="48" t="s">
        <v>140</v>
      </c>
      <c r="U28" s="48" t="s">
        <v>141</v>
      </c>
      <c r="V28" s="48" t="str">
        <f>CONCATENATE(T28,U28)</f>
        <v>JUAN CAMILOSANCHEZ ROBLEDO</v>
      </c>
      <c r="W28" s="49" t="s">
        <v>142</v>
      </c>
      <c r="Y28" s="47">
        <v>15426987</v>
      </c>
      <c r="Z28" s="48" t="s">
        <v>194</v>
      </c>
    </row>
    <row r="29" spans="1:26" x14ac:dyDescent="0.3">
      <c r="B29" s="63">
        <v>1003</v>
      </c>
      <c r="C29" s="42" t="s">
        <v>218</v>
      </c>
      <c r="D29" s="42">
        <v>35</v>
      </c>
      <c r="E29" s="42" t="s">
        <v>130</v>
      </c>
      <c r="F29" s="42">
        <v>60</v>
      </c>
      <c r="G29" s="42">
        <v>30</v>
      </c>
      <c r="H29" s="54"/>
      <c r="I29" s="121"/>
      <c r="J29" s="40">
        <f ca="1">NOW()</f>
        <v>43593.607629398146</v>
      </c>
      <c r="K29" s="1">
        <v>1002</v>
      </c>
      <c r="L29" s="1" t="str">
        <f>IFERROR(VLOOKUP(K29,[1]Productos!J26:L40,2),".")</f>
        <v>.</v>
      </c>
      <c r="M29" s="1">
        <v>1</v>
      </c>
      <c r="N29" s="1">
        <v>56821315</v>
      </c>
      <c r="O29" s="1" t="str">
        <f>IFERROR(VLOOKUP(N29,[1]Proveedores!$B$5:$E$11,3,FALSE),".")</f>
        <v>MARCELA AREVALO</v>
      </c>
      <c r="P29" s="1">
        <v>15624897</v>
      </c>
      <c r="Q29" s="1" t="str">
        <f>IFERROR(VLOOKUP(P29,[1]Vendedores!$B$4:$F$13,4,FALSE),".")</f>
        <v>JUAN CARLOS  GUTIERREZ PEREZ</v>
      </c>
      <c r="S29" s="47">
        <v>13467982</v>
      </c>
      <c r="T29" s="48" t="s">
        <v>143</v>
      </c>
      <c r="U29" s="48" t="s">
        <v>144</v>
      </c>
      <c r="V29" s="48" t="str">
        <f t="shared" ref="V29:V37" si="3">CONCATENATE(T29,U29)</f>
        <v>JUAN SEBASTIAN PARRA MARIN</v>
      </c>
      <c r="W29" s="49" t="s">
        <v>145</v>
      </c>
      <c r="Y29" s="47">
        <v>26587461</v>
      </c>
      <c r="Z29" s="48" t="s">
        <v>197</v>
      </c>
    </row>
    <row r="30" spans="1:26" x14ac:dyDescent="0.3">
      <c r="B30" s="63">
        <v>1004</v>
      </c>
      <c r="C30" s="42" t="s">
        <v>219</v>
      </c>
      <c r="D30" s="42">
        <v>72</v>
      </c>
      <c r="E30" s="42" t="s">
        <v>131</v>
      </c>
      <c r="F30" s="42">
        <v>70</v>
      </c>
      <c r="G30" s="42">
        <v>35</v>
      </c>
      <c r="H30" s="54"/>
      <c r="I30" s="121"/>
      <c r="J30" s="40">
        <f t="shared" ref="J30:J36" ca="1" si="4">NOW()</f>
        <v>43593.607629398146</v>
      </c>
      <c r="K30" s="1">
        <v>1008</v>
      </c>
      <c r="L30" s="1" t="str">
        <f>IFERROR(VLOOKUP(K30,[1]Productos!J27:L41,2),".")</f>
        <v>.</v>
      </c>
      <c r="M30" s="1">
        <v>3</v>
      </c>
      <c r="N30" s="1">
        <v>26587461</v>
      </c>
      <c r="O30" s="1" t="str">
        <f>IFERROR(VLOOKUP(N30,[1]Proveedores!$B$5:$E$11,3,FALSE),".")</f>
        <v xml:space="preserve">CAMILO GELVEZ </v>
      </c>
      <c r="P30" s="1">
        <v>35621478</v>
      </c>
      <c r="Q30" s="1" t="str">
        <f>IFERROR(VLOOKUP(P30,[1]Vendedores!$B$4:$F$13,4,FALSE),".")</f>
        <v xml:space="preserve">CRISTIAN DAVID LADINO PARRA </v>
      </c>
      <c r="S30" s="47">
        <v>1649523975</v>
      </c>
      <c r="T30" s="48" t="s">
        <v>146</v>
      </c>
      <c r="U30" s="48" t="s">
        <v>147</v>
      </c>
      <c r="V30" s="48" t="str">
        <f t="shared" si="3"/>
        <v>SARA JIMENA GOMEZ GUTIERREZ</v>
      </c>
      <c r="W30" s="49" t="s">
        <v>148</v>
      </c>
      <c r="Y30" s="47">
        <v>65987564</v>
      </c>
      <c r="Z30" s="48" t="s">
        <v>200</v>
      </c>
    </row>
    <row r="31" spans="1:26" x14ac:dyDescent="0.3">
      <c r="B31" s="63">
        <v>1005</v>
      </c>
      <c r="C31" s="42" t="s">
        <v>220</v>
      </c>
      <c r="D31" s="42">
        <v>25</v>
      </c>
      <c r="E31" s="42" t="s">
        <v>129</v>
      </c>
      <c r="F31" s="42">
        <v>30</v>
      </c>
      <c r="G31" s="42">
        <v>15</v>
      </c>
      <c r="I31" s="121"/>
      <c r="J31" s="40">
        <f t="shared" ca="1" si="4"/>
        <v>43593.607629398146</v>
      </c>
      <c r="K31" s="1">
        <v>1010</v>
      </c>
      <c r="L31" s="1" t="str">
        <f>IFERROR(VLOOKUP(K31,[1]Productos!J28:L42,2),".")</f>
        <v>.</v>
      </c>
      <c r="M31" s="1">
        <v>6</v>
      </c>
      <c r="N31" s="1">
        <v>65987564</v>
      </c>
      <c r="O31" s="1" t="str">
        <f>IFERROR(VLOOKUP(N31,[1]Proveedores!$B$5:$E$11,3,FALSE),".")</f>
        <v xml:space="preserve">INGRID VALBUENA </v>
      </c>
      <c r="P31" s="1">
        <v>95864721</v>
      </c>
      <c r="Q31" s="1" t="str">
        <f>IFERROR(VLOOKUP(P31,[1]Vendedores!$B$4:$F$13,4,FALSE),".")</f>
        <v xml:space="preserve">JUAN CAMILO VARGAS GIRALDO </v>
      </c>
      <c r="S31" s="47">
        <v>1649875624</v>
      </c>
      <c r="T31" s="48" t="s">
        <v>149</v>
      </c>
      <c r="U31" s="48" t="s">
        <v>150</v>
      </c>
      <c r="V31" s="48" t="str">
        <f t="shared" si="3"/>
        <v>LINA PAOLASUAREZ CHITIVA</v>
      </c>
      <c r="W31" s="49" t="s">
        <v>151</v>
      </c>
      <c r="Y31" s="47">
        <v>56821315</v>
      </c>
      <c r="Z31" s="48" t="s">
        <v>203</v>
      </c>
    </row>
    <row r="32" spans="1:26" x14ac:dyDescent="0.3">
      <c r="B32" s="63">
        <v>1006</v>
      </c>
      <c r="C32" s="42" t="s">
        <v>221</v>
      </c>
      <c r="D32" s="42">
        <v>15</v>
      </c>
      <c r="E32" s="42" t="s">
        <v>128</v>
      </c>
      <c r="F32" s="42">
        <v>20</v>
      </c>
      <c r="G32" s="42">
        <v>10</v>
      </c>
      <c r="I32" s="121"/>
      <c r="J32" s="40">
        <f t="shared" ca="1" si="4"/>
        <v>43593.607629398146</v>
      </c>
      <c r="K32" s="1">
        <v>1008</v>
      </c>
      <c r="L32" s="1" t="str">
        <f>IFERROR(VLOOKUP(K32,[1]Productos!J29:L43,2),".")</f>
        <v>.</v>
      </c>
      <c r="M32" s="1">
        <v>6</v>
      </c>
      <c r="N32" s="1">
        <v>20103045</v>
      </c>
      <c r="O32" s="1" t="str">
        <f>IFERROR(VLOOKUP(N32,[1]Proveedores!$B$5:$E$11,3,FALSE),".")</f>
        <v xml:space="preserve">SANDRA GUARNIZO </v>
      </c>
      <c r="P32" s="1">
        <v>97643128</v>
      </c>
      <c r="Q32" s="1" t="str">
        <f>IFERROR(VLOOKUP(P32,[1]Vendedores!$B$4:$F$13,4,FALSE),".")</f>
        <v xml:space="preserve">ALISSON   GOMEZ ESTRADA </v>
      </c>
      <c r="S32" s="47">
        <v>15684975</v>
      </c>
      <c r="T32" s="48" t="s">
        <v>152</v>
      </c>
      <c r="U32" s="48" t="s">
        <v>153</v>
      </c>
      <c r="V32" s="48" t="str">
        <f t="shared" si="3"/>
        <v>DANIEL FELIPE PEREZ ESTRADA</v>
      </c>
      <c r="W32" s="49" t="s">
        <v>154</v>
      </c>
      <c r="Y32" s="47">
        <v>20103045</v>
      </c>
      <c r="Z32" s="48" t="s">
        <v>206</v>
      </c>
    </row>
    <row r="33" spans="2:26" x14ac:dyDescent="0.3">
      <c r="B33" s="63">
        <v>1007</v>
      </c>
      <c r="C33" s="42" t="s">
        <v>222</v>
      </c>
      <c r="D33" s="42">
        <v>10</v>
      </c>
      <c r="E33" s="42" t="s">
        <v>131</v>
      </c>
      <c r="F33" s="42">
        <v>40</v>
      </c>
      <c r="G33" s="42">
        <v>20</v>
      </c>
      <c r="I33" s="121"/>
      <c r="J33" s="40">
        <f ca="1">NOW()</f>
        <v>43593.607629398146</v>
      </c>
      <c r="K33" s="1">
        <v>1002</v>
      </c>
      <c r="L33" s="1" t="str">
        <f>IFERROR(VLOOKUP(K33,[1]Productos!J30:L44,2),".")</f>
        <v>.</v>
      </c>
      <c r="M33" s="1">
        <v>1</v>
      </c>
      <c r="N33" s="1">
        <v>56821315</v>
      </c>
      <c r="O33" s="1" t="str">
        <f>IFERROR(VLOOKUP(N33,[1]Proveedores!$B$5:$E$11,3,FALSE),".")</f>
        <v>MARCELA AREVALO</v>
      </c>
      <c r="P33" s="1">
        <v>15624897</v>
      </c>
      <c r="Q33" s="1" t="str">
        <f>IFERROR(VLOOKUP(P33,[1]Vendedores!$B$4:$F$13,4,FALSE),".")</f>
        <v>JUAN CARLOS  GUTIERREZ PEREZ</v>
      </c>
      <c r="S33" s="47">
        <v>26498875</v>
      </c>
      <c r="T33" s="48" t="s">
        <v>155</v>
      </c>
      <c r="U33" s="48" t="s">
        <v>156</v>
      </c>
      <c r="V33" s="48" t="str">
        <f t="shared" si="3"/>
        <v>PAOLA ALEJANDRA MEDINA CHAPARRO</v>
      </c>
      <c r="W33" s="49" t="s">
        <v>157</v>
      </c>
      <c r="Y33" s="47">
        <v>56840301</v>
      </c>
      <c r="Z33" s="48" t="s">
        <v>209</v>
      </c>
    </row>
    <row r="34" spans="2:26" x14ac:dyDescent="0.3">
      <c r="B34" s="63">
        <v>1008</v>
      </c>
      <c r="C34" s="42" t="s">
        <v>223</v>
      </c>
      <c r="D34" s="42">
        <v>22</v>
      </c>
      <c r="E34" s="42" t="s">
        <v>131</v>
      </c>
      <c r="F34" s="42">
        <v>20</v>
      </c>
      <c r="G34" s="42">
        <v>10</v>
      </c>
      <c r="I34" s="121"/>
      <c r="J34" s="40">
        <f t="shared" ca="1" si="4"/>
        <v>43593.607629398146</v>
      </c>
      <c r="K34" s="1">
        <v>1008</v>
      </c>
      <c r="L34" s="1" t="str">
        <f>IFERROR(VLOOKUP(K34,[1]Productos!J31:L45,2),".")</f>
        <v>.</v>
      </c>
      <c r="M34" s="1">
        <v>3</v>
      </c>
      <c r="N34" s="1">
        <v>26587461</v>
      </c>
      <c r="O34" s="1" t="str">
        <f>IFERROR(VLOOKUP(N34,[1]Proveedores!$B$5:$E$11,3,FALSE),".")</f>
        <v xml:space="preserve">CAMILO GELVEZ </v>
      </c>
      <c r="P34" s="1">
        <v>35621478</v>
      </c>
      <c r="Q34" s="1" t="str">
        <f>IFERROR(VLOOKUP(P34,[1]Vendedores!$B$4:$F$13,4,FALSE),".")</f>
        <v xml:space="preserve">CRISTIAN DAVID LADINO PARRA </v>
      </c>
      <c r="S34" s="47">
        <v>1239876549</v>
      </c>
      <c r="T34" s="48" t="s">
        <v>158</v>
      </c>
      <c r="U34" s="48" t="s">
        <v>159</v>
      </c>
      <c r="V34" s="48" t="str">
        <f t="shared" si="3"/>
        <v>NIKOL NATALIA OSPINA CASTILLO</v>
      </c>
      <c r="W34" s="49" t="s">
        <v>160</v>
      </c>
      <c r="Y34" s="47">
        <v>23650014</v>
      </c>
      <c r="Z34" s="48" t="s">
        <v>212</v>
      </c>
    </row>
    <row r="35" spans="2:26" x14ac:dyDescent="0.3">
      <c r="B35" s="63">
        <v>1009</v>
      </c>
      <c r="C35" s="42" t="s">
        <v>224</v>
      </c>
      <c r="D35" s="42">
        <v>55</v>
      </c>
      <c r="E35" s="42" t="s">
        <v>132</v>
      </c>
      <c r="F35" s="42">
        <v>100</v>
      </c>
      <c r="G35" s="42">
        <v>50</v>
      </c>
      <c r="I35" s="121"/>
      <c r="J35" s="40">
        <f t="shared" ca="1" si="4"/>
        <v>43593.607629398146</v>
      </c>
      <c r="K35" s="1">
        <v>1010</v>
      </c>
      <c r="L35" s="1" t="str">
        <f>IFERROR(VLOOKUP(K35,[1]Productos!J32:L46,2),".")</f>
        <v>.</v>
      </c>
      <c r="M35" s="1">
        <v>6</v>
      </c>
      <c r="N35" s="1">
        <v>65987564</v>
      </c>
      <c r="O35" s="1" t="str">
        <f>IFERROR(VLOOKUP(N35,[1]Proveedores!$B$5:$E$11,3,FALSE),".")</f>
        <v xml:space="preserve">INGRID VALBUENA </v>
      </c>
      <c r="P35" s="1">
        <v>95864721</v>
      </c>
      <c r="Q35" s="1" t="str">
        <f>IFERROR(VLOOKUP(P35,[1]Vendedores!$B$4:$F$13,4,FALSE),".")</f>
        <v xml:space="preserve">JUAN CAMILO VARGAS GIRALDO </v>
      </c>
      <c r="S35" s="47">
        <v>1234567895</v>
      </c>
      <c r="T35" s="48" t="s">
        <v>161</v>
      </c>
      <c r="U35" s="48" t="s">
        <v>162</v>
      </c>
      <c r="V35" s="48" t="str">
        <f t="shared" si="3"/>
        <v>JUAN FELIPE LADINO MOLANO</v>
      </c>
      <c r="W35" s="49" t="s">
        <v>163</v>
      </c>
    </row>
    <row r="36" spans="2:26" x14ac:dyDescent="0.3">
      <c r="B36" s="63">
        <v>1010</v>
      </c>
      <c r="C36" s="42" t="s">
        <v>225</v>
      </c>
      <c r="D36" s="42">
        <v>5</v>
      </c>
      <c r="E36" s="42" t="s">
        <v>130</v>
      </c>
      <c r="F36" s="42">
        <v>20</v>
      </c>
      <c r="G36" s="42">
        <v>10</v>
      </c>
      <c r="I36" s="121"/>
      <c r="J36" s="40">
        <f t="shared" ca="1" si="4"/>
        <v>43593.607629398146</v>
      </c>
      <c r="K36" s="1">
        <v>1008</v>
      </c>
      <c r="L36" s="1" t="str">
        <f>IFERROR(VLOOKUP(K36,[1]Productos!J33:L47,2),".")</f>
        <v>.</v>
      </c>
      <c r="M36" s="1">
        <v>6</v>
      </c>
      <c r="N36" s="1">
        <v>20103045</v>
      </c>
      <c r="O36" s="1" t="str">
        <f>IFERROR(VLOOKUP(N36,[1]Proveedores!$B$5:$E$11,3,FALSE),".")</f>
        <v xml:space="preserve">SANDRA GUARNIZO </v>
      </c>
      <c r="P36" s="1">
        <v>97643128</v>
      </c>
      <c r="Q36" s="1" t="str">
        <f>IFERROR(VLOOKUP(P36,[1]Vendedores!$B$4:$F$13,4,FALSE),".")</f>
        <v xml:space="preserve">ALISSON   GOMEZ ESTRADA </v>
      </c>
      <c r="S36" s="47">
        <v>85274193</v>
      </c>
      <c r="T36" s="48" t="s">
        <v>164</v>
      </c>
      <c r="U36" s="48" t="s">
        <v>165</v>
      </c>
      <c r="V36" s="48" t="str">
        <f t="shared" si="3"/>
        <v xml:space="preserve">DANIELA ALEJANDRA GALINDO PAEZ </v>
      </c>
      <c r="W36" s="49">
        <v>4920107</v>
      </c>
    </row>
    <row r="37" spans="2:26" x14ac:dyDescent="0.3">
      <c r="B37" s="63">
        <v>1011</v>
      </c>
      <c r="C37" s="42" t="s">
        <v>226</v>
      </c>
      <c r="D37" s="42">
        <v>120</v>
      </c>
      <c r="E37" s="42" t="s">
        <v>132</v>
      </c>
      <c r="F37" s="42">
        <v>100</v>
      </c>
      <c r="G37" s="42">
        <v>50</v>
      </c>
      <c r="S37" s="47">
        <v>91375826</v>
      </c>
      <c r="T37" s="48" t="s">
        <v>166</v>
      </c>
      <c r="U37" s="48" t="s">
        <v>167</v>
      </c>
      <c r="V37" s="48" t="str">
        <f t="shared" si="3"/>
        <v>YEIMY ESTEBAN RIOS PINILLA</v>
      </c>
      <c r="W37" s="49">
        <v>1385007</v>
      </c>
    </row>
    <row r="38" spans="2:26" x14ac:dyDescent="0.3">
      <c r="B38" s="63">
        <v>1012</v>
      </c>
      <c r="C38" s="42" t="s">
        <v>227</v>
      </c>
      <c r="D38" s="42">
        <v>5</v>
      </c>
      <c r="E38" s="42" t="s">
        <v>130</v>
      </c>
      <c r="F38" s="42">
        <v>15</v>
      </c>
      <c r="G38" s="42">
        <v>5</v>
      </c>
      <c r="I38" s="122" t="s">
        <v>115</v>
      </c>
      <c r="J38" s="123"/>
      <c r="K38" s="123"/>
      <c r="L38" s="123"/>
      <c r="M38" s="123"/>
      <c r="N38" s="123"/>
      <c r="O38" s="123"/>
      <c r="P38" s="123"/>
      <c r="Q38" s="124"/>
    </row>
    <row r="39" spans="2:26" x14ac:dyDescent="0.3">
      <c r="B39" s="63">
        <v>1013</v>
      </c>
      <c r="C39" s="42" t="s">
        <v>228</v>
      </c>
      <c r="D39" s="42">
        <v>9</v>
      </c>
      <c r="E39" s="42" t="s">
        <v>133</v>
      </c>
      <c r="F39" s="42">
        <v>8</v>
      </c>
      <c r="G39" s="42">
        <v>4</v>
      </c>
      <c r="I39" s="125"/>
      <c r="J39" s="126"/>
      <c r="K39" s="126"/>
      <c r="L39" s="126"/>
      <c r="M39" s="126"/>
      <c r="N39" s="126"/>
      <c r="O39" s="126"/>
      <c r="P39" s="126"/>
      <c r="Q39" s="127"/>
      <c r="S39" s="140" t="s">
        <v>124</v>
      </c>
      <c r="T39" s="140"/>
      <c r="U39" s="140"/>
      <c r="V39" s="140"/>
      <c r="W39" s="140"/>
    </row>
    <row r="40" spans="2:26" x14ac:dyDescent="0.3">
      <c r="B40" s="63">
        <v>1014</v>
      </c>
      <c r="C40" s="42" t="s">
        <v>229</v>
      </c>
      <c r="D40" s="42">
        <v>10</v>
      </c>
      <c r="E40" s="42" t="s">
        <v>130</v>
      </c>
      <c r="F40" s="42">
        <v>15</v>
      </c>
      <c r="G40" s="42">
        <v>5</v>
      </c>
      <c r="I40" s="18" t="s">
        <v>116</v>
      </c>
      <c r="J40" s="1" t="s">
        <v>117</v>
      </c>
      <c r="K40" s="1" t="s">
        <v>118</v>
      </c>
      <c r="L40" s="1" t="s">
        <v>119</v>
      </c>
      <c r="M40" s="1" t="s">
        <v>120</v>
      </c>
      <c r="N40" s="7" t="s">
        <v>121</v>
      </c>
      <c r="O40" s="7" t="s">
        <v>122</v>
      </c>
      <c r="P40" s="1" t="s">
        <v>123</v>
      </c>
      <c r="Q40" s="1" t="s">
        <v>124</v>
      </c>
      <c r="S40" s="66" t="s">
        <v>187</v>
      </c>
      <c r="T40" s="67" t="s">
        <v>57</v>
      </c>
      <c r="U40" s="67" t="s">
        <v>137</v>
      </c>
      <c r="V40" s="66" t="s">
        <v>188</v>
      </c>
      <c r="W40" s="66" t="s">
        <v>189</v>
      </c>
    </row>
    <row r="41" spans="2:26" x14ac:dyDescent="0.3">
      <c r="B41" s="63">
        <v>1015</v>
      </c>
      <c r="C41" s="42" t="s">
        <v>230</v>
      </c>
      <c r="D41" s="42">
        <v>5</v>
      </c>
      <c r="E41" s="42" t="s">
        <v>130</v>
      </c>
      <c r="F41" s="42">
        <v>35</v>
      </c>
      <c r="G41" s="42">
        <v>15</v>
      </c>
      <c r="I41" s="121"/>
      <c r="J41" s="40">
        <f t="shared" ref="J41:J49" ca="1" si="5">NOW()</f>
        <v>43593.607629398146</v>
      </c>
      <c r="K41" s="1">
        <v>1002</v>
      </c>
      <c r="L41" s="1" t="str">
        <f>IFERROR(VLOOKUP(K41,[1]Productos!J38:L52,2),".")</f>
        <v>.</v>
      </c>
      <c r="M41" s="1">
        <v>2</v>
      </c>
      <c r="N41" s="1">
        <v>15648975</v>
      </c>
      <c r="O41" s="1" t="str">
        <f>IFERROR(VLOOKUP(N41,[1]Clientes!$F$13:J38,4,),".")</f>
        <v>.</v>
      </c>
      <c r="P41" s="1">
        <v>15624897</v>
      </c>
      <c r="Q41" s="1" t="str">
        <f>IFERROR(VLOOKUP(P41,[1]Vendedores!$B$4:$F$13,4,FALSE),".")</f>
        <v>JUAN CARLOS  GUTIERREZ PEREZ</v>
      </c>
      <c r="S41" s="47">
        <v>15624897</v>
      </c>
      <c r="T41" s="48" t="s">
        <v>168</v>
      </c>
      <c r="U41" s="48" t="s">
        <v>169</v>
      </c>
      <c r="V41" s="48" t="str">
        <f>CONCATENATE(T41," ",U41)</f>
        <v>JUAN CARLOS  GUTIERREZ PEREZ</v>
      </c>
      <c r="W41" s="50">
        <v>750000</v>
      </c>
    </row>
    <row r="42" spans="2:26" x14ac:dyDescent="0.3">
      <c r="I42" s="121"/>
      <c r="J42" s="40">
        <f t="shared" ca="1" si="5"/>
        <v>43593.607629398146</v>
      </c>
      <c r="K42" s="1">
        <v>1003</v>
      </c>
      <c r="L42" s="1" t="str">
        <f>IFERROR(VLOOKUP(K42,[1]Productos!J39:L53,2),".")</f>
        <v>.</v>
      </c>
      <c r="M42" s="1">
        <v>3</v>
      </c>
      <c r="N42" s="1">
        <v>1649875624</v>
      </c>
      <c r="O42" s="1" t="str">
        <f>IFERROR(VLOOKUP(N42,[1]Clientes!$F$13:J39,4,),".")</f>
        <v>.</v>
      </c>
      <c r="P42" s="1">
        <v>34682165</v>
      </c>
      <c r="Q42" s="1" t="str">
        <f>IFERROR(VLOOKUP(P42,[1]Vendedores!$B$4:$F$13,4,FALSE),".")</f>
        <v>ANDRES FERNANDO  SANCHEZ PEREZ</v>
      </c>
      <c r="S42" s="47">
        <v>35621478</v>
      </c>
      <c r="T42" s="48" t="s">
        <v>170</v>
      </c>
      <c r="U42" s="48" t="s">
        <v>171</v>
      </c>
      <c r="V42" s="48" t="str">
        <f t="shared" ref="V42:V50" si="6">CONCATENATE(T42," ",U42)</f>
        <v xml:space="preserve">CRISTIAN DAVID LADINO PARRA </v>
      </c>
      <c r="W42" s="50">
        <v>800000</v>
      </c>
    </row>
    <row r="43" spans="2:26" x14ac:dyDescent="0.3">
      <c r="D43" s="3"/>
      <c r="I43" s="121"/>
      <c r="J43" s="40">
        <f t="shared" ca="1" si="5"/>
        <v>43593.607629398146</v>
      </c>
      <c r="K43" s="1">
        <v>1005</v>
      </c>
      <c r="L43" s="1" t="str">
        <f>IFERROR(VLOOKUP(K43,[1]Productos!J40:L54,2),".")</f>
        <v>.</v>
      </c>
      <c r="M43" s="1">
        <v>6</v>
      </c>
      <c r="N43" s="1">
        <v>26498875</v>
      </c>
      <c r="O43" s="1" t="str">
        <f>IFERROR(VLOOKUP(N43,[1]Clientes!$F$13:J40,4,),".")</f>
        <v>.</v>
      </c>
      <c r="P43" s="1">
        <v>35621478</v>
      </c>
      <c r="Q43" s="1" t="str">
        <f>IFERROR(VLOOKUP(P43,[1]Vendedores!$B$4:$F$13,4,FALSE),".")</f>
        <v xml:space="preserve">CRISTIAN DAVID LADINO PARRA </v>
      </c>
      <c r="S43" s="47">
        <v>95864721</v>
      </c>
      <c r="T43" s="48" t="s">
        <v>140</v>
      </c>
      <c r="U43" s="48" t="s">
        <v>172</v>
      </c>
      <c r="V43" s="48" t="str">
        <f t="shared" si="6"/>
        <v xml:space="preserve">JUAN CAMILO VARGAS GIRALDO </v>
      </c>
      <c r="W43" s="50">
        <v>680000</v>
      </c>
    </row>
    <row r="44" spans="2:26" x14ac:dyDescent="0.3">
      <c r="I44" s="121"/>
      <c r="J44" s="40">
        <f t="shared" ca="1" si="5"/>
        <v>43593.607629398146</v>
      </c>
      <c r="K44" s="1">
        <v>1014</v>
      </c>
      <c r="L44" s="1" t="str">
        <f>IFERROR(VLOOKUP(K44,[1]Productos!J41:L55,2),".")</f>
        <v>.</v>
      </c>
      <c r="M44" s="1">
        <v>4</v>
      </c>
      <c r="N44" s="1">
        <v>85274193</v>
      </c>
      <c r="O44" s="1" t="str">
        <f>IFERROR(VLOOKUP(N44,[1]Clientes!$F$13:J41,4,),".")</f>
        <v>.</v>
      </c>
      <c r="P44" s="1">
        <v>25461235</v>
      </c>
      <c r="Q44" s="1" t="str">
        <f>IFERROR(VLOOKUP(P44,[1]Vendedores!$B$4:$F$13,4,FALSE),".")</f>
        <v>SERGIO ESTIVEN  CAÑAS CRUZ</v>
      </c>
      <c r="S44" s="47">
        <v>34682165</v>
      </c>
      <c r="T44" s="48" t="s">
        <v>173</v>
      </c>
      <c r="U44" s="48" t="s">
        <v>174</v>
      </c>
      <c r="V44" s="48" t="str">
        <f t="shared" si="6"/>
        <v>ANDRES FERNANDO  SANCHEZ PEREZ</v>
      </c>
      <c r="W44" s="50">
        <v>1100000</v>
      </c>
    </row>
    <row r="45" spans="2:26" x14ac:dyDescent="0.3">
      <c r="D45" s="8"/>
      <c r="I45" s="18" t="s">
        <v>116</v>
      </c>
      <c r="J45" s="40">
        <f t="shared" ca="1" si="5"/>
        <v>43593.607629398146</v>
      </c>
      <c r="K45" s="1">
        <v>1003</v>
      </c>
      <c r="L45" s="1" t="str">
        <f>IFERROR(VLOOKUP(K45,[1]Productos!J42:L56,2),".")</f>
        <v>.</v>
      </c>
      <c r="M45" s="1">
        <v>3</v>
      </c>
      <c r="N45" s="1">
        <v>1649875624</v>
      </c>
      <c r="O45" s="1" t="str">
        <f>IFERROR(VLOOKUP(N45,[1]Clientes!$F$13:J42,4,),".")</f>
        <v>.</v>
      </c>
      <c r="P45" s="1">
        <v>34682165</v>
      </c>
      <c r="Q45" s="1" t="str">
        <f>IFERROR(VLOOKUP(P45,[1]Vendedores!$B$4:$F$13,4,FALSE),".")</f>
        <v>ANDRES FERNANDO  SANCHEZ PEREZ</v>
      </c>
      <c r="S45" s="47">
        <v>97643128</v>
      </c>
      <c r="T45" s="48" t="s">
        <v>175</v>
      </c>
      <c r="U45" s="48" t="s">
        <v>176</v>
      </c>
      <c r="V45" s="48" t="str">
        <f t="shared" si="6"/>
        <v xml:space="preserve">ALISSON   GOMEZ ESTRADA </v>
      </c>
      <c r="W45" s="50">
        <v>1500000</v>
      </c>
    </row>
    <row r="46" spans="2:26" x14ac:dyDescent="0.3">
      <c r="I46" s="121"/>
      <c r="J46" s="40">
        <f t="shared" ca="1" si="5"/>
        <v>43593.607629398146</v>
      </c>
      <c r="K46" s="1">
        <v>1005</v>
      </c>
      <c r="L46" s="1" t="str">
        <f>IFERROR(VLOOKUP(K46,[1]Productos!J43:L57,2),".")</f>
        <v>.</v>
      </c>
      <c r="M46" s="1">
        <v>6</v>
      </c>
      <c r="N46" s="1">
        <v>26498875</v>
      </c>
      <c r="O46" s="1" t="str">
        <f>IFERROR(VLOOKUP(N46,[1]Clientes!$F$13:J43,4,),".")</f>
        <v>.</v>
      </c>
      <c r="P46" s="1">
        <v>35621478</v>
      </c>
      <c r="Q46" s="1" t="str">
        <f>IFERROR(VLOOKUP(P46,[1]Vendedores!$B$4:$F$13,4,FALSE),".")</f>
        <v xml:space="preserve">CRISTIAN DAVID LADINO PARRA </v>
      </c>
      <c r="S46" s="47">
        <v>25461235</v>
      </c>
      <c r="T46" s="48" t="s">
        <v>177</v>
      </c>
      <c r="U46" s="48" t="s">
        <v>178</v>
      </c>
      <c r="V46" s="48" t="str">
        <f t="shared" si="6"/>
        <v>SERGIO ESTIVEN  CAÑAS CRUZ</v>
      </c>
      <c r="W46" s="50">
        <v>650000</v>
      </c>
    </row>
    <row r="47" spans="2:26" x14ac:dyDescent="0.3">
      <c r="I47" s="121"/>
      <c r="J47" s="40">
        <f t="shared" ca="1" si="5"/>
        <v>43593.607629398146</v>
      </c>
      <c r="K47" s="1">
        <v>1003</v>
      </c>
      <c r="L47" s="1" t="str">
        <f>IFERROR(VLOOKUP(K47,[1]Productos!J44:L58,2),".")</f>
        <v>.</v>
      </c>
      <c r="M47" s="1">
        <v>3</v>
      </c>
      <c r="N47" s="1">
        <v>1649875624</v>
      </c>
      <c r="O47" s="1" t="str">
        <f>IFERROR(VLOOKUP(N47,[1]Clientes!$F$13:J44,4,),".")</f>
        <v>.</v>
      </c>
      <c r="P47" s="1">
        <v>34682165</v>
      </c>
      <c r="Q47" s="1" t="str">
        <f>IFERROR(VLOOKUP(P47,[1]Vendedores!$B$4:$F$13,4,FALSE),".")</f>
        <v>ANDRES FERNANDO  SANCHEZ PEREZ</v>
      </c>
      <c r="S47" s="47">
        <v>98745623</v>
      </c>
      <c r="T47" s="48" t="s">
        <v>179</v>
      </c>
      <c r="U47" s="48" t="s">
        <v>180</v>
      </c>
      <c r="V47" s="48" t="str">
        <f t="shared" si="6"/>
        <v xml:space="preserve">JUANA VALENTINA  VANEGAS ESTRADA </v>
      </c>
      <c r="W47" s="50">
        <v>950000</v>
      </c>
    </row>
    <row r="48" spans="2:26" x14ac:dyDescent="0.3">
      <c r="I48" s="121"/>
      <c r="J48" s="40">
        <f t="shared" ca="1" si="5"/>
        <v>43593.607629398146</v>
      </c>
      <c r="K48" s="1">
        <v>1005</v>
      </c>
      <c r="L48" s="1" t="str">
        <f>IFERROR(VLOOKUP(K48,[1]Productos!J45:L59,2),".")</f>
        <v>.</v>
      </c>
      <c r="M48" s="1">
        <v>6</v>
      </c>
      <c r="N48" s="1">
        <v>26498875</v>
      </c>
      <c r="O48" s="1" t="str">
        <f>IFERROR(VLOOKUP(N48,[1]Clientes!$F$13:J45,4,),".")</f>
        <v>.</v>
      </c>
      <c r="P48" s="1">
        <v>35621478</v>
      </c>
      <c r="Q48" s="1" t="str">
        <f>IFERROR(VLOOKUP(P48,[1]Vendedores!$B$4:$F$13,4,FALSE),".")</f>
        <v xml:space="preserve">CRISTIAN DAVID LADINO PARRA </v>
      </c>
      <c r="S48" s="47">
        <v>16734682</v>
      </c>
      <c r="T48" s="48" t="s">
        <v>181</v>
      </c>
      <c r="U48" s="48" t="s">
        <v>182</v>
      </c>
      <c r="V48" s="48" t="str">
        <f t="shared" si="6"/>
        <v xml:space="preserve">IVONNE NATALIA  GAITAN GUITERREZ </v>
      </c>
      <c r="W48" s="50">
        <v>580000</v>
      </c>
    </row>
    <row r="49" spans="2:23" x14ac:dyDescent="0.3">
      <c r="I49" s="121"/>
      <c r="J49" s="40">
        <f t="shared" ca="1" si="5"/>
        <v>43593.607629398146</v>
      </c>
      <c r="K49" s="1">
        <v>1014</v>
      </c>
      <c r="L49" s="1" t="str">
        <f>IFERROR(VLOOKUP(K49,[1]Productos!J46:L60,2),".")</f>
        <v>.</v>
      </c>
      <c r="M49" s="1">
        <v>4</v>
      </c>
      <c r="N49" s="1">
        <v>85274193</v>
      </c>
      <c r="O49" s="1" t="str">
        <f>IFERROR(VLOOKUP(N49,[1]Clientes!$F$13:J46,4,),".")</f>
        <v>.</v>
      </c>
      <c r="P49" s="1">
        <v>25461235</v>
      </c>
      <c r="Q49" s="1" t="str">
        <f>IFERROR(VLOOKUP(P49,[1]Vendedores!$B$4:$F$13,4,FALSE),".")</f>
        <v>SERGIO ESTIVEN  CAÑAS CRUZ</v>
      </c>
      <c r="S49" s="47">
        <v>95136842</v>
      </c>
      <c r="T49" s="48" t="s">
        <v>183</v>
      </c>
      <c r="U49" s="48" t="s">
        <v>184</v>
      </c>
      <c r="V49" s="48" t="str">
        <f t="shared" si="6"/>
        <v xml:space="preserve">LINA GABRIELA  NOVOA CHITIVA </v>
      </c>
      <c r="W49" s="50">
        <v>790000</v>
      </c>
    </row>
    <row r="50" spans="2:23" x14ac:dyDescent="0.3">
      <c r="S50" s="47">
        <v>91824682</v>
      </c>
      <c r="T50" s="48" t="s">
        <v>185</v>
      </c>
      <c r="U50" s="48" t="s">
        <v>186</v>
      </c>
      <c r="V50" s="48" t="str">
        <f t="shared" si="6"/>
        <v xml:space="preserve">LAURA DANIELA  CASTILLO ALBARRACIN </v>
      </c>
      <c r="W50" s="50">
        <v>150000</v>
      </c>
    </row>
    <row r="51" spans="2:23" x14ac:dyDescent="0.3">
      <c r="B51" s="9" t="s">
        <v>51</v>
      </c>
      <c r="F51" s="142" t="s">
        <v>235</v>
      </c>
      <c r="G51" s="143"/>
    </row>
    <row r="52" spans="2:23" x14ac:dyDescent="0.3">
      <c r="F52" s="5" t="s">
        <v>116</v>
      </c>
      <c r="G52" s="5" t="s">
        <v>118</v>
      </c>
    </row>
    <row r="53" spans="2:23" x14ac:dyDescent="0.3">
      <c r="B53" s="122" t="s">
        <v>234</v>
      </c>
      <c r="C53" s="123"/>
      <c r="D53" s="123"/>
      <c r="F53" s="144"/>
      <c r="G53" s="1">
        <v>1002</v>
      </c>
      <c r="M53" s="98" t="s">
        <v>122</v>
      </c>
      <c r="N53" s="98"/>
      <c r="O53" s="98"/>
      <c r="P53" s="98"/>
      <c r="Q53" s="98"/>
      <c r="S53" s="140" t="s">
        <v>124</v>
      </c>
      <c r="T53" s="140"/>
      <c r="U53" s="140"/>
      <c r="V53" s="140"/>
      <c r="W53" s="140"/>
    </row>
    <row r="54" spans="2:23" x14ac:dyDescent="0.3">
      <c r="B54" s="18" t="s">
        <v>116</v>
      </c>
      <c r="C54" s="18" t="s">
        <v>117</v>
      </c>
      <c r="D54" s="18" t="s">
        <v>120</v>
      </c>
      <c r="F54" s="145"/>
      <c r="G54" s="1">
        <v>1003</v>
      </c>
      <c r="I54" s="149" t="s">
        <v>237</v>
      </c>
      <c r="J54" s="149"/>
      <c r="M54" s="65" t="s">
        <v>136</v>
      </c>
      <c r="N54" s="65" t="s">
        <v>57</v>
      </c>
      <c r="O54" s="65" t="s">
        <v>137</v>
      </c>
      <c r="P54" s="65" t="s">
        <v>138</v>
      </c>
      <c r="Q54" s="65" t="s">
        <v>139</v>
      </c>
      <c r="S54" s="66" t="s">
        <v>187</v>
      </c>
      <c r="T54" s="67" t="s">
        <v>57</v>
      </c>
      <c r="U54" s="67" t="s">
        <v>137</v>
      </c>
      <c r="V54" s="66" t="s">
        <v>188</v>
      </c>
      <c r="W54" s="66" t="s">
        <v>189</v>
      </c>
    </row>
    <row r="55" spans="2:23" x14ac:dyDescent="0.3">
      <c r="B55" s="121"/>
      <c r="C55" s="40">
        <f ca="1">NOW()</f>
        <v>43593.607629398146</v>
      </c>
      <c r="D55" s="1">
        <v>2</v>
      </c>
      <c r="F55" s="145"/>
      <c r="G55" s="1">
        <v>1005</v>
      </c>
      <c r="I55" s="10" t="s">
        <v>116</v>
      </c>
      <c r="J55" s="10" t="s">
        <v>121</v>
      </c>
      <c r="M55" s="47">
        <v>15648975</v>
      </c>
      <c r="N55" s="48" t="s">
        <v>140</v>
      </c>
      <c r="O55" s="48" t="s">
        <v>141</v>
      </c>
      <c r="P55" s="48" t="str">
        <f>CONCATENATE(N55,O55)</f>
        <v>JUAN CAMILOSANCHEZ ROBLEDO</v>
      </c>
      <c r="Q55" s="49" t="s">
        <v>142</v>
      </c>
      <c r="S55" s="47">
        <v>15624897</v>
      </c>
      <c r="T55" s="48" t="s">
        <v>168</v>
      </c>
      <c r="U55" s="48" t="s">
        <v>169</v>
      </c>
      <c r="V55" s="48" t="str">
        <f>CONCATENATE(T55," ",U55)</f>
        <v>JUAN CARLOS  GUTIERREZ PEREZ</v>
      </c>
      <c r="W55" s="50">
        <v>750000</v>
      </c>
    </row>
    <row r="56" spans="2:23" x14ac:dyDescent="0.3">
      <c r="B56" s="121"/>
      <c r="C56" s="40">
        <f t="shared" ref="C56:C62" ca="1" si="7">NOW()</f>
        <v>43593.607629398146</v>
      </c>
      <c r="D56" s="1">
        <v>3</v>
      </c>
      <c r="F56" s="146"/>
      <c r="G56" s="1">
        <v>1014</v>
      </c>
      <c r="I56" s="144"/>
      <c r="J56" s="1">
        <v>15648975</v>
      </c>
      <c r="M56" s="47">
        <v>13467982</v>
      </c>
      <c r="N56" s="48" t="s">
        <v>143</v>
      </c>
      <c r="O56" s="48" t="s">
        <v>144</v>
      </c>
      <c r="P56" s="48" t="str">
        <f t="shared" ref="P56:P64" si="8">CONCATENATE(N56,O56)</f>
        <v>JUAN SEBASTIAN PARRA MARIN</v>
      </c>
      <c r="Q56" s="49" t="s">
        <v>145</v>
      </c>
      <c r="S56" s="47">
        <v>35621478</v>
      </c>
      <c r="T56" s="48" t="s">
        <v>170</v>
      </c>
      <c r="U56" s="48" t="s">
        <v>171</v>
      </c>
      <c r="V56" s="48" t="str">
        <f t="shared" ref="V56:V64" si="9">CONCATENATE(T56," ",U56)</f>
        <v xml:space="preserve">CRISTIAN DAVID LADINO PARRA </v>
      </c>
      <c r="W56" s="50">
        <v>800000</v>
      </c>
    </row>
    <row r="57" spans="2:23" x14ac:dyDescent="0.3">
      <c r="B57" s="121"/>
      <c r="C57" s="40">
        <f t="shared" ca="1" si="7"/>
        <v>43593.607629398146</v>
      </c>
      <c r="D57" s="1">
        <v>6</v>
      </c>
      <c r="I57" s="145"/>
      <c r="J57" s="1">
        <v>1649875624</v>
      </c>
      <c r="M57" s="47">
        <v>1649523975</v>
      </c>
      <c r="N57" s="48" t="s">
        <v>146</v>
      </c>
      <c r="O57" s="48" t="s">
        <v>147</v>
      </c>
      <c r="P57" s="48" t="str">
        <f t="shared" si="8"/>
        <v>SARA JIMENA GOMEZ GUTIERREZ</v>
      </c>
      <c r="Q57" s="49" t="s">
        <v>148</v>
      </c>
      <c r="S57" s="47">
        <v>95864721</v>
      </c>
      <c r="T57" s="48" t="s">
        <v>140</v>
      </c>
      <c r="U57" s="48" t="s">
        <v>172</v>
      </c>
      <c r="V57" s="48" t="str">
        <f t="shared" si="9"/>
        <v xml:space="preserve">JUAN CAMILO VARGAS GIRALDO </v>
      </c>
      <c r="W57" s="50">
        <v>680000</v>
      </c>
    </row>
    <row r="58" spans="2:23" x14ac:dyDescent="0.3">
      <c r="B58" s="121"/>
      <c r="C58" s="40">
        <f t="shared" ca="1" si="7"/>
        <v>43593.607629398146</v>
      </c>
      <c r="D58" s="1">
        <v>4</v>
      </c>
      <c r="F58" s="147" t="s">
        <v>236</v>
      </c>
      <c r="G58" s="147"/>
      <c r="I58" s="145"/>
      <c r="J58" s="1">
        <v>26498875</v>
      </c>
      <c r="M58" s="47">
        <v>1649875624</v>
      </c>
      <c r="N58" s="48" t="s">
        <v>149</v>
      </c>
      <c r="O58" s="48" t="s">
        <v>150</v>
      </c>
      <c r="P58" s="48" t="str">
        <f t="shared" si="8"/>
        <v>LINA PAOLASUAREZ CHITIVA</v>
      </c>
      <c r="Q58" s="49" t="s">
        <v>151</v>
      </c>
      <c r="S58" s="47">
        <v>34682165</v>
      </c>
      <c r="T58" s="48" t="s">
        <v>173</v>
      </c>
      <c r="U58" s="48" t="s">
        <v>174</v>
      </c>
      <c r="V58" s="48" t="str">
        <f t="shared" si="9"/>
        <v>ANDRES FERNANDO  SANCHEZ PEREZ</v>
      </c>
      <c r="W58" s="50">
        <v>1100000</v>
      </c>
    </row>
    <row r="59" spans="2:23" x14ac:dyDescent="0.3">
      <c r="B59" s="121"/>
      <c r="C59" s="40">
        <f ca="1">NOW()</f>
        <v>43593.607629398146</v>
      </c>
      <c r="D59" s="1">
        <v>2</v>
      </c>
      <c r="F59" s="64" t="s">
        <v>116</v>
      </c>
      <c r="G59" s="64" t="s">
        <v>123</v>
      </c>
      <c r="I59" s="146"/>
      <c r="J59" s="1">
        <v>85274193</v>
      </c>
      <c r="M59" s="47">
        <v>15684975</v>
      </c>
      <c r="N59" s="48" t="s">
        <v>152</v>
      </c>
      <c r="O59" s="48" t="s">
        <v>153</v>
      </c>
      <c r="P59" s="48" t="str">
        <f t="shared" si="8"/>
        <v>DANIEL FELIPE PEREZ ESTRADA</v>
      </c>
      <c r="Q59" s="49" t="s">
        <v>154</v>
      </c>
      <c r="S59" s="47">
        <v>97643128</v>
      </c>
      <c r="T59" s="48" t="s">
        <v>175</v>
      </c>
      <c r="U59" s="48" t="s">
        <v>176</v>
      </c>
      <c r="V59" s="48" t="str">
        <f t="shared" si="9"/>
        <v xml:space="preserve">ALISSON   GOMEZ ESTRADA </v>
      </c>
      <c r="W59" s="50">
        <v>1500000</v>
      </c>
    </row>
    <row r="60" spans="2:23" x14ac:dyDescent="0.3">
      <c r="B60" s="121"/>
      <c r="C60" s="40">
        <f t="shared" ca="1" si="7"/>
        <v>43593.607629398146</v>
      </c>
      <c r="D60" s="1">
        <v>3</v>
      </c>
      <c r="F60" s="144"/>
      <c r="G60" s="1">
        <v>15624897</v>
      </c>
      <c r="M60" s="47">
        <v>26498875</v>
      </c>
      <c r="N60" s="48" t="s">
        <v>155</v>
      </c>
      <c r="O60" s="48" t="s">
        <v>156</v>
      </c>
      <c r="P60" s="48" t="str">
        <f t="shared" si="8"/>
        <v>PAOLA ALEJANDRA MEDINA CHAPARRO</v>
      </c>
      <c r="Q60" s="49" t="s">
        <v>157</v>
      </c>
      <c r="S60" s="47">
        <v>25461235</v>
      </c>
      <c r="T60" s="48" t="s">
        <v>177</v>
      </c>
      <c r="U60" s="48" t="s">
        <v>178</v>
      </c>
      <c r="V60" s="48" t="str">
        <f t="shared" si="9"/>
        <v>SERGIO ESTIVEN  CAÑAS CRUZ</v>
      </c>
      <c r="W60" s="50">
        <v>650000</v>
      </c>
    </row>
    <row r="61" spans="2:23" x14ac:dyDescent="0.3">
      <c r="B61" s="121"/>
      <c r="C61" s="40">
        <f t="shared" ca="1" si="7"/>
        <v>43593.607629398146</v>
      </c>
      <c r="D61" s="1">
        <v>6</v>
      </c>
      <c r="F61" s="145"/>
      <c r="G61" s="1">
        <v>35621478</v>
      </c>
      <c r="M61" s="47">
        <v>1239876549</v>
      </c>
      <c r="N61" s="48" t="s">
        <v>158</v>
      </c>
      <c r="O61" s="48" t="s">
        <v>159</v>
      </c>
      <c r="P61" s="48" t="str">
        <f t="shared" si="8"/>
        <v>NIKOL NATALIA OSPINA CASTILLO</v>
      </c>
      <c r="Q61" s="49" t="s">
        <v>160</v>
      </c>
      <c r="S61" s="47">
        <v>98745623</v>
      </c>
      <c r="T61" s="48" t="s">
        <v>179</v>
      </c>
      <c r="U61" s="48" t="s">
        <v>180</v>
      </c>
      <c r="V61" s="48" t="str">
        <f t="shared" si="9"/>
        <v xml:space="preserve">JUANA VALENTINA  VANEGAS ESTRADA </v>
      </c>
      <c r="W61" s="50">
        <v>950000</v>
      </c>
    </row>
    <row r="62" spans="2:23" x14ac:dyDescent="0.3">
      <c r="B62" s="121"/>
      <c r="C62" s="40">
        <f t="shared" ca="1" si="7"/>
        <v>43593.607629398146</v>
      </c>
      <c r="D62" s="1">
        <v>4</v>
      </c>
      <c r="F62" s="145"/>
      <c r="G62" s="1">
        <v>95864721</v>
      </c>
      <c r="M62" s="47">
        <v>1234567895</v>
      </c>
      <c r="N62" s="48" t="s">
        <v>161</v>
      </c>
      <c r="O62" s="48" t="s">
        <v>162</v>
      </c>
      <c r="P62" s="48" t="str">
        <f t="shared" si="8"/>
        <v>JUAN FELIPE LADINO MOLANO</v>
      </c>
      <c r="Q62" s="49" t="s">
        <v>163</v>
      </c>
      <c r="S62" s="47">
        <v>16734682</v>
      </c>
      <c r="T62" s="48" t="s">
        <v>181</v>
      </c>
      <c r="U62" s="48" t="s">
        <v>182</v>
      </c>
      <c r="V62" s="48" t="str">
        <f t="shared" si="9"/>
        <v xml:space="preserve">IVONNE NATALIA  GAITAN GUITERREZ </v>
      </c>
      <c r="W62" s="50">
        <v>580000</v>
      </c>
    </row>
    <row r="63" spans="2:23" x14ac:dyDescent="0.3">
      <c r="F63" s="146"/>
      <c r="G63" s="1">
        <v>97643128</v>
      </c>
      <c r="M63" s="47">
        <v>85274193</v>
      </c>
      <c r="N63" s="48" t="s">
        <v>164</v>
      </c>
      <c r="O63" s="48" t="s">
        <v>165</v>
      </c>
      <c r="P63" s="48" t="str">
        <f t="shared" si="8"/>
        <v xml:space="preserve">DANIELA ALEJANDRA GALINDO PAEZ </v>
      </c>
      <c r="Q63" s="49">
        <v>4920107</v>
      </c>
      <c r="S63" s="47">
        <v>95136842</v>
      </c>
      <c r="T63" s="48" t="s">
        <v>183</v>
      </c>
      <c r="U63" s="48" t="s">
        <v>184</v>
      </c>
      <c r="V63" s="48" t="str">
        <f t="shared" si="9"/>
        <v xml:space="preserve">LINA GABRIELA  NOVOA CHITIVA </v>
      </c>
      <c r="W63" s="50">
        <v>790000</v>
      </c>
    </row>
    <row r="64" spans="2:23" x14ac:dyDescent="0.3">
      <c r="M64" s="47">
        <v>91375826</v>
      </c>
      <c r="N64" s="48" t="s">
        <v>166</v>
      </c>
      <c r="O64" s="48" t="s">
        <v>167</v>
      </c>
      <c r="P64" s="48" t="str">
        <f t="shared" si="8"/>
        <v>YEIMY ESTEBAN RIOS PINILLA</v>
      </c>
      <c r="Q64" s="49">
        <v>1385007</v>
      </c>
      <c r="S64" s="47">
        <v>91824682</v>
      </c>
      <c r="T64" s="48" t="s">
        <v>185</v>
      </c>
      <c r="U64" s="48" t="s">
        <v>186</v>
      </c>
      <c r="V64" s="48" t="str">
        <f t="shared" si="9"/>
        <v xml:space="preserve">LAURA DANIELA  CASTILLO ALBARRACIN </v>
      </c>
      <c r="W64" s="50">
        <v>150000</v>
      </c>
    </row>
    <row r="66" spans="1:17" x14ac:dyDescent="0.3">
      <c r="A66" s="128" t="s">
        <v>239</v>
      </c>
      <c r="B66" s="129"/>
      <c r="C66" s="129"/>
      <c r="E66" s="151" t="s">
        <v>245</v>
      </c>
      <c r="F66" s="151"/>
      <c r="G66" s="151"/>
    </row>
    <row r="67" spans="1:17" x14ac:dyDescent="0.3">
      <c r="A67" s="13" t="s">
        <v>116</v>
      </c>
      <c r="B67" s="13" t="s">
        <v>117</v>
      </c>
      <c r="C67" s="13" t="s">
        <v>232</v>
      </c>
      <c r="E67" s="68" t="s">
        <v>242</v>
      </c>
      <c r="F67" s="68" t="s">
        <v>243</v>
      </c>
      <c r="G67" s="68" t="s">
        <v>125</v>
      </c>
      <c r="I67" s="8"/>
      <c r="M67" s="142" t="s">
        <v>240</v>
      </c>
      <c r="N67" s="143"/>
      <c r="P67" s="141" t="s">
        <v>191</v>
      </c>
      <c r="Q67" s="141"/>
    </row>
    <row r="68" spans="1:17" x14ac:dyDescent="0.3">
      <c r="A68" s="121"/>
      <c r="B68" s="40">
        <f ca="1">NOW()</f>
        <v>43593.607629398146</v>
      </c>
      <c r="C68" s="1">
        <v>2</v>
      </c>
      <c r="E68" s="42">
        <v>1001</v>
      </c>
      <c r="F68" s="42" t="s">
        <v>216</v>
      </c>
      <c r="G68" s="43">
        <v>2500</v>
      </c>
      <c r="M68" s="5" t="s">
        <v>116</v>
      </c>
      <c r="N68" s="5" t="s">
        <v>241</v>
      </c>
      <c r="P68" s="69" t="s">
        <v>136</v>
      </c>
      <c r="Q68" s="69" t="s">
        <v>191</v>
      </c>
    </row>
    <row r="69" spans="1:17" x14ac:dyDescent="0.3">
      <c r="A69" s="121"/>
      <c r="B69" s="40">
        <f t="shared" ref="B69:B75" ca="1" si="10">NOW()</f>
        <v>43593.607629398146</v>
      </c>
      <c r="C69" s="1">
        <v>3</v>
      </c>
      <c r="E69" s="42">
        <v>1002</v>
      </c>
      <c r="F69" s="42" t="s">
        <v>217</v>
      </c>
      <c r="G69" s="43">
        <v>800</v>
      </c>
      <c r="I69" s="150" t="s">
        <v>239</v>
      </c>
      <c r="J69" s="150"/>
      <c r="K69" s="25"/>
      <c r="M69" s="144"/>
      <c r="N69" s="1">
        <v>1002</v>
      </c>
      <c r="P69" s="47">
        <v>15426987</v>
      </c>
      <c r="Q69" s="48" t="s">
        <v>194</v>
      </c>
    </row>
    <row r="70" spans="1:17" x14ac:dyDescent="0.3">
      <c r="A70" s="121"/>
      <c r="B70" s="40">
        <f t="shared" ca="1" si="10"/>
        <v>43593.607629398146</v>
      </c>
      <c r="C70" s="1">
        <v>6</v>
      </c>
      <c r="E70" s="42">
        <v>1003</v>
      </c>
      <c r="F70" s="42" t="s">
        <v>218</v>
      </c>
      <c r="G70" s="43">
        <v>5000</v>
      </c>
      <c r="I70" s="13" t="s">
        <v>116</v>
      </c>
      <c r="J70" s="13" t="s">
        <v>118</v>
      </c>
      <c r="K70" s="8"/>
      <c r="M70" s="145"/>
      <c r="N70" s="1">
        <v>1003</v>
      </c>
      <c r="P70" s="47">
        <v>26587461</v>
      </c>
      <c r="Q70" s="48" t="s">
        <v>197</v>
      </c>
    </row>
    <row r="71" spans="1:17" x14ac:dyDescent="0.3">
      <c r="A71" s="121"/>
      <c r="B71" s="40">
        <f t="shared" ca="1" si="10"/>
        <v>43593.607629398146</v>
      </c>
      <c r="C71" s="1">
        <v>4</v>
      </c>
      <c r="E71" s="42">
        <v>1004</v>
      </c>
      <c r="F71" s="42" t="s">
        <v>244</v>
      </c>
      <c r="G71" s="43">
        <v>1500</v>
      </c>
      <c r="I71" s="121"/>
      <c r="J71" s="40">
        <v>1002</v>
      </c>
      <c r="K71" s="3"/>
      <c r="M71" s="145"/>
      <c r="N71" s="1">
        <v>1005</v>
      </c>
      <c r="P71" s="47">
        <v>65987564</v>
      </c>
      <c r="Q71" s="48" t="s">
        <v>200</v>
      </c>
    </row>
    <row r="72" spans="1:17" x14ac:dyDescent="0.3">
      <c r="A72" s="121"/>
      <c r="B72" s="40">
        <f ca="1">NOW()</f>
        <v>43593.607629398146</v>
      </c>
      <c r="C72" s="1">
        <v>2</v>
      </c>
      <c r="E72" s="42">
        <v>1005</v>
      </c>
      <c r="F72" s="42" t="s">
        <v>220</v>
      </c>
      <c r="G72" s="43">
        <v>1400</v>
      </c>
      <c r="I72" s="121"/>
      <c r="J72" s="40">
        <v>1003</v>
      </c>
      <c r="K72" s="3"/>
      <c r="M72" s="146"/>
      <c r="N72" s="1">
        <v>1014</v>
      </c>
      <c r="P72" s="47">
        <v>56821315</v>
      </c>
      <c r="Q72" s="48" t="s">
        <v>203</v>
      </c>
    </row>
    <row r="73" spans="1:17" x14ac:dyDescent="0.3">
      <c r="A73" s="121"/>
      <c r="B73" s="40">
        <f t="shared" ca="1" si="10"/>
        <v>43593.607629398146</v>
      </c>
      <c r="C73" s="1">
        <v>3</v>
      </c>
      <c r="E73" s="42">
        <v>1006</v>
      </c>
      <c r="F73" s="42" t="s">
        <v>221</v>
      </c>
      <c r="G73" s="43">
        <v>7000</v>
      </c>
      <c r="I73" s="121"/>
      <c r="J73" s="40">
        <v>1005</v>
      </c>
      <c r="K73" s="3"/>
      <c r="P73" s="47">
        <v>20103045</v>
      </c>
      <c r="Q73" s="48" t="s">
        <v>206</v>
      </c>
    </row>
    <row r="74" spans="1:17" x14ac:dyDescent="0.3">
      <c r="A74" s="121"/>
      <c r="B74" s="40">
        <f t="shared" ca="1" si="10"/>
        <v>43593.607629398146</v>
      </c>
      <c r="C74" s="1">
        <v>6</v>
      </c>
      <c r="E74" s="42">
        <v>1007</v>
      </c>
      <c r="F74" s="42" t="s">
        <v>222</v>
      </c>
      <c r="G74" s="43">
        <v>2500</v>
      </c>
      <c r="I74" s="121"/>
      <c r="J74" s="40">
        <v>1014</v>
      </c>
      <c r="K74" s="3"/>
      <c r="M74" s="148" t="s">
        <v>236</v>
      </c>
      <c r="N74" s="148"/>
      <c r="P74" s="47">
        <v>56840301</v>
      </c>
      <c r="Q74" s="48" t="s">
        <v>209</v>
      </c>
    </row>
    <row r="75" spans="1:17" x14ac:dyDescent="0.3">
      <c r="A75" s="121"/>
      <c r="B75" s="40">
        <f t="shared" ca="1" si="10"/>
        <v>43593.607629398146</v>
      </c>
      <c r="C75" s="1">
        <v>4</v>
      </c>
      <c r="E75" s="42">
        <v>1008</v>
      </c>
      <c r="F75" s="42" t="s">
        <v>223</v>
      </c>
      <c r="G75" s="43">
        <v>500</v>
      </c>
      <c r="I75" s="121"/>
      <c r="J75" s="40">
        <v>1003</v>
      </c>
      <c r="K75" s="3"/>
      <c r="M75" s="37" t="s">
        <v>116</v>
      </c>
      <c r="N75" s="37" t="s">
        <v>123</v>
      </c>
      <c r="P75" s="47">
        <v>23650014</v>
      </c>
      <c r="Q75" s="48" t="s">
        <v>212</v>
      </c>
    </row>
    <row r="76" spans="1:17" x14ac:dyDescent="0.3">
      <c r="E76" s="42">
        <v>1009</v>
      </c>
      <c r="F76" s="42" t="s">
        <v>224</v>
      </c>
      <c r="G76" s="43">
        <v>200</v>
      </c>
      <c r="I76" s="121"/>
      <c r="J76" s="40">
        <v>1005</v>
      </c>
      <c r="K76" s="3"/>
      <c r="M76" s="144"/>
      <c r="N76" s="1">
        <v>15624897</v>
      </c>
    </row>
    <row r="77" spans="1:17" x14ac:dyDescent="0.3">
      <c r="E77" s="42">
        <v>1010</v>
      </c>
      <c r="F77" s="42" t="s">
        <v>225</v>
      </c>
      <c r="G77" s="43">
        <v>1200</v>
      </c>
      <c r="I77" s="121"/>
      <c r="J77" s="40">
        <v>1003</v>
      </c>
      <c r="K77" s="3"/>
      <c r="M77" s="145"/>
      <c r="N77" s="1">
        <v>35621478</v>
      </c>
    </row>
    <row r="78" spans="1:17" x14ac:dyDescent="0.3">
      <c r="E78" s="42">
        <v>1011</v>
      </c>
      <c r="F78" s="42" t="s">
        <v>226</v>
      </c>
      <c r="G78" s="43">
        <v>100</v>
      </c>
      <c r="I78" s="121"/>
      <c r="J78" s="40">
        <v>1005</v>
      </c>
      <c r="K78" s="3"/>
      <c r="M78" s="145"/>
      <c r="N78" s="1">
        <v>95864721</v>
      </c>
    </row>
    <row r="79" spans="1:17" x14ac:dyDescent="0.3">
      <c r="E79" s="42">
        <v>1012</v>
      </c>
      <c r="F79" s="42" t="s">
        <v>227</v>
      </c>
      <c r="G79" s="43">
        <v>8000</v>
      </c>
      <c r="M79" s="146"/>
      <c r="N79" s="1">
        <v>97643128</v>
      </c>
    </row>
    <row r="80" spans="1:17" x14ac:dyDescent="0.3">
      <c r="E80" s="42">
        <v>1013</v>
      </c>
      <c r="F80" s="42" t="s">
        <v>228</v>
      </c>
      <c r="G80" s="43">
        <v>9000</v>
      </c>
    </row>
    <row r="81" spans="5:15" x14ac:dyDescent="0.3">
      <c r="E81" s="42">
        <v>1014</v>
      </c>
      <c r="F81" s="42" t="s">
        <v>229</v>
      </c>
      <c r="G81" s="43">
        <v>18000</v>
      </c>
    </row>
    <row r="82" spans="5:15" x14ac:dyDescent="0.3">
      <c r="E82" s="42">
        <v>1015</v>
      </c>
      <c r="F82" s="42" t="s">
        <v>230</v>
      </c>
      <c r="G82" s="43">
        <v>12000</v>
      </c>
    </row>
    <row r="90" spans="5:15" x14ac:dyDescent="0.3">
      <c r="O90">
        <v>4</v>
      </c>
    </row>
  </sheetData>
  <mergeCells count="35">
    <mergeCell ref="I75:I78"/>
    <mergeCell ref="M76:M79"/>
    <mergeCell ref="I69:J69"/>
    <mergeCell ref="E66:G66"/>
    <mergeCell ref="A66:C66"/>
    <mergeCell ref="A68:A71"/>
    <mergeCell ref="A72:A75"/>
    <mergeCell ref="S53:W53"/>
    <mergeCell ref="M67:N67"/>
    <mergeCell ref="M69:M72"/>
    <mergeCell ref="I71:I74"/>
    <mergeCell ref="M74:N74"/>
    <mergeCell ref="P67:Q67"/>
    <mergeCell ref="I54:J54"/>
    <mergeCell ref="I56:I59"/>
    <mergeCell ref="F51:G51"/>
    <mergeCell ref="B55:B58"/>
    <mergeCell ref="B59:B62"/>
    <mergeCell ref="B53:D53"/>
    <mergeCell ref="F53:F56"/>
    <mergeCell ref="F60:F63"/>
    <mergeCell ref="F58:G58"/>
    <mergeCell ref="I33:I36"/>
    <mergeCell ref="I38:Q39"/>
    <mergeCell ref="I41:I44"/>
    <mergeCell ref="I46:I49"/>
    <mergeCell ref="B2:J3"/>
    <mergeCell ref="B5:B8"/>
    <mergeCell ref="B15:B18"/>
    <mergeCell ref="B19:B22"/>
    <mergeCell ref="I26:Q27"/>
    <mergeCell ref="I29:I32"/>
    <mergeCell ref="B12:Y13"/>
    <mergeCell ref="S39:W39"/>
    <mergeCell ref="Y26:Z26"/>
  </mergeCells>
  <conditionalFormatting sqref="D27:D41">
    <cfRule type="cellIs" dxfId="2" priority="1" operator="greaterThan">
      <formula>F27</formula>
    </cfRule>
    <cfRule type="cellIs" dxfId="1" priority="2" operator="lessThan">
      <formula>G27</formula>
    </cfRule>
    <cfRule type="cellIs" dxfId="0" priority="3" operator="between">
      <formula>F27+1</formula>
      <formula>G27-1</formula>
    </cfRule>
  </conditionalFormatting>
  <dataValidations count="3">
    <dataValidation type="list" allowBlank="1" showInputMessage="1" showErrorMessage="1" sqref="E27:E41 I15:I25" xr:uid="{00000000-0002-0000-0000-000000000000}">
      <formula1>"CAJA X 20, UNIDAD, BOLSA X 10, CAJA X 8,CAJA X 30, BOLSA X 100, 5L, "</formula1>
    </dataValidation>
    <dataValidation type="custom" allowBlank="1" showInputMessage="1" showErrorMessage="1" sqref="S15:S24 Q69:Q75 Z28:Z34" xr:uid="{00000000-0002-0000-0000-000001000000}">
      <formula1>"PROVEEDORES"</formula1>
    </dataValidation>
    <dataValidation type="custom" allowBlank="1" showInputMessage="1" showErrorMessage="1" sqref="E68:E82" xr:uid="{00000000-0002-0000-0000-000002000000}">
      <formula1>"CODIGO"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'C:\Users\APRENDIZ\Downloads\[Inventario de productos (3).xlsx]Productos'!#REF!</xm:f>
          </x14:formula1>
          <xm:sqref>D5:D8 D15:D25 K29:K36 K41:K49 G53:G56 N69:N72</xm:sqref>
        </x14:dataValidation>
        <x14:dataValidation type="list" allowBlank="1" showInputMessage="1" showErrorMessage="1" xr:uid="{00000000-0002-0000-0000-000004000000}">
          <x14:formula1>
            <xm:f>'C:\Users\APRENDIZ\Downloads\[Inventario de productos (3).xlsx]Clientes'!#REF!</xm:f>
          </x14:formula1>
          <xm:sqref>G5:G8 N41:N49 J56:J59</xm:sqref>
        </x14:dataValidation>
        <x14:dataValidation type="list" allowBlank="1" showInputMessage="1" showErrorMessage="1" xr:uid="{00000000-0002-0000-0000-000005000000}">
          <x14:formula1>
            <xm:f>'C:\Users\APRENDIZ\Downloads\[Inventario de productos (3).xlsx]Vendedores'!#REF!</xm:f>
          </x14:formula1>
          <xm:sqref>I5:I8 P29:P36 P41:P49 G60:G63 N76:N79</xm:sqref>
        </x14:dataValidation>
        <x14:dataValidation type="list" allowBlank="1" showInputMessage="1" showErrorMessage="1" xr:uid="{00000000-0002-0000-0000-000006000000}">
          <x14:formula1>
            <xm:f>'C:\Users\APRENDIZ\Downloads\[Inventario de productos (3).xlsx]Proveedores'!#REF!</xm:f>
          </x14:formula1>
          <xm:sqref>N29:N36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60"/>
  <sheetViews>
    <sheetView workbookViewId="0">
      <selection activeCell="G43" sqref="G43"/>
    </sheetView>
  </sheetViews>
  <sheetFormatPr baseColWidth="10" defaultRowHeight="14.4" x14ac:dyDescent="0.3"/>
  <cols>
    <col min="2" max="2" width="17.6640625" customWidth="1"/>
    <col min="3" max="3" width="17.88671875" customWidth="1"/>
    <col min="4" max="4" width="14.88671875" customWidth="1"/>
    <col min="5" max="5" width="20.5546875" customWidth="1"/>
    <col min="6" max="6" width="18.44140625" customWidth="1"/>
    <col min="7" max="7" width="19.109375" customWidth="1"/>
    <col min="8" max="8" width="14.5546875" customWidth="1"/>
    <col min="9" max="9" width="16.109375" customWidth="1"/>
    <col min="10" max="10" width="22" customWidth="1"/>
    <col min="11" max="11" width="16.88671875" customWidth="1"/>
  </cols>
  <sheetData>
    <row r="2" spans="2:9" x14ac:dyDescent="0.3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</row>
    <row r="3" spans="2:9" x14ac:dyDescent="0.3">
      <c r="B3" s="1" t="s">
        <v>6</v>
      </c>
      <c r="C3" s="1" t="s">
        <v>8</v>
      </c>
      <c r="D3" s="1" t="s">
        <v>10</v>
      </c>
      <c r="E3" s="1" t="s">
        <v>12</v>
      </c>
      <c r="F3" s="1" t="s">
        <v>17</v>
      </c>
      <c r="G3" s="1" t="s">
        <v>23</v>
      </c>
    </row>
    <row r="4" spans="2:9" x14ac:dyDescent="0.3">
      <c r="B4" s="1" t="s">
        <v>6</v>
      </c>
      <c r="C4" s="1" t="s">
        <v>8</v>
      </c>
      <c r="D4" s="1" t="s">
        <v>10</v>
      </c>
      <c r="E4" s="1" t="s">
        <v>13</v>
      </c>
      <c r="F4" s="1" t="s">
        <v>18</v>
      </c>
      <c r="G4" s="1" t="s">
        <v>24</v>
      </c>
    </row>
    <row r="5" spans="2:9" x14ac:dyDescent="0.3">
      <c r="B5" s="1" t="s">
        <v>6</v>
      </c>
      <c r="C5" s="1" t="s">
        <v>8</v>
      </c>
      <c r="D5" s="1" t="s">
        <v>10</v>
      </c>
      <c r="E5" s="1" t="s">
        <v>14</v>
      </c>
      <c r="F5" s="1" t="s">
        <v>19</v>
      </c>
      <c r="G5" s="1" t="s">
        <v>25</v>
      </c>
    </row>
    <row r="6" spans="2:9" x14ac:dyDescent="0.3">
      <c r="B6" s="1" t="s">
        <v>7</v>
      </c>
      <c r="C6" s="1" t="s">
        <v>9</v>
      </c>
      <c r="D6" s="1" t="s">
        <v>11</v>
      </c>
      <c r="E6" s="1" t="s">
        <v>15</v>
      </c>
      <c r="F6" s="1" t="s">
        <v>20</v>
      </c>
      <c r="G6" s="1" t="s">
        <v>27</v>
      </c>
    </row>
    <row r="7" spans="2:9" x14ac:dyDescent="0.3">
      <c r="B7" s="2" t="s">
        <v>7</v>
      </c>
      <c r="C7" s="1" t="s">
        <v>9</v>
      </c>
      <c r="D7" s="1" t="s">
        <v>11</v>
      </c>
      <c r="E7" s="1" t="s">
        <v>14</v>
      </c>
      <c r="F7" s="1" t="s">
        <v>21</v>
      </c>
      <c r="G7" s="1" t="s">
        <v>23</v>
      </c>
    </row>
    <row r="8" spans="2:9" x14ac:dyDescent="0.3">
      <c r="B8" s="1" t="s">
        <v>7</v>
      </c>
      <c r="C8" s="1" t="s">
        <v>9</v>
      </c>
      <c r="D8" s="1" t="s">
        <v>11</v>
      </c>
      <c r="E8" s="1" t="s">
        <v>16</v>
      </c>
      <c r="F8" s="1" t="s">
        <v>22</v>
      </c>
      <c r="G8" s="1" t="s">
        <v>25</v>
      </c>
    </row>
    <row r="9" spans="2:9" x14ac:dyDescent="0.3">
      <c r="B9" s="3"/>
    </row>
    <row r="10" spans="2:9" x14ac:dyDescent="0.3">
      <c r="B10" s="9" t="s">
        <v>28</v>
      </c>
    </row>
    <row r="12" spans="2:9" x14ac:dyDescent="0.3">
      <c r="B12" s="7" t="s">
        <v>0</v>
      </c>
      <c r="C12" s="7" t="s">
        <v>39</v>
      </c>
      <c r="D12" s="7" t="s">
        <v>40</v>
      </c>
      <c r="E12" s="7" t="s">
        <v>2</v>
      </c>
      <c r="F12" s="7" t="s">
        <v>3</v>
      </c>
      <c r="G12" s="7" t="s">
        <v>4</v>
      </c>
      <c r="H12" s="7" t="s">
        <v>37</v>
      </c>
      <c r="I12" s="7" t="s">
        <v>38</v>
      </c>
    </row>
    <row r="13" spans="2:9" x14ac:dyDescent="0.3">
      <c r="B13" s="1" t="s">
        <v>6</v>
      </c>
      <c r="C13" s="1" t="s">
        <v>41</v>
      </c>
      <c r="D13" s="1" t="s">
        <v>43</v>
      </c>
      <c r="E13" s="1" t="s">
        <v>10</v>
      </c>
      <c r="F13" s="1" t="s">
        <v>12</v>
      </c>
      <c r="G13" s="1" t="s">
        <v>17</v>
      </c>
      <c r="H13" s="1" t="s">
        <v>29</v>
      </c>
      <c r="I13" s="1" t="s">
        <v>34</v>
      </c>
    </row>
    <row r="14" spans="2:9" x14ac:dyDescent="0.3">
      <c r="B14" s="1" t="s">
        <v>6</v>
      </c>
      <c r="C14" s="1" t="s">
        <v>41</v>
      </c>
      <c r="D14" s="1" t="s">
        <v>43</v>
      </c>
      <c r="E14" s="1" t="s">
        <v>10</v>
      </c>
      <c r="F14" s="1" t="s">
        <v>13</v>
      </c>
      <c r="G14" s="1" t="s">
        <v>18</v>
      </c>
      <c r="H14" s="1" t="s">
        <v>32</v>
      </c>
      <c r="I14" s="1" t="s">
        <v>35</v>
      </c>
    </row>
    <row r="15" spans="2:9" x14ac:dyDescent="0.3">
      <c r="B15" s="1" t="s">
        <v>6</v>
      </c>
      <c r="C15" s="1" t="s">
        <v>41</v>
      </c>
      <c r="D15" s="1" t="s">
        <v>43</v>
      </c>
      <c r="E15" s="1" t="s">
        <v>10</v>
      </c>
      <c r="F15" s="1" t="s">
        <v>14</v>
      </c>
      <c r="G15" s="1" t="s">
        <v>19</v>
      </c>
      <c r="H15" s="1" t="s">
        <v>30</v>
      </c>
      <c r="I15" s="1" t="s">
        <v>36</v>
      </c>
    </row>
    <row r="16" spans="2:9" x14ac:dyDescent="0.3">
      <c r="B16" s="1" t="s">
        <v>7</v>
      </c>
      <c r="C16" s="1" t="s">
        <v>42</v>
      </c>
      <c r="D16" s="1" t="s">
        <v>44</v>
      </c>
      <c r="E16" s="1" t="s">
        <v>11</v>
      </c>
      <c r="F16" s="1" t="s">
        <v>15</v>
      </c>
      <c r="G16" s="1" t="s">
        <v>20</v>
      </c>
      <c r="H16" s="1" t="s">
        <v>31</v>
      </c>
      <c r="I16" s="1" t="s">
        <v>26</v>
      </c>
    </row>
    <row r="17" spans="2:9" x14ac:dyDescent="0.3">
      <c r="B17" s="2" t="s">
        <v>7</v>
      </c>
      <c r="C17" s="2" t="s">
        <v>42</v>
      </c>
      <c r="D17" s="1" t="s">
        <v>44</v>
      </c>
      <c r="E17" s="1" t="s">
        <v>11</v>
      </c>
      <c r="F17" s="1" t="s">
        <v>14</v>
      </c>
      <c r="G17" s="1" t="s">
        <v>21</v>
      </c>
      <c r="H17" s="1" t="s">
        <v>29</v>
      </c>
      <c r="I17" s="1" t="s">
        <v>34</v>
      </c>
    </row>
    <row r="18" spans="2:9" x14ac:dyDescent="0.3">
      <c r="B18" s="1" t="s">
        <v>7</v>
      </c>
      <c r="C18" s="1" t="s">
        <v>42</v>
      </c>
      <c r="D18" s="1" t="s">
        <v>44</v>
      </c>
      <c r="E18" s="1" t="s">
        <v>11</v>
      </c>
      <c r="F18" s="1" t="s">
        <v>16</v>
      </c>
      <c r="G18" s="1" t="s">
        <v>22</v>
      </c>
      <c r="H18" s="1" t="s">
        <v>30</v>
      </c>
      <c r="I18" s="1" t="s">
        <v>33</v>
      </c>
    </row>
    <row r="20" spans="2:9" x14ac:dyDescent="0.3">
      <c r="B20" s="9" t="s">
        <v>45</v>
      </c>
    </row>
    <row r="21" spans="2:9" x14ac:dyDescent="0.3">
      <c r="B21" s="8"/>
    </row>
    <row r="22" spans="2:9" x14ac:dyDescent="0.3">
      <c r="B22" s="154" t="s">
        <v>103</v>
      </c>
      <c r="C22" s="155"/>
      <c r="D22" s="155"/>
      <c r="E22" s="156"/>
    </row>
    <row r="23" spans="2:9" x14ac:dyDescent="0.3">
      <c r="B23" s="11" t="s">
        <v>0</v>
      </c>
      <c r="C23" s="11" t="s">
        <v>39</v>
      </c>
      <c r="D23" s="11" t="s">
        <v>40</v>
      </c>
      <c r="E23" s="11" t="s">
        <v>2</v>
      </c>
    </row>
    <row r="24" spans="2:9" x14ac:dyDescent="0.3">
      <c r="B24" s="11" t="s">
        <v>6</v>
      </c>
      <c r="C24" s="11" t="s">
        <v>41</v>
      </c>
      <c r="D24" s="11" t="s">
        <v>43</v>
      </c>
      <c r="E24" s="11" t="s">
        <v>10</v>
      </c>
    </row>
    <row r="25" spans="2:9" x14ac:dyDescent="0.3">
      <c r="B25" s="11" t="s">
        <v>6</v>
      </c>
      <c r="C25" s="11" t="s">
        <v>41</v>
      </c>
      <c r="D25" s="11" t="s">
        <v>43</v>
      </c>
      <c r="E25" s="11" t="s">
        <v>10</v>
      </c>
    </row>
    <row r="26" spans="2:9" x14ac:dyDescent="0.3">
      <c r="B26" s="11" t="s">
        <v>6</v>
      </c>
      <c r="C26" s="11" t="s">
        <v>41</v>
      </c>
      <c r="D26" s="11" t="s">
        <v>43</v>
      </c>
      <c r="E26" s="11" t="s">
        <v>10</v>
      </c>
    </row>
    <row r="27" spans="2:9" x14ac:dyDescent="0.3">
      <c r="B27" s="11" t="s">
        <v>7</v>
      </c>
      <c r="C27" s="11" t="s">
        <v>42</v>
      </c>
      <c r="D27" s="11" t="s">
        <v>44</v>
      </c>
      <c r="E27" s="11" t="s">
        <v>11</v>
      </c>
    </row>
    <row r="28" spans="2:9" x14ac:dyDescent="0.3">
      <c r="B28" s="12" t="s">
        <v>7</v>
      </c>
      <c r="C28" s="12" t="s">
        <v>42</v>
      </c>
      <c r="D28" s="11" t="s">
        <v>44</v>
      </c>
      <c r="E28" s="11" t="s">
        <v>11</v>
      </c>
    </row>
    <row r="29" spans="2:9" x14ac:dyDescent="0.3">
      <c r="B29" s="11" t="s">
        <v>7</v>
      </c>
      <c r="C29" s="11" t="s">
        <v>42</v>
      </c>
      <c r="D29" s="11" t="s">
        <v>44</v>
      </c>
      <c r="E29" s="11" t="s">
        <v>11</v>
      </c>
    </row>
    <row r="31" spans="2:9" x14ac:dyDescent="0.3">
      <c r="B31" s="157" t="s">
        <v>106</v>
      </c>
      <c r="C31" s="157"/>
      <c r="E31" s="140" t="s">
        <v>104</v>
      </c>
      <c r="F31" s="140"/>
      <c r="G31" s="140"/>
    </row>
    <row r="32" spans="2:9" x14ac:dyDescent="0.3">
      <c r="B32" s="13" t="s">
        <v>3</v>
      </c>
      <c r="C32" s="13" t="s">
        <v>4</v>
      </c>
      <c r="D32" s="8"/>
      <c r="E32" s="17" t="s">
        <v>46</v>
      </c>
      <c r="F32" s="17" t="s">
        <v>37</v>
      </c>
      <c r="G32" s="17" t="s">
        <v>38</v>
      </c>
    </row>
    <row r="33" spans="2:11" x14ac:dyDescent="0.3">
      <c r="B33" s="13" t="s">
        <v>12</v>
      </c>
      <c r="C33" s="13" t="s">
        <v>17</v>
      </c>
      <c r="D33" s="8"/>
      <c r="E33" s="17" t="s">
        <v>47</v>
      </c>
      <c r="F33" s="17" t="s">
        <v>29</v>
      </c>
      <c r="G33" s="17" t="s">
        <v>34</v>
      </c>
    </row>
    <row r="34" spans="2:11" x14ac:dyDescent="0.3">
      <c r="B34" s="13" t="s">
        <v>13</v>
      </c>
      <c r="C34" s="13" t="s">
        <v>18</v>
      </c>
      <c r="D34" s="8"/>
      <c r="E34" s="17" t="s">
        <v>48</v>
      </c>
      <c r="F34" s="17" t="s">
        <v>32</v>
      </c>
      <c r="G34" s="17" t="s">
        <v>35</v>
      </c>
    </row>
    <row r="35" spans="2:11" x14ac:dyDescent="0.3">
      <c r="B35" s="13" t="s">
        <v>14</v>
      </c>
      <c r="C35" s="13" t="s">
        <v>19</v>
      </c>
      <c r="D35" s="8"/>
      <c r="E35" s="17" t="s">
        <v>50</v>
      </c>
      <c r="F35" s="17" t="s">
        <v>30</v>
      </c>
      <c r="G35" s="17" t="s">
        <v>36</v>
      </c>
    </row>
    <row r="36" spans="2:11" x14ac:dyDescent="0.3">
      <c r="B36" s="13" t="s">
        <v>15</v>
      </c>
      <c r="C36" s="13" t="s">
        <v>20</v>
      </c>
      <c r="D36" s="8"/>
      <c r="E36" s="17" t="s">
        <v>49</v>
      </c>
      <c r="F36" s="17" t="s">
        <v>31</v>
      </c>
      <c r="G36" s="17" t="s">
        <v>26</v>
      </c>
    </row>
    <row r="37" spans="2:11" x14ac:dyDescent="0.3">
      <c r="B37" s="13" t="s">
        <v>14</v>
      </c>
      <c r="C37" s="13" t="s">
        <v>21</v>
      </c>
      <c r="D37" s="8"/>
      <c r="E37" s="17" t="s">
        <v>47</v>
      </c>
      <c r="F37" s="17" t="s">
        <v>29</v>
      </c>
      <c r="G37" s="17" t="s">
        <v>34</v>
      </c>
    </row>
    <row r="38" spans="2:11" x14ac:dyDescent="0.3">
      <c r="B38" s="13" t="s">
        <v>16</v>
      </c>
      <c r="C38" s="13" t="s">
        <v>22</v>
      </c>
      <c r="D38" s="8"/>
      <c r="E38" s="17" t="s">
        <v>50</v>
      </c>
      <c r="F38" s="17" t="s">
        <v>30</v>
      </c>
      <c r="G38" s="17" t="s">
        <v>33</v>
      </c>
    </row>
    <row r="40" spans="2:11" x14ac:dyDescent="0.3">
      <c r="B40" s="9" t="s">
        <v>51</v>
      </c>
    </row>
    <row r="42" spans="2:11" x14ac:dyDescent="0.3">
      <c r="B42" s="158" t="s">
        <v>103</v>
      </c>
      <c r="C42" s="158"/>
      <c r="D42" s="158"/>
      <c r="F42" s="140" t="s">
        <v>104</v>
      </c>
      <c r="G42" s="140"/>
      <c r="H42" s="140"/>
    </row>
    <row r="43" spans="2:11" x14ac:dyDescent="0.3">
      <c r="B43" s="11" t="s">
        <v>0</v>
      </c>
      <c r="C43" s="11" t="s">
        <v>39</v>
      </c>
      <c r="D43" s="11" t="s">
        <v>40</v>
      </c>
      <c r="F43" s="17" t="s">
        <v>46</v>
      </c>
      <c r="G43" s="17" t="s">
        <v>37</v>
      </c>
      <c r="H43" s="17" t="s">
        <v>38</v>
      </c>
      <c r="J43" s="4" t="s">
        <v>52</v>
      </c>
      <c r="K43" s="4" t="s">
        <v>53</v>
      </c>
    </row>
    <row r="44" spans="2:11" x14ac:dyDescent="0.3">
      <c r="B44" s="11" t="s">
        <v>6</v>
      </c>
      <c r="C44" s="11" t="s">
        <v>41</v>
      </c>
      <c r="D44" s="11" t="s">
        <v>43</v>
      </c>
      <c r="F44" s="17" t="s">
        <v>47</v>
      </c>
      <c r="G44" s="17" t="s">
        <v>29</v>
      </c>
      <c r="H44" s="17" t="s">
        <v>34</v>
      </c>
      <c r="J44" s="19">
        <v>123</v>
      </c>
      <c r="K44" s="19" t="s">
        <v>6</v>
      </c>
    </row>
    <row r="45" spans="2:11" x14ac:dyDescent="0.3">
      <c r="B45" s="11" t="s">
        <v>7</v>
      </c>
      <c r="C45" s="11" t="s">
        <v>42</v>
      </c>
      <c r="D45" s="11" t="s">
        <v>44</v>
      </c>
      <c r="F45" s="17" t="s">
        <v>48</v>
      </c>
      <c r="G45" s="17" t="s">
        <v>32</v>
      </c>
      <c r="H45" s="17" t="s">
        <v>35</v>
      </c>
      <c r="J45" s="22">
        <v>456</v>
      </c>
      <c r="K45" s="22" t="s">
        <v>7</v>
      </c>
    </row>
    <row r="46" spans="2:11" x14ac:dyDescent="0.3">
      <c r="B46" s="8"/>
      <c r="C46" s="8"/>
      <c r="D46" s="8"/>
      <c r="F46" s="17" t="s">
        <v>50</v>
      </c>
      <c r="G46" s="17" t="s">
        <v>30</v>
      </c>
      <c r="H46" s="17" t="s">
        <v>36</v>
      </c>
      <c r="J46" s="23"/>
      <c r="K46" s="23"/>
    </row>
    <row r="47" spans="2:11" x14ac:dyDescent="0.3">
      <c r="B47" s="24"/>
      <c r="C47" s="24"/>
      <c r="D47" s="24"/>
      <c r="F47" s="17" t="s">
        <v>49</v>
      </c>
      <c r="G47" s="17" t="s">
        <v>31</v>
      </c>
      <c r="H47" s="17" t="s">
        <v>26</v>
      </c>
    </row>
    <row r="48" spans="2:11" x14ac:dyDescent="0.3">
      <c r="B48" s="8"/>
      <c r="C48" s="8"/>
      <c r="D48" s="8"/>
      <c r="F48" s="8"/>
      <c r="G48" s="8"/>
      <c r="H48" s="8"/>
      <c r="J48" s="21"/>
      <c r="K48" s="21"/>
    </row>
    <row r="49" spans="2:11" x14ac:dyDescent="0.3">
      <c r="B49" s="8"/>
      <c r="C49" s="8"/>
      <c r="D49" s="8"/>
      <c r="E49" s="152" t="s">
        <v>105</v>
      </c>
      <c r="F49" s="152"/>
      <c r="G49" s="8"/>
      <c r="H49" s="153" t="s">
        <v>106</v>
      </c>
      <c r="I49" s="153"/>
      <c r="J49" s="21"/>
      <c r="K49" s="21"/>
    </row>
    <row r="50" spans="2:11" x14ac:dyDescent="0.3">
      <c r="B50" s="27" t="s">
        <v>56</v>
      </c>
      <c r="C50" s="27" t="s">
        <v>54</v>
      </c>
      <c r="D50" s="8"/>
      <c r="E50" s="14" t="s">
        <v>52</v>
      </c>
      <c r="F50" s="14" t="s">
        <v>2</v>
      </c>
      <c r="G50" s="8"/>
      <c r="H50" s="28" t="s">
        <v>3</v>
      </c>
      <c r="I50" s="28" t="s">
        <v>4</v>
      </c>
      <c r="J50" s="21"/>
      <c r="K50" s="21"/>
    </row>
    <row r="51" spans="2:11" x14ac:dyDescent="0.3">
      <c r="B51" s="27" t="s">
        <v>12</v>
      </c>
      <c r="C51" s="27" t="s">
        <v>47</v>
      </c>
      <c r="D51" s="8"/>
      <c r="E51" s="26">
        <v>123</v>
      </c>
      <c r="F51" s="14" t="s">
        <v>55</v>
      </c>
      <c r="H51" s="28" t="s">
        <v>12</v>
      </c>
      <c r="I51" s="28" t="s">
        <v>17</v>
      </c>
    </row>
    <row r="52" spans="2:11" x14ac:dyDescent="0.3">
      <c r="B52" s="27" t="s">
        <v>13</v>
      </c>
      <c r="C52" s="27" t="s">
        <v>48</v>
      </c>
      <c r="E52" s="26">
        <v>456</v>
      </c>
      <c r="F52" s="14" t="s">
        <v>11</v>
      </c>
      <c r="H52" s="28" t="s">
        <v>13</v>
      </c>
      <c r="I52" s="28" t="s">
        <v>18</v>
      </c>
    </row>
    <row r="53" spans="2:11" x14ac:dyDescent="0.3">
      <c r="B53" s="27" t="s">
        <v>14</v>
      </c>
      <c r="C53" s="27" t="s">
        <v>50</v>
      </c>
      <c r="H53" s="28" t="s">
        <v>14</v>
      </c>
      <c r="I53" s="28" t="s">
        <v>19</v>
      </c>
    </row>
    <row r="54" spans="2:11" x14ac:dyDescent="0.3">
      <c r="B54" s="27" t="s">
        <v>15</v>
      </c>
      <c r="C54" s="27" t="s">
        <v>49</v>
      </c>
      <c r="E54" s="29" t="s">
        <v>56</v>
      </c>
      <c r="F54" s="29" t="s">
        <v>0</v>
      </c>
      <c r="H54" s="28" t="s">
        <v>15</v>
      </c>
      <c r="I54" s="28" t="s">
        <v>20</v>
      </c>
    </row>
    <row r="55" spans="2:11" x14ac:dyDescent="0.3">
      <c r="B55" s="27" t="s">
        <v>14</v>
      </c>
      <c r="C55" s="27" t="s">
        <v>47</v>
      </c>
      <c r="E55" s="29" t="s">
        <v>12</v>
      </c>
      <c r="F55" s="29" t="s">
        <v>6</v>
      </c>
      <c r="H55" s="28" t="s">
        <v>14</v>
      </c>
      <c r="I55" s="28" t="s">
        <v>21</v>
      </c>
    </row>
    <row r="56" spans="2:11" x14ac:dyDescent="0.3">
      <c r="B56" s="27" t="s">
        <v>16</v>
      </c>
      <c r="C56" s="27" t="s">
        <v>50</v>
      </c>
      <c r="E56" s="29" t="s">
        <v>13</v>
      </c>
      <c r="F56" s="29" t="s">
        <v>6</v>
      </c>
      <c r="H56" s="28" t="s">
        <v>16</v>
      </c>
      <c r="I56" s="28" t="s">
        <v>22</v>
      </c>
    </row>
    <row r="57" spans="2:11" x14ac:dyDescent="0.3">
      <c r="E57" s="29" t="s">
        <v>14</v>
      </c>
      <c r="F57" s="29" t="s">
        <v>6</v>
      </c>
    </row>
    <row r="58" spans="2:11" x14ac:dyDescent="0.3">
      <c r="E58" s="29" t="s">
        <v>15</v>
      </c>
      <c r="F58" s="29" t="s">
        <v>7</v>
      </c>
    </row>
    <row r="59" spans="2:11" x14ac:dyDescent="0.3">
      <c r="E59" s="29" t="s">
        <v>14</v>
      </c>
      <c r="F59" s="30" t="s">
        <v>7</v>
      </c>
    </row>
    <row r="60" spans="2:11" x14ac:dyDescent="0.3">
      <c r="E60" s="29" t="s">
        <v>16</v>
      </c>
      <c r="F60" s="29" t="s">
        <v>7</v>
      </c>
    </row>
  </sheetData>
  <mergeCells count="7">
    <mergeCell ref="E49:F49"/>
    <mergeCell ref="H49:I49"/>
    <mergeCell ref="B22:E22"/>
    <mergeCell ref="B31:C31"/>
    <mergeCell ref="E31:G31"/>
    <mergeCell ref="B42:D42"/>
    <mergeCell ref="F42:H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5"/>
  <sheetViews>
    <sheetView workbookViewId="0">
      <selection activeCell="J7" sqref="J7"/>
    </sheetView>
  </sheetViews>
  <sheetFormatPr baseColWidth="10" defaultRowHeight="14.4" x14ac:dyDescent="0.3"/>
  <cols>
    <col min="2" max="2" width="14.88671875" customWidth="1"/>
    <col min="3" max="3" width="24.33203125" customWidth="1"/>
    <col min="4" max="4" width="16.5546875" customWidth="1"/>
    <col min="5" max="5" width="25" customWidth="1"/>
    <col min="6" max="6" width="20.33203125" customWidth="1"/>
    <col min="7" max="7" width="25.109375" customWidth="1"/>
    <col min="8" max="8" width="20.109375" customWidth="1"/>
    <col min="9" max="9" width="26.33203125" customWidth="1"/>
    <col min="10" max="10" width="25.5546875" customWidth="1"/>
    <col min="11" max="11" width="16.109375" customWidth="1"/>
    <col min="12" max="12" width="17.33203125" customWidth="1"/>
  </cols>
  <sheetData>
    <row r="2" spans="2:9" x14ac:dyDescent="0.3">
      <c r="B2" s="7" t="s">
        <v>65</v>
      </c>
      <c r="C2" s="7" t="s">
        <v>57</v>
      </c>
      <c r="D2" s="7" t="s">
        <v>58</v>
      </c>
      <c r="E2" s="7" t="s">
        <v>59</v>
      </c>
      <c r="F2" s="7" t="s">
        <v>60</v>
      </c>
      <c r="G2" s="7" t="s">
        <v>61</v>
      </c>
    </row>
    <row r="3" spans="2:9" x14ac:dyDescent="0.3">
      <c r="B3" s="1">
        <v>123456</v>
      </c>
      <c r="C3" s="1" t="s">
        <v>62</v>
      </c>
      <c r="D3" s="1" t="s">
        <v>66</v>
      </c>
      <c r="E3" s="1" t="s">
        <v>68</v>
      </c>
      <c r="F3" s="1" t="s">
        <v>97</v>
      </c>
      <c r="G3" s="1" t="s">
        <v>72</v>
      </c>
    </row>
    <row r="4" spans="2:9" x14ac:dyDescent="0.3">
      <c r="B4" s="1">
        <v>3234456</v>
      </c>
      <c r="C4" s="1" t="s">
        <v>63</v>
      </c>
      <c r="D4" s="1" t="s">
        <v>93</v>
      </c>
      <c r="E4" s="1" t="s">
        <v>69</v>
      </c>
      <c r="F4" s="1">
        <v>344543</v>
      </c>
      <c r="G4" s="1" t="s">
        <v>73</v>
      </c>
    </row>
    <row r="5" spans="2:9" x14ac:dyDescent="0.3">
      <c r="B5" s="1">
        <v>9345566</v>
      </c>
      <c r="C5" s="1" t="s">
        <v>64</v>
      </c>
      <c r="D5" s="1" t="s">
        <v>67</v>
      </c>
      <c r="E5" s="1" t="s">
        <v>70</v>
      </c>
      <c r="F5" s="1" t="s">
        <v>76</v>
      </c>
      <c r="G5" s="1" t="s">
        <v>74</v>
      </c>
    </row>
    <row r="6" spans="2:9" x14ac:dyDescent="0.3">
      <c r="B6" s="1">
        <v>3234456</v>
      </c>
      <c r="C6" s="1" t="s">
        <v>88</v>
      </c>
      <c r="D6" s="1" t="s">
        <v>66</v>
      </c>
      <c r="E6" s="1" t="s">
        <v>71</v>
      </c>
      <c r="F6" s="1">
        <v>433425</v>
      </c>
      <c r="G6" s="1" t="s">
        <v>75</v>
      </c>
    </row>
    <row r="8" spans="2:9" x14ac:dyDescent="0.3">
      <c r="B8" s="9" t="s">
        <v>28</v>
      </c>
    </row>
    <row r="10" spans="2:9" x14ac:dyDescent="0.3">
      <c r="B10" s="7" t="s">
        <v>65</v>
      </c>
      <c r="C10" s="7" t="s">
        <v>78</v>
      </c>
      <c r="D10" s="7" t="s">
        <v>77</v>
      </c>
      <c r="E10" s="7" t="s">
        <v>89</v>
      </c>
      <c r="F10" s="7" t="s">
        <v>87</v>
      </c>
      <c r="G10" s="7" t="s">
        <v>59</v>
      </c>
      <c r="H10" s="7" t="s">
        <v>60</v>
      </c>
      <c r="I10" s="7" t="s">
        <v>61</v>
      </c>
    </row>
    <row r="11" spans="2:9" x14ac:dyDescent="0.3">
      <c r="B11" s="1">
        <v>123456</v>
      </c>
      <c r="C11" s="1" t="s">
        <v>79</v>
      </c>
      <c r="D11" s="1" t="s">
        <v>83</v>
      </c>
      <c r="E11" s="1" t="s">
        <v>90</v>
      </c>
      <c r="F11" s="1" t="s">
        <v>94</v>
      </c>
      <c r="G11" s="1" t="s">
        <v>68</v>
      </c>
      <c r="H11" s="1">
        <v>456790</v>
      </c>
      <c r="I11" s="1" t="s">
        <v>72</v>
      </c>
    </row>
    <row r="12" spans="2:9" x14ac:dyDescent="0.3">
      <c r="B12" s="1">
        <v>123456</v>
      </c>
      <c r="C12" s="1" t="s">
        <v>79</v>
      </c>
      <c r="D12" s="1" t="s">
        <v>83</v>
      </c>
      <c r="E12" s="1" t="s">
        <v>90</v>
      </c>
      <c r="F12" s="1" t="s">
        <v>94</v>
      </c>
      <c r="G12" s="1" t="s">
        <v>68</v>
      </c>
      <c r="H12" s="1">
        <v>422346</v>
      </c>
      <c r="I12" s="1" t="s">
        <v>72</v>
      </c>
    </row>
    <row r="13" spans="2:9" x14ac:dyDescent="0.3">
      <c r="B13" s="1">
        <v>3234456</v>
      </c>
      <c r="C13" s="1" t="s">
        <v>80</v>
      </c>
      <c r="D13" s="1" t="s">
        <v>84</v>
      </c>
      <c r="E13" s="1" t="s">
        <v>91</v>
      </c>
      <c r="F13" s="1" t="s">
        <v>95</v>
      </c>
      <c r="G13" s="1" t="s">
        <v>69</v>
      </c>
      <c r="H13" s="1">
        <v>344543</v>
      </c>
      <c r="I13" s="1" t="s">
        <v>73</v>
      </c>
    </row>
    <row r="14" spans="2:9" x14ac:dyDescent="0.3">
      <c r="B14" s="1">
        <v>9345566</v>
      </c>
      <c r="C14" s="1" t="s">
        <v>81</v>
      </c>
      <c r="D14" s="1" t="s">
        <v>85</v>
      </c>
      <c r="E14" s="1" t="s">
        <v>92</v>
      </c>
      <c r="F14" s="1" t="s">
        <v>96</v>
      </c>
      <c r="G14" s="1" t="s">
        <v>70</v>
      </c>
      <c r="H14" s="1">
        <v>445454</v>
      </c>
      <c r="I14" s="1" t="s">
        <v>98</v>
      </c>
    </row>
    <row r="15" spans="2:9" x14ac:dyDescent="0.3">
      <c r="B15" s="1">
        <v>9345566</v>
      </c>
      <c r="C15" s="1" t="s">
        <v>81</v>
      </c>
      <c r="D15" s="1" t="s">
        <v>85</v>
      </c>
      <c r="E15" s="1" t="s">
        <v>92</v>
      </c>
      <c r="F15" s="1" t="s">
        <v>96</v>
      </c>
      <c r="G15" s="1" t="s">
        <v>70</v>
      </c>
      <c r="H15" s="1">
        <v>412344</v>
      </c>
      <c r="I15" s="1" t="s">
        <v>99</v>
      </c>
    </row>
    <row r="16" spans="2:9" x14ac:dyDescent="0.3">
      <c r="B16" s="1">
        <v>3234456</v>
      </c>
      <c r="C16" s="1" t="s">
        <v>82</v>
      </c>
      <c r="D16" s="1" t="s">
        <v>86</v>
      </c>
      <c r="E16" s="1" t="s">
        <v>90</v>
      </c>
      <c r="F16" s="1" t="s">
        <v>94</v>
      </c>
      <c r="G16" s="1" t="s">
        <v>71</v>
      </c>
      <c r="H16" s="1">
        <v>433425</v>
      </c>
      <c r="I16" s="1" t="s">
        <v>75</v>
      </c>
    </row>
    <row r="18" spans="2:12" x14ac:dyDescent="0.3">
      <c r="B18" s="9" t="s">
        <v>45</v>
      </c>
    </row>
    <row r="20" spans="2:12" x14ac:dyDescent="0.3">
      <c r="B20" s="160" t="s">
        <v>100</v>
      </c>
      <c r="C20" s="161"/>
      <c r="D20" s="162"/>
      <c r="F20" s="163" t="s">
        <v>101</v>
      </c>
      <c r="G20" s="163"/>
      <c r="H20" s="163"/>
      <c r="J20" s="164" t="s">
        <v>102</v>
      </c>
      <c r="K20" s="164"/>
      <c r="L20" s="164"/>
    </row>
    <row r="21" spans="2:12" x14ac:dyDescent="0.3">
      <c r="B21" s="15" t="s">
        <v>65</v>
      </c>
      <c r="C21" s="15" t="s">
        <v>78</v>
      </c>
      <c r="D21" s="15" t="s">
        <v>77</v>
      </c>
      <c r="F21" s="20" t="s">
        <v>65</v>
      </c>
      <c r="G21" s="20" t="s">
        <v>89</v>
      </c>
      <c r="H21" s="20" t="s">
        <v>87</v>
      </c>
      <c r="J21" s="16" t="s">
        <v>59</v>
      </c>
      <c r="K21" s="16" t="s">
        <v>60</v>
      </c>
      <c r="L21" s="16" t="s">
        <v>61</v>
      </c>
    </row>
    <row r="22" spans="2:12" x14ac:dyDescent="0.3">
      <c r="B22" s="15">
        <v>123456</v>
      </c>
      <c r="C22" s="15" t="s">
        <v>79</v>
      </c>
      <c r="D22" s="15" t="s">
        <v>83</v>
      </c>
      <c r="F22" s="20">
        <v>264589</v>
      </c>
      <c r="G22" s="20" t="s">
        <v>90</v>
      </c>
      <c r="H22" s="20" t="s">
        <v>94</v>
      </c>
      <c r="J22" s="16" t="s">
        <v>68</v>
      </c>
      <c r="K22" s="16">
        <v>456790</v>
      </c>
      <c r="L22" s="16" t="s">
        <v>72</v>
      </c>
    </row>
    <row r="23" spans="2:12" x14ac:dyDescent="0.3">
      <c r="B23" s="15">
        <v>123456</v>
      </c>
      <c r="C23" s="15" t="s">
        <v>79</v>
      </c>
      <c r="D23" s="15" t="s">
        <v>83</v>
      </c>
      <c r="F23" s="20">
        <v>264589</v>
      </c>
      <c r="G23" s="20" t="s">
        <v>90</v>
      </c>
      <c r="H23" s="20" t="s">
        <v>94</v>
      </c>
      <c r="J23" s="16" t="s">
        <v>68</v>
      </c>
      <c r="K23" s="16">
        <v>422346</v>
      </c>
      <c r="L23" s="16" t="s">
        <v>72</v>
      </c>
    </row>
    <row r="24" spans="2:12" x14ac:dyDescent="0.3">
      <c r="B24" s="15">
        <v>3234456</v>
      </c>
      <c r="C24" s="15" t="s">
        <v>80</v>
      </c>
      <c r="D24" s="15" t="s">
        <v>84</v>
      </c>
      <c r="F24" s="20">
        <v>8246915</v>
      </c>
      <c r="G24" s="20" t="s">
        <v>91</v>
      </c>
      <c r="H24" s="20" t="s">
        <v>95</v>
      </c>
      <c r="J24" s="16" t="s">
        <v>69</v>
      </c>
      <c r="K24" s="16">
        <v>344543</v>
      </c>
      <c r="L24" s="16" t="s">
        <v>73</v>
      </c>
    </row>
    <row r="25" spans="2:12" x14ac:dyDescent="0.3">
      <c r="B25" s="15">
        <v>9345566</v>
      </c>
      <c r="C25" s="15" t="s">
        <v>81</v>
      </c>
      <c r="D25" s="15" t="s">
        <v>85</v>
      </c>
      <c r="F25" s="20">
        <v>3468297</v>
      </c>
      <c r="G25" s="20" t="s">
        <v>92</v>
      </c>
      <c r="H25" s="20" t="s">
        <v>96</v>
      </c>
      <c r="J25" s="16" t="s">
        <v>70</v>
      </c>
      <c r="K25" s="16">
        <v>445454</v>
      </c>
      <c r="L25" s="16" t="s">
        <v>98</v>
      </c>
    </row>
    <row r="26" spans="2:12" x14ac:dyDescent="0.3">
      <c r="B26" s="15">
        <v>9345566</v>
      </c>
      <c r="C26" s="15" t="s">
        <v>81</v>
      </c>
      <c r="D26" s="15" t="s">
        <v>85</v>
      </c>
      <c r="F26" s="20">
        <v>3468297</v>
      </c>
      <c r="G26" s="20" t="s">
        <v>92</v>
      </c>
      <c r="H26" s="20" t="s">
        <v>96</v>
      </c>
      <c r="J26" s="16" t="s">
        <v>70</v>
      </c>
      <c r="K26" s="16">
        <v>412344</v>
      </c>
      <c r="L26" s="16" t="s">
        <v>99</v>
      </c>
    </row>
    <row r="27" spans="2:12" x14ac:dyDescent="0.3">
      <c r="B27" s="15">
        <v>3234456</v>
      </c>
      <c r="C27" s="15" t="s">
        <v>82</v>
      </c>
      <c r="D27" s="15" t="s">
        <v>86</v>
      </c>
      <c r="F27" s="20">
        <v>264589</v>
      </c>
      <c r="G27" s="20" t="s">
        <v>90</v>
      </c>
      <c r="H27" s="20" t="s">
        <v>94</v>
      </c>
      <c r="J27" s="16" t="s">
        <v>71</v>
      </c>
      <c r="K27" s="16">
        <v>433425</v>
      </c>
      <c r="L27" s="16" t="s">
        <v>75</v>
      </c>
    </row>
    <row r="29" spans="2:12" x14ac:dyDescent="0.3">
      <c r="B29" s="9" t="s">
        <v>51</v>
      </c>
    </row>
    <row r="31" spans="2:12" x14ac:dyDescent="0.3">
      <c r="B31" s="160" t="s">
        <v>100</v>
      </c>
      <c r="C31" s="161"/>
      <c r="D31" s="162"/>
      <c r="F31" s="163" t="s">
        <v>101</v>
      </c>
      <c r="G31" s="163"/>
      <c r="H31" s="163"/>
      <c r="J31" s="33" t="s">
        <v>109</v>
      </c>
      <c r="K31" s="31"/>
      <c r="L31" s="28" t="s">
        <v>110</v>
      </c>
    </row>
    <row r="32" spans="2:12" x14ac:dyDescent="0.3">
      <c r="B32" s="15" t="s">
        <v>65</v>
      </c>
      <c r="C32" s="15" t="s">
        <v>78</v>
      </c>
      <c r="D32" s="15" t="s">
        <v>77</v>
      </c>
      <c r="F32" s="20" t="s">
        <v>65</v>
      </c>
      <c r="G32" s="20" t="s">
        <v>89</v>
      </c>
      <c r="H32" s="20" t="s">
        <v>87</v>
      </c>
      <c r="J32" s="6">
        <v>456790</v>
      </c>
      <c r="K32" s="8"/>
      <c r="L32" s="28" t="s">
        <v>72</v>
      </c>
    </row>
    <row r="33" spans="2:12" x14ac:dyDescent="0.3">
      <c r="B33" s="15">
        <v>123456</v>
      </c>
      <c r="C33" s="15" t="s">
        <v>79</v>
      </c>
      <c r="D33" s="15" t="s">
        <v>83</v>
      </c>
      <c r="F33" s="20">
        <v>264589</v>
      </c>
      <c r="G33" s="20" t="s">
        <v>90</v>
      </c>
      <c r="H33" s="20" t="s">
        <v>94</v>
      </c>
      <c r="J33" s="6">
        <v>422346</v>
      </c>
      <c r="K33" s="8"/>
      <c r="L33" s="28" t="s">
        <v>73</v>
      </c>
    </row>
    <row r="34" spans="2:12" x14ac:dyDescent="0.3">
      <c r="B34" s="15">
        <v>3234456</v>
      </c>
      <c r="C34" s="15" t="s">
        <v>80</v>
      </c>
      <c r="D34" s="15" t="s">
        <v>84</v>
      </c>
      <c r="F34" s="20">
        <v>8246915</v>
      </c>
      <c r="G34" s="20" t="s">
        <v>91</v>
      </c>
      <c r="H34" s="20" t="s">
        <v>95</v>
      </c>
      <c r="J34" s="6">
        <v>344543</v>
      </c>
      <c r="K34" s="8"/>
      <c r="L34" s="28" t="s">
        <v>98</v>
      </c>
    </row>
    <row r="35" spans="2:12" x14ac:dyDescent="0.3">
      <c r="B35" s="15">
        <v>9345566</v>
      </c>
      <c r="C35" s="15" t="s">
        <v>81</v>
      </c>
      <c r="D35" s="15" t="s">
        <v>85</v>
      </c>
      <c r="F35" s="20">
        <v>3468297</v>
      </c>
      <c r="G35" s="20" t="s">
        <v>92</v>
      </c>
      <c r="H35" s="20" t="s">
        <v>96</v>
      </c>
      <c r="J35" s="6">
        <v>445454</v>
      </c>
      <c r="K35" s="8"/>
      <c r="L35" s="28" t="s">
        <v>99</v>
      </c>
    </row>
    <row r="36" spans="2:12" x14ac:dyDescent="0.3">
      <c r="J36" s="6">
        <v>412344</v>
      </c>
      <c r="K36" s="8"/>
    </row>
    <row r="37" spans="2:12" x14ac:dyDescent="0.3">
      <c r="B37" s="8"/>
      <c r="C37" s="8"/>
      <c r="D37" s="8"/>
      <c r="F37" s="8"/>
      <c r="G37" s="8"/>
      <c r="H37" s="8"/>
      <c r="J37" s="6">
        <v>433425</v>
      </c>
      <c r="K37" s="8"/>
      <c r="L37" s="8"/>
    </row>
    <row r="38" spans="2:12" x14ac:dyDescent="0.3">
      <c r="B38" s="8"/>
      <c r="C38" s="8"/>
      <c r="D38" s="8"/>
      <c r="F38" s="8"/>
      <c r="G38" s="8"/>
      <c r="H38" s="8"/>
      <c r="J38" s="8"/>
      <c r="K38" s="8"/>
      <c r="L38" s="8"/>
    </row>
    <row r="40" spans="2:12" x14ac:dyDescent="0.3">
      <c r="F40" s="159" t="s">
        <v>108</v>
      </c>
      <c r="G40" s="159"/>
      <c r="I40" s="38" t="s">
        <v>112</v>
      </c>
      <c r="J40" s="38" t="s">
        <v>114</v>
      </c>
    </row>
    <row r="41" spans="2:12" x14ac:dyDescent="0.3">
      <c r="B41" s="34" t="s">
        <v>109</v>
      </c>
      <c r="C41" s="35" t="s">
        <v>111</v>
      </c>
      <c r="F41" s="32" t="s">
        <v>107</v>
      </c>
      <c r="G41" s="32" t="s">
        <v>59</v>
      </c>
      <c r="I41" s="38">
        <v>456790</v>
      </c>
      <c r="J41" s="38">
        <v>264589</v>
      </c>
    </row>
    <row r="42" spans="2:12" x14ac:dyDescent="0.3">
      <c r="B42" s="35">
        <v>456790</v>
      </c>
      <c r="C42" s="35">
        <v>123</v>
      </c>
      <c r="F42" s="32">
        <v>123</v>
      </c>
      <c r="G42" s="32" t="s">
        <v>68</v>
      </c>
      <c r="I42" s="38">
        <v>422346</v>
      </c>
      <c r="J42" s="38">
        <v>264589</v>
      </c>
    </row>
    <row r="43" spans="2:12" x14ac:dyDescent="0.3">
      <c r="B43" s="35">
        <v>422346</v>
      </c>
      <c r="C43" s="35">
        <v>123</v>
      </c>
      <c r="F43" s="32">
        <v>456</v>
      </c>
      <c r="G43" s="32" t="s">
        <v>69</v>
      </c>
      <c r="I43" s="38">
        <v>344543</v>
      </c>
      <c r="J43" s="38">
        <v>8246915</v>
      </c>
    </row>
    <row r="44" spans="2:12" x14ac:dyDescent="0.3">
      <c r="B44" s="35">
        <v>344543</v>
      </c>
      <c r="C44" s="35">
        <v>456</v>
      </c>
      <c r="F44" s="32">
        <v>789</v>
      </c>
      <c r="G44" s="32" t="s">
        <v>70</v>
      </c>
      <c r="I44" s="38">
        <v>445454</v>
      </c>
      <c r="J44" s="38">
        <v>3468297</v>
      </c>
    </row>
    <row r="45" spans="2:12" x14ac:dyDescent="0.3">
      <c r="B45" s="35">
        <v>445454</v>
      </c>
      <c r="C45" s="35">
        <v>789</v>
      </c>
      <c r="F45" s="32">
        <v>809</v>
      </c>
      <c r="G45" s="32" t="s">
        <v>71</v>
      </c>
      <c r="I45" s="38">
        <v>412344</v>
      </c>
      <c r="J45" s="38">
        <v>3468297</v>
      </c>
    </row>
    <row r="46" spans="2:12" x14ac:dyDescent="0.3">
      <c r="B46" s="35">
        <v>412344</v>
      </c>
      <c r="C46" s="35">
        <v>789</v>
      </c>
      <c r="I46" s="38">
        <v>433425</v>
      </c>
      <c r="J46" s="38">
        <v>264589</v>
      </c>
    </row>
    <row r="47" spans="2:12" x14ac:dyDescent="0.3">
      <c r="B47" s="35">
        <v>433425</v>
      </c>
      <c r="C47" s="35">
        <v>809</v>
      </c>
    </row>
    <row r="49" spans="2:3" x14ac:dyDescent="0.3">
      <c r="B49" s="36" t="s">
        <v>112</v>
      </c>
      <c r="C49" s="36" t="s">
        <v>113</v>
      </c>
    </row>
    <row r="50" spans="2:3" x14ac:dyDescent="0.3">
      <c r="B50" s="37">
        <v>456790</v>
      </c>
      <c r="C50" s="37">
        <v>123456</v>
      </c>
    </row>
    <row r="51" spans="2:3" x14ac:dyDescent="0.3">
      <c r="B51" s="37">
        <v>422346</v>
      </c>
      <c r="C51" s="37">
        <v>123456</v>
      </c>
    </row>
    <row r="52" spans="2:3" x14ac:dyDescent="0.3">
      <c r="B52" s="37">
        <v>344543</v>
      </c>
      <c r="C52" s="37">
        <v>3234456</v>
      </c>
    </row>
    <row r="53" spans="2:3" x14ac:dyDescent="0.3">
      <c r="B53" s="37">
        <v>445454</v>
      </c>
      <c r="C53" s="37">
        <v>9345566</v>
      </c>
    </row>
    <row r="54" spans="2:3" x14ac:dyDescent="0.3">
      <c r="B54" s="37">
        <v>412344</v>
      </c>
      <c r="C54" s="37">
        <v>9345566</v>
      </c>
    </row>
    <row r="55" spans="2:3" x14ac:dyDescent="0.3">
      <c r="B55" s="37">
        <v>433425</v>
      </c>
      <c r="C55" s="37">
        <v>3234456</v>
      </c>
    </row>
  </sheetData>
  <mergeCells count="6">
    <mergeCell ref="F40:G40"/>
    <mergeCell ref="B20:D20"/>
    <mergeCell ref="F20:H20"/>
    <mergeCell ref="J20:L20"/>
    <mergeCell ref="B31:D31"/>
    <mergeCell ref="F31:H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V167"/>
  <sheetViews>
    <sheetView tabSelected="1" topLeftCell="A114" workbookViewId="0">
      <selection activeCell="N124" sqref="N124"/>
    </sheetView>
  </sheetViews>
  <sheetFormatPr baseColWidth="10" defaultRowHeight="14.4" x14ac:dyDescent="0.3"/>
  <cols>
    <col min="2" max="2" width="14.109375" customWidth="1"/>
    <col min="3" max="3" width="24.44140625" customWidth="1"/>
    <col min="4" max="4" width="18.88671875" customWidth="1"/>
    <col min="5" max="5" width="20.6640625" customWidth="1"/>
    <col min="6" max="6" width="21.109375" customWidth="1"/>
    <col min="7" max="7" width="23.88671875" customWidth="1"/>
    <col min="8" max="8" width="16.5546875" customWidth="1"/>
    <col min="9" max="9" width="15.109375" customWidth="1"/>
    <col min="10" max="10" width="18" customWidth="1"/>
    <col min="11" max="11" width="20.33203125" customWidth="1"/>
    <col min="12" max="12" width="18.6640625" customWidth="1"/>
    <col min="13" max="13" width="22" customWidth="1"/>
    <col min="14" max="14" width="20" customWidth="1"/>
    <col min="15" max="15" width="22.88671875" customWidth="1"/>
    <col min="16" max="16" width="26.5546875" customWidth="1"/>
  </cols>
  <sheetData>
    <row r="3" spans="2:17" x14ac:dyDescent="0.3">
      <c r="B3" s="78" t="s">
        <v>246</v>
      </c>
      <c r="C3" s="78" t="s">
        <v>247</v>
      </c>
      <c r="D3" s="78" t="s">
        <v>248</v>
      </c>
      <c r="E3" s="78" t="s">
        <v>249</v>
      </c>
      <c r="F3" s="78" t="s">
        <v>250</v>
      </c>
      <c r="G3" s="78" t="s">
        <v>264</v>
      </c>
      <c r="H3" s="78" t="s">
        <v>271</v>
      </c>
      <c r="I3" s="78" t="s">
        <v>350</v>
      </c>
    </row>
    <row r="4" spans="2:17" ht="70.5" customHeight="1" x14ac:dyDescent="0.3">
      <c r="B4" s="79" t="s">
        <v>275</v>
      </c>
      <c r="C4" s="74" t="s">
        <v>265</v>
      </c>
      <c r="D4" s="39" t="s">
        <v>251</v>
      </c>
      <c r="E4" s="74" t="s">
        <v>256</v>
      </c>
      <c r="F4" s="74" t="s">
        <v>259</v>
      </c>
      <c r="G4" s="74" t="s">
        <v>266</v>
      </c>
      <c r="H4" s="74" t="s">
        <v>354</v>
      </c>
      <c r="I4" s="74" t="s">
        <v>272</v>
      </c>
      <c r="K4" s="83"/>
      <c r="N4" s="86"/>
    </row>
    <row r="5" spans="2:17" ht="63" customHeight="1" x14ac:dyDescent="0.3">
      <c r="B5" s="79" t="s">
        <v>276</v>
      </c>
      <c r="C5" s="74" t="s">
        <v>336</v>
      </c>
      <c r="D5" s="39" t="s">
        <v>252</v>
      </c>
      <c r="E5" s="74" t="s">
        <v>257</v>
      </c>
      <c r="F5" s="74" t="s">
        <v>258</v>
      </c>
      <c r="G5" s="74" t="s">
        <v>267</v>
      </c>
      <c r="H5" s="74" t="s">
        <v>353</v>
      </c>
      <c r="I5" s="74" t="s">
        <v>352</v>
      </c>
      <c r="K5" s="83"/>
      <c r="L5" s="87"/>
      <c r="M5" s="87"/>
      <c r="N5" s="87"/>
      <c r="O5" s="87"/>
    </row>
    <row r="6" spans="2:17" ht="57.75" customHeight="1" x14ac:dyDescent="0.3">
      <c r="B6" s="79" t="s">
        <v>277</v>
      </c>
      <c r="C6" s="74" t="s">
        <v>280</v>
      </c>
      <c r="D6" s="39" t="s">
        <v>253</v>
      </c>
      <c r="E6" s="74" t="s">
        <v>260</v>
      </c>
      <c r="F6" s="39" t="s">
        <v>261</v>
      </c>
      <c r="G6" s="74" t="s">
        <v>268</v>
      </c>
      <c r="H6" s="74" t="s">
        <v>355</v>
      </c>
      <c r="I6" s="74" t="s">
        <v>273</v>
      </c>
      <c r="K6" s="83"/>
      <c r="L6" s="87"/>
      <c r="M6" s="87"/>
      <c r="N6" s="83"/>
      <c r="O6" s="87"/>
    </row>
    <row r="7" spans="2:17" ht="43.2" x14ac:dyDescent="0.3">
      <c r="B7" s="79" t="s">
        <v>278</v>
      </c>
      <c r="C7" s="74" t="s">
        <v>281</v>
      </c>
      <c r="D7" s="39" t="s">
        <v>254</v>
      </c>
      <c r="E7" s="75" t="s">
        <v>263</v>
      </c>
      <c r="F7" s="39">
        <v>1</v>
      </c>
      <c r="G7" s="74" t="s">
        <v>269</v>
      </c>
      <c r="H7" s="74" t="s">
        <v>356</v>
      </c>
      <c r="I7" s="74" t="s">
        <v>351</v>
      </c>
      <c r="K7" s="84"/>
      <c r="N7" s="83"/>
    </row>
    <row r="8" spans="2:17" ht="43.2" x14ac:dyDescent="0.3">
      <c r="B8" s="79" t="s">
        <v>279</v>
      </c>
      <c r="C8" s="74" t="s">
        <v>282</v>
      </c>
      <c r="D8" s="39" t="s">
        <v>255</v>
      </c>
      <c r="E8" s="76" t="s">
        <v>262</v>
      </c>
      <c r="F8" s="39">
        <v>1</v>
      </c>
      <c r="G8" s="74" t="s">
        <v>270</v>
      </c>
      <c r="H8" s="74" t="s">
        <v>357</v>
      </c>
      <c r="I8" s="74" t="s">
        <v>274</v>
      </c>
      <c r="K8" s="85"/>
      <c r="N8" s="83"/>
      <c r="Q8" t="s">
        <v>329</v>
      </c>
    </row>
    <row r="9" spans="2:17" x14ac:dyDescent="0.3">
      <c r="B9" s="72"/>
      <c r="C9" s="71"/>
      <c r="D9" s="71"/>
      <c r="E9" s="73"/>
      <c r="F9" s="71"/>
      <c r="M9" s="87"/>
      <c r="N9" s="87"/>
    </row>
    <row r="10" spans="2:17" x14ac:dyDescent="0.3">
      <c r="B10" s="9" t="s">
        <v>28</v>
      </c>
      <c r="M10" s="87"/>
      <c r="N10" s="87"/>
    </row>
    <row r="11" spans="2:17" x14ac:dyDescent="0.3">
      <c r="M11" s="87"/>
      <c r="N11" s="87"/>
    </row>
    <row r="12" spans="2:17" x14ac:dyDescent="0.3">
      <c r="B12" s="78" t="s">
        <v>246</v>
      </c>
      <c r="C12" s="78" t="s">
        <v>137</v>
      </c>
      <c r="D12" s="78" t="s">
        <v>57</v>
      </c>
      <c r="E12" s="78" t="s">
        <v>248</v>
      </c>
      <c r="F12" s="78" t="s">
        <v>249</v>
      </c>
      <c r="G12" s="78" t="s">
        <v>250</v>
      </c>
      <c r="H12" s="78" t="s">
        <v>289</v>
      </c>
      <c r="I12" s="78" t="s">
        <v>290</v>
      </c>
      <c r="J12" s="78" t="s">
        <v>358</v>
      </c>
      <c r="K12" s="78" t="s">
        <v>359</v>
      </c>
      <c r="L12" s="78" t="s">
        <v>271</v>
      </c>
      <c r="O12" s="87"/>
      <c r="P12" s="87"/>
    </row>
    <row r="13" spans="2:17" s="81" customFormat="1" x14ac:dyDescent="0.3">
      <c r="B13" s="82">
        <v>50358902</v>
      </c>
      <c r="C13" s="80" t="s">
        <v>286</v>
      </c>
      <c r="D13" s="80" t="s">
        <v>283</v>
      </c>
      <c r="E13" s="39" t="s">
        <v>251</v>
      </c>
      <c r="F13" s="80" t="s">
        <v>287</v>
      </c>
      <c r="G13" s="80">
        <v>20</v>
      </c>
      <c r="H13" s="80" t="s">
        <v>288</v>
      </c>
      <c r="I13" s="80" t="s">
        <v>284</v>
      </c>
      <c r="J13" s="71" t="s">
        <v>286</v>
      </c>
      <c r="K13" s="74" t="s">
        <v>360</v>
      </c>
      <c r="L13" s="80" t="s">
        <v>291</v>
      </c>
      <c r="O13" s="24"/>
      <c r="P13" s="3"/>
    </row>
    <row r="14" spans="2:17" x14ac:dyDescent="0.3">
      <c r="B14" s="82">
        <v>50358902</v>
      </c>
      <c r="C14" s="80" t="s">
        <v>286</v>
      </c>
      <c r="D14" s="80" t="s">
        <v>283</v>
      </c>
      <c r="E14" s="39" t="s">
        <v>251</v>
      </c>
      <c r="F14" s="80" t="s">
        <v>294</v>
      </c>
      <c r="G14" s="80">
        <v>15</v>
      </c>
      <c r="H14" s="80" t="s">
        <v>288</v>
      </c>
      <c r="I14" s="80" t="s">
        <v>284</v>
      </c>
      <c r="J14" s="80" t="s">
        <v>286</v>
      </c>
      <c r="K14" s="74" t="s">
        <v>360</v>
      </c>
      <c r="L14" s="80" t="s">
        <v>291</v>
      </c>
      <c r="O14" s="87"/>
      <c r="P14" s="3"/>
    </row>
    <row r="15" spans="2:17" x14ac:dyDescent="0.3">
      <c r="B15" s="82">
        <v>50358902</v>
      </c>
      <c r="C15" s="80" t="s">
        <v>286</v>
      </c>
      <c r="D15" s="80" t="s">
        <v>283</v>
      </c>
      <c r="E15" s="39" t="s">
        <v>251</v>
      </c>
      <c r="F15" s="80" t="s">
        <v>295</v>
      </c>
      <c r="G15" s="80" t="s">
        <v>292</v>
      </c>
      <c r="H15" s="80" t="s">
        <v>288</v>
      </c>
      <c r="I15" s="80" t="s">
        <v>284</v>
      </c>
      <c r="J15" s="71" t="s">
        <v>286</v>
      </c>
      <c r="K15" s="74" t="s">
        <v>360</v>
      </c>
      <c r="L15" s="80" t="s">
        <v>291</v>
      </c>
      <c r="O15" s="87"/>
      <c r="P15" s="3"/>
    </row>
    <row r="16" spans="2:17" x14ac:dyDescent="0.3">
      <c r="B16" s="82">
        <v>50358902</v>
      </c>
      <c r="C16" s="80" t="s">
        <v>286</v>
      </c>
      <c r="D16" s="80" t="s">
        <v>283</v>
      </c>
      <c r="E16" s="39" t="s">
        <v>251</v>
      </c>
      <c r="F16" s="80" t="s">
        <v>296</v>
      </c>
      <c r="G16" s="80" t="s">
        <v>293</v>
      </c>
      <c r="H16" s="80" t="s">
        <v>288</v>
      </c>
      <c r="I16" s="80" t="s">
        <v>284</v>
      </c>
      <c r="J16" s="80" t="s">
        <v>286</v>
      </c>
      <c r="K16" s="74" t="s">
        <v>360</v>
      </c>
      <c r="L16" s="80" t="s">
        <v>291</v>
      </c>
      <c r="O16" s="87"/>
      <c r="P16" s="87"/>
    </row>
    <row r="17" spans="2:17" x14ac:dyDescent="0.3">
      <c r="B17" s="79">
        <v>23564008</v>
      </c>
      <c r="C17" s="74" t="s">
        <v>285</v>
      </c>
      <c r="D17" s="74" t="s">
        <v>284</v>
      </c>
      <c r="E17" s="39" t="s">
        <v>251</v>
      </c>
      <c r="F17" s="74" t="s">
        <v>297</v>
      </c>
      <c r="G17" s="74">
        <v>20</v>
      </c>
      <c r="H17" s="80" t="s">
        <v>288</v>
      </c>
      <c r="I17" s="80" t="s">
        <v>284</v>
      </c>
      <c r="J17" s="95" t="s">
        <v>288</v>
      </c>
      <c r="K17" s="74" t="s">
        <v>365</v>
      </c>
      <c r="L17" s="74" t="s">
        <v>298</v>
      </c>
    </row>
    <row r="18" spans="2:17" x14ac:dyDescent="0.3">
      <c r="B18" s="79">
        <v>23564008</v>
      </c>
      <c r="C18" s="74" t="s">
        <v>285</v>
      </c>
      <c r="D18" s="74" t="s">
        <v>284</v>
      </c>
      <c r="E18" s="39" t="s">
        <v>251</v>
      </c>
      <c r="F18" s="80" t="s">
        <v>294</v>
      </c>
      <c r="G18" s="80">
        <v>15</v>
      </c>
      <c r="H18" s="80" t="s">
        <v>288</v>
      </c>
      <c r="I18" s="80" t="s">
        <v>284</v>
      </c>
      <c r="J18" s="95" t="s">
        <v>288</v>
      </c>
      <c r="K18" s="74" t="s">
        <v>365</v>
      </c>
      <c r="L18" s="74" t="s">
        <v>298</v>
      </c>
    </row>
    <row r="19" spans="2:17" x14ac:dyDescent="0.3">
      <c r="B19" s="79">
        <v>23564008</v>
      </c>
      <c r="C19" s="74" t="s">
        <v>285</v>
      </c>
      <c r="D19" s="74" t="s">
        <v>284</v>
      </c>
      <c r="E19" s="39" t="s">
        <v>251</v>
      </c>
      <c r="F19" s="80" t="s">
        <v>295</v>
      </c>
      <c r="G19" s="80" t="s">
        <v>292</v>
      </c>
      <c r="H19" s="80" t="s">
        <v>288</v>
      </c>
      <c r="I19" s="80" t="s">
        <v>284</v>
      </c>
      <c r="J19" s="95" t="s">
        <v>288</v>
      </c>
      <c r="K19" s="74" t="s">
        <v>365</v>
      </c>
      <c r="L19" s="74" t="s">
        <v>298</v>
      </c>
    </row>
    <row r="20" spans="2:17" x14ac:dyDescent="0.3">
      <c r="B20" s="79">
        <v>23564008</v>
      </c>
      <c r="C20" s="74" t="s">
        <v>285</v>
      </c>
      <c r="D20" s="74" t="s">
        <v>284</v>
      </c>
      <c r="E20" s="39" t="s">
        <v>251</v>
      </c>
      <c r="F20" s="80" t="s">
        <v>296</v>
      </c>
      <c r="G20" s="80" t="s">
        <v>293</v>
      </c>
      <c r="H20" s="80" t="s">
        <v>288</v>
      </c>
      <c r="I20" s="80" t="s">
        <v>284</v>
      </c>
      <c r="J20" s="95" t="s">
        <v>288</v>
      </c>
      <c r="K20" s="74" t="s">
        <v>365</v>
      </c>
      <c r="L20" s="74" t="s">
        <v>298</v>
      </c>
    </row>
    <row r="21" spans="2:17" x14ac:dyDescent="0.3">
      <c r="B21" s="79">
        <v>20013648</v>
      </c>
      <c r="C21" s="74" t="s">
        <v>301</v>
      </c>
      <c r="D21" s="39" t="s">
        <v>302</v>
      </c>
      <c r="E21" s="74" t="s">
        <v>299</v>
      </c>
      <c r="F21" s="74" t="s">
        <v>300</v>
      </c>
      <c r="G21" s="74" t="s">
        <v>303</v>
      </c>
      <c r="H21" s="74" t="s">
        <v>304</v>
      </c>
      <c r="I21" s="74" t="s">
        <v>305</v>
      </c>
      <c r="J21" s="74" t="s">
        <v>362</v>
      </c>
      <c r="K21" s="74" t="s">
        <v>361</v>
      </c>
      <c r="L21" s="74" t="s">
        <v>306</v>
      </c>
    </row>
    <row r="22" spans="2:17" x14ac:dyDescent="0.3">
      <c r="B22" s="79">
        <v>20013648</v>
      </c>
      <c r="C22" s="74" t="s">
        <v>301</v>
      </c>
      <c r="D22" s="39" t="s">
        <v>302</v>
      </c>
      <c r="E22" s="74" t="s">
        <v>299</v>
      </c>
      <c r="F22" s="74" t="s">
        <v>307</v>
      </c>
      <c r="G22" s="74">
        <v>500</v>
      </c>
      <c r="H22" s="74" t="s">
        <v>304</v>
      </c>
      <c r="I22" s="74" t="s">
        <v>305</v>
      </c>
      <c r="J22" s="74" t="s">
        <v>362</v>
      </c>
      <c r="K22" s="74" t="s">
        <v>361</v>
      </c>
      <c r="L22" s="74" t="s">
        <v>306</v>
      </c>
    </row>
    <row r="23" spans="2:17" x14ac:dyDescent="0.3">
      <c r="B23" s="79">
        <v>20013648</v>
      </c>
      <c r="C23" s="74" t="s">
        <v>301</v>
      </c>
      <c r="D23" s="39" t="s">
        <v>302</v>
      </c>
      <c r="E23" s="74" t="s">
        <v>299</v>
      </c>
      <c r="F23" s="74" t="s">
        <v>308</v>
      </c>
      <c r="G23" s="74" t="s">
        <v>309</v>
      </c>
      <c r="H23" s="74" t="s">
        <v>304</v>
      </c>
      <c r="I23" s="74" t="s">
        <v>305</v>
      </c>
      <c r="J23" s="74" t="s">
        <v>362</v>
      </c>
      <c r="K23" s="74" t="s">
        <v>361</v>
      </c>
      <c r="L23" s="74" t="s">
        <v>306</v>
      </c>
    </row>
    <row r="24" spans="2:17" x14ac:dyDescent="0.3">
      <c r="B24" s="79">
        <v>20013648</v>
      </c>
      <c r="C24" s="74" t="s">
        <v>301</v>
      </c>
      <c r="D24" s="39" t="s">
        <v>302</v>
      </c>
      <c r="E24" s="74" t="s">
        <v>299</v>
      </c>
      <c r="F24" s="74" t="s">
        <v>310</v>
      </c>
      <c r="G24" s="74" t="s">
        <v>292</v>
      </c>
      <c r="H24" s="74" t="s">
        <v>304</v>
      </c>
      <c r="I24" s="74" t="s">
        <v>305</v>
      </c>
      <c r="J24" s="74" t="s">
        <v>362</v>
      </c>
      <c r="K24" s="74" t="s">
        <v>361</v>
      </c>
      <c r="L24" s="74" t="s">
        <v>306</v>
      </c>
    </row>
    <row r="25" spans="2:17" x14ac:dyDescent="0.3">
      <c r="B25" s="79">
        <v>78900215</v>
      </c>
      <c r="C25" s="74" t="s">
        <v>304</v>
      </c>
      <c r="D25" s="39" t="s">
        <v>305</v>
      </c>
      <c r="E25" s="74" t="s">
        <v>299</v>
      </c>
      <c r="F25" s="74" t="s">
        <v>300</v>
      </c>
      <c r="G25" s="74" t="s">
        <v>303</v>
      </c>
      <c r="H25" s="74" t="s">
        <v>304</v>
      </c>
      <c r="I25" s="74" t="s">
        <v>305</v>
      </c>
      <c r="J25" s="74" t="s">
        <v>304</v>
      </c>
      <c r="K25" s="74" t="s">
        <v>368</v>
      </c>
      <c r="L25" s="74" t="s">
        <v>311</v>
      </c>
    </row>
    <row r="26" spans="2:17" x14ac:dyDescent="0.3">
      <c r="B26" s="79">
        <v>78900215</v>
      </c>
      <c r="C26" s="74" t="s">
        <v>304</v>
      </c>
      <c r="D26" s="39" t="s">
        <v>305</v>
      </c>
      <c r="E26" s="74" t="s">
        <v>299</v>
      </c>
      <c r="F26" s="74" t="s">
        <v>307</v>
      </c>
      <c r="G26" s="74">
        <v>500</v>
      </c>
      <c r="H26" s="74" t="s">
        <v>304</v>
      </c>
      <c r="I26" s="74" t="s">
        <v>305</v>
      </c>
      <c r="J26" s="74" t="s">
        <v>304</v>
      </c>
      <c r="K26" s="74" t="s">
        <v>368</v>
      </c>
      <c r="L26" s="74" t="s">
        <v>311</v>
      </c>
    </row>
    <row r="27" spans="2:17" x14ac:dyDescent="0.3">
      <c r="B27" s="79">
        <v>78900215</v>
      </c>
      <c r="C27" s="74" t="s">
        <v>304</v>
      </c>
      <c r="D27" s="39" t="s">
        <v>305</v>
      </c>
      <c r="E27" s="74" t="s">
        <v>299</v>
      </c>
      <c r="F27" s="74" t="s">
        <v>308</v>
      </c>
      <c r="G27" s="74" t="s">
        <v>309</v>
      </c>
      <c r="H27" s="74" t="s">
        <v>304</v>
      </c>
      <c r="I27" s="74" t="s">
        <v>305</v>
      </c>
      <c r="J27" s="74" t="s">
        <v>304</v>
      </c>
      <c r="K27" s="74" t="s">
        <v>368</v>
      </c>
      <c r="L27" s="74" t="s">
        <v>311</v>
      </c>
    </row>
    <row r="28" spans="2:17" x14ac:dyDescent="0.3">
      <c r="B28" s="79">
        <v>78900215</v>
      </c>
      <c r="C28" s="74" t="s">
        <v>304</v>
      </c>
      <c r="D28" s="39" t="s">
        <v>305</v>
      </c>
      <c r="E28" s="74" t="s">
        <v>299</v>
      </c>
      <c r="F28" s="74" t="s">
        <v>310</v>
      </c>
      <c r="G28" s="74" t="s">
        <v>292</v>
      </c>
      <c r="H28" s="74" t="s">
        <v>304</v>
      </c>
      <c r="I28" s="74" t="s">
        <v>305</v>
      </c>
      <c r="J28" s="74" t="s">
        <v>304</v>
      </c>
      <c r="K28" s="74" t="s">
        <v>368</v>
      </c>
      <c r="L28" s="74" t="s">
        <v>311</v>
      </c>
    </row>
    <row r="29" spans="2:17" x14ac:dyDescent="0.3">
      <c r="B29" s="79">
        <v>20359874</v>
      </c>
      <c r="C29" s="74" t="s">
        <v>312</v>
      </c>
      <c r="D29" s="39" t="s">
        <v>313</v>
      </c>
      <c r="E29" s="74" t="s">
        <v>314</v>
      </c>
      <c r="F29" s="39" t="s">
        <v>315</v>
      </c>
      <c r="G29" s="74">
        <v>15</v>
      </c>
      <c r="H29" s="74" t="s">
        <v>316</v>
      </c>
      <c r="I29" s="88" t="s">
        <v>317</v>
      </c>
      <c r="J29" s="88" t="s">
        <v>330</v>
      </c>
      <c r="K29" s="88" t="s">
        <v>369</v>
      </c>
      <c r="L29" s="88" t="s">
        <v>318</v>
      </c>
    </row>
    <row r="30" spans="2:17" x14ac:dyDescent="0.3">
      <c r="B30" s="79">
        <v>20359874</v>
      </c>
      <c r="C30" s="74" t="s">
        <v>312</v>
      </c>
      <c r="D30" s="39" t="s">
        <v>313</v>
      </c>
      <c r="E30" s="74" t="s">
        <v>314</v>
      </c>
      <c r="F30" s="77" t="s">
        <v>319</v>
      </c>
      <c r="G30" s="74">
        <v>1</v>
      </c>
      <c r="H30" s="74" t="s">
        <v>316</v>
      </c>
      <c r="I30" s="88" t="s">
        <v>317</v>
      </c>
      <c r="J30" s="88" t="s">
        <v>330</v>
      </c>
      <c r="K30" s="88" t="s">
        <v>369</v>
      </c>
      <c r="L30" s="88" t="s">
        <v>318</v>
      </c>
    </row>
    <row r="31" spans="2:17" x14ac:dyDescent="0.3">
      <c r="B31" s="79">
        <v>20359874</v>
      </c>
      <c r="C31" s="74" t="s">
        <v>312</v>
      </c>
      <c r="D31" s="39" t="s">
        <v>313</v>
      </c>
      <c r="E31" s="74" t="s">
        <v>314</v>
      </c>
      <c r="F31" s="88" t="s">
        <v>320</v>
      </c>
      <c r="G31" s="74">
        <v>20</v>
      </c>
      <c r="H31" s="74" t="s">
        <v>316</v>
      </c>
      <c r="I31" s="88" t="s">
        <v>317</v>
      </c>
      <c r="J31" s="88" t="s">
        <v>330</v>
      </c>
      <c r="K31" s="88" t="s">
        <v>369</v>
      </c>
      <c r="L31" s="88" t="s">
        <v>318</v>
      </c>
      <c r="O31" s="87"/>
      <c r="P31" s="84"/>
      <c r="Q31" s="87"/>
    </row>
    <row r="32" spans="2:17" x14ac:dyDescent="0.3">
      <c r="B32" s="79">
        <v>10203450</v>
      </c>
      <c r="C32" s="74" t="s">
        <v>330</v>
      </c>
      <c r="D32" s="39" t="s">
        <v>317</v>
      </c>
      <c r="E32" s="88" t="s">
        <v>314</v>
      </c>
      <c r="F32" s="39" t="s">
        <v>315</v>
      </c>
      <c r="G32" s="74">
        <v>15</v>
      </c>
      <c r="H32" s="74" t="s">
        <v>316</v>
      </c>
      <c r="I32" s="88" t="s">
        <v>317</v>
      </c>
      <c r="J32" s="88" t="s">
        <v>330</v>
      </c>
      <c r="K32" s="88" t="s">
        <v>370</v>
      </c>
      <c r="L32" s="88" t="s">
        <v>291</v>
      </c>
      <c r="O32" s="87"/>
      <c r="P32" s="85"/>
      <c r="Q32" s="87"/>
    </row>
    <row r="33" spans="2:17" x14ac:dyDescent="0.3">
      <c r="B33" s="79">
        <v>10203450</v>
      </c>
      <c r="C33" s="74" t="s">
        <v>330</v>
      </c>
      <c r="D33" s="39" t="s">
        <v>317</v>
      </c>
      <c r="E33" s="88" t="s">
        <v>314</v>
      </c>
      <c r="F33" s="77" t="s">
        <v>319</v>
      </c>
      <c r="G33" s="74">
        <v>1</v>
      </c>
      <c r="H33" s="74" t="s">
        <v>316</v>
      </c>
      <c r="I33" s="88" t="s">
        <v>317</v>
      </c>
      <c r="J33" s="88" t="s">
        <v>330</v>
      </c>
      <c r="K33" s="88" t="s">
        <v>370</v>
      </c>
      <c r="L33" s="88" t="s">
        <v>291</v>
      </c>
      <c r="O33" s="87"/>
      <c r="P33" s="87"/>
      <c r="Q33" s="87"/>
    </row>
    <row r="34" spans="2:17" x14ac:dyDescent="0.3">
      <c r="B34" s="79">
        <v>10203450</v>
      </c>
      <c r="C34" s="74" t="s">
        <v>330</v>
      </c>
      <c r="D34" s="39" t="s">
        <v>317</v>
      </c>
      <c r="E34" s="88" t="s">
        <v>314</v>
      </c>
      <c r="F34" s="88" t="s">
        <v>320</v>
      </c>
      <c r="G34" s="74">
        <v>20</v>
      </c>
      <c r="H34" s="74" t="s">
        <v>316</v>
      </c>
      <c r="I34" s="88" t="s">
        <v>317</v>
      </c>
      <c r="J34" s="88" t="s">
        <v>330</v>
      </c>
      <c r="K34" s="88" t="s">
        <v>370</v>
      </c>
      <c r="L34" s="88" t="s">
        <v>291</v>
      </c>
      <c r="O34" s="87"/>
      <c r="P34" s="84"/>
      <c r="Q34" s="85"/>
    </row>
    <row r="35" spans="2:17" x14ac:dyDescent="0.3">
      <c r="B35" s="79">
        <v>34568700</v>
      </c>
      <c r="C35" s="88" t="s">
        <v>332</v>
      </c>
      <c r="D35" s="88" t="s">
        <v>331</v>
      </c>
      <c r="E35" s="88" t="s">
        <v>254</v>
      </c>
      <c r="F35" s="88" t="s">
        <v>321</v>
      </c>
      <c r="G35" s="88">
        <v>1</v>
      </c>
      <c r="H35" s="88" t="s">
        <v>333</v>
      </c>
      <c r="I35" s="88" t="s">
        <v>334</v>
      </c>
      <c r="J35" s="88" t="s">
        <v>371</v>
      </c>
      <c r="K35" s="88" t="s">
        <v>363</v>
      </c>
      <c r="L35" s="88" t="s">
        <v>335</v>
      </c>
      <c r="O35" s="87"/>
      <c r="P35" s="87"/>
      <c r="Q35" s="87"/>
    </row>
    <row r="36" spans="2:17" x14ac:dyDescent="0.3">
      <c r="B36" s="79">
        <v>34568700</v>
      </c>
      <c r="C36" s="88" t="s">
        <v>332</v>
      </c>
      <c r="D36" s="88" t="s">
        <v>331</v>
      </c>
      <c r="E36" s="88" t="s">
        <v>254</v>
      </c>
      <c r="F36" s="88" t="s">
        <v>322</v>
      </c>
      <c r="G36" s="88">
        <v>1</v>
      </c>
      <c r="H36" s="88" t="s">
        <v>333</v>
      </c>
      <c r="I36" s="88" t="s">
        <v>334</v>
      </c>
      <c r="J36" s="88" t="s">
        <v>371</v>
      </c>
      <c r="K36" s="88" t="s">
        <v>363</v>
      </c>
      <c r="L36" s="88" t="s">
        <v>335</v>
      </c>
      <c r="O36" s="87"/>
      <c r="P36" s="87"/>
      <c r="Q36" s="87"/>
    </row>
    <row r="37" spans="2:17" x14ac:dyDescent="0.3">
      <c r="B37" s="79">
        <v>34568700</v>
      </c>
      <c r="C37" s="88" t="s">
        <v>332</v>
      </c>
      <c r="D37" s="88" t="s">
        <v>331</v>
      </c>
      <c r="E37" s="88" t="s">
        <v>254</v>
      </c>
      <c r="F37" s="88" t="s">
        <v>323</v>
      </c>
      <c r="G37" s="88">
        <v>1</v>
      </c>
      <c r="H37" s="88" t="s">
        <v>333</v>
      </c>
      <c r="I37" s="88" t="s">
        <v>334</v>
      </c>
      <c r="J37" s="88" t="s">
        <v>371</v>
      </c>
      <c r="K37" s="88" t="s">
        <v>363</v>
      </c>
      <c r="L37" s="88" t="s">
        <v>335</v>
      </c>
      <c r="O37" s="87"/>
      <c r="P37" s="87"/>
      <c r="Q37" s="87"/>
    </row>
    <row r="38" spans="2:17" x14ac:dyDescent="0.3">
      <c r="B38" s="79">
        <v>34568700</v>
      </c>
      <c r="C38" s="88" t="s">
        <v>332</v>
      </c>
      <c r="D38" s="88" t="s">
        <v>331</v>
      </c>
      <c r="E38" s="88" t="s">
        <v>254</v>
      </c>
      <c r="F38" s="88" t="s">
        <v>324</v>
      </c>
      <c r="G38" s="88">
        <v>1</v>
      </c>
      <c r="H38" s="88" t="s">
        <v>333</v>
      </c>
      <c r="I38" s="88" t="s">
        <v>334</v>
      </c>
      <c r="J38" s="88" t="s">
        <v>371</v>
      </c>
      <c r="K38" s="88" t="s">
        <v>363</v>
      </c>
      <c r="L38" s="88" t="s">
        <v>335</v>
      </c>
      <c r="O38" s="87"/>
      <c r="P38" s="87"/>
      <c r="Q38" s="87"/>
    </row>
    <row r="39" spans="2:17" x14ac:dyDescent="0.3">
      <c r="B39" s="89">
        <v>14785006</v>
      </c>
      <c r="C39" s="88" t="s">
        <v>333</v>
      </c>
      <c r="D39" s="88" t="s">
        <v>334</v>
      </c>
      <c r="E39" s="88" t="s">
        <v>254</v>
      </c>
      <c r="F39" s="88" t="s">
        <v>321</v>
      </c>
      <c r="G39" s="88">
        <v>1</v>
      </c>
      <c r="H39" s="88" t="s">
        <v>333</v>
      </c>
      <c r="I39" s="88" t="s">
        <v>334</v>
      </c>
      <c r="J39" s="88" t="s">
        <v>366</v>
      </c>
      <c r="K39" s="88" t="s">
        <v>372</v>
      </c>
      <c r="L39" s="88" t="s">
        <v>337</v>
      </c>
      <c r="O39" s="87"/>
      <c r="P39" s="87"/>
      <c r="Q39" s="87"/>
    </row>
    <row r="40" spans="2:17" x14ac:dyDescent="0.3">
      <c r="B40" s="89">
        <v>14785006</v>
      </c>
      <c r="C40" s="88" t="s">
        <v>333</v>
      </c>
      <c r="D40" s="88" t="s">
        <v>334</v>
      </c>
      <c r="E40" s="88" t="s">
        <v>254</v>
      </c>
      <c r="F40" s="88" t="s">
        <v>322</v>
      </c>
      <c r="G40" s="88">
        <v>1</v>
      </c>
      <c r="H40" s="88" t="s">
        <v>333</v>
      </c>
      <c r="I40" s="88" t="s">
        <v>334</v>
      </c>
      <c r="J40" s="88" t="s">
        <v>366</v>
      </c>
      <c r="K40" s="88" t="s">
        <v>372</v>
      </c>
      <c r="L40" s="88" t="s">
        <v>337</v>
      </c>
    </row>
    <row r="41" spans="2:17" x14ac:dyDescent="0.3">
      <c r="B41" s="89">
        <v>14785006</v>
      </c>
      <c r="C41" s="88" t="s">
        <v>333</v>
      </c>
      <c r="D41" s="88" t="s">
        <v>334</v>
      </c>
      <c r="E41" s="88" t="s">
        <v>254</v>
      </c>
      <c r="F41" s="88" t="s">
        <v>323</v>
      </c>
      <c r="G41" s="88">
        <v>1</v>
      </c>
      <c r="H41" s="88" t="s">
        <v>333</v>
      </c>
      <c r="I41" s="88" t="s">
        <v>334</v>
      </c>
      <c r="J41" s="88" t="s">
        <v>366</v>
      </c>
      <c r="K41" s="88" t="s">
        <v>372</v>
      </c>
      <c r="L41" s="88" t="s">
        <v>337</v>
      </c>
    </row>
    <row r="42" spans="2:17" x14ac:dyDescent="0.3">
      <c r="B42" s="89">
        <v>14785006</v>
      </c>
      <c r="C42" s="88" t="s">
        <v>333</v>
      </c>
      <c r="D42" s="88" t="s">
        <v>334</v>
      </c>
      <c r="E42" s="88" t="s">
        <v>254</v>
      </c>
      <c r="F42" s="88" t="s">
        <v>324</v>
      </c>
      <c r="G42" s="88">
        <v>1</v>
      </c>
      <c r="H42" s="88" t="s">
        <v>333</v>
      </c>
      <c r="I42" s="88" t="s">
        <v>334</v>
      </c>
      <c r="J42" s="88" t="s">
        <v>366</v>
      </c>
      <c r="K42" s="88" t="s">
        <v>372</v>
      </c>
      <c r="L42" s="88" t="s">
        <v>337</v>
      </c>
    </row>
    <row r="43" spans="2:17" x14ac:dyDescent="0.3">
      <c r="B43" s="79">
        <v>23568706</v>
      </c>
      <c r="C43" s="88" t="s">
        <v>340</v>
      </c>
      <c r="D43" s="88" t="s">
        <v>341</v>
      </c>
      <c r="E43" s="88" t="s">
        <v>342</v>
      </c>
      <c r="F43" s="88" t="s">
        <v>325</v>
      </c>
      <c r="G43" s="88">
        <v>1</v>
      </c>
      <c r="H43" s="88" t="s">
        <v>343</v>
      </c>
      <c r="I43" s="88" t="s">
        <v>338</v>
      </c>
      <c r="J43" s="88" t="s">
        <v>340</v>
      </c>
      <c r="K43" s="88" t="s">
        <v>364</v>
      </c>
      <c r="L43" s="88" t="s">
        <v>298</v>
      </c>
    </row>
    <row r="44" spans="2:17" x14ac:dyDescent="0.3">
      <c r="B44" s="79">
        <v>23568706</v>
      </c>
      <c r="C44" s="88" t="s">
        <v>340</v>
      </c>
      <c r="D44" s="88" t="s">
        <v>341</v>
      </c>
      <c r="E44" s="88" t="s">
        <v>342</v>
      </c>
      <c r="F44" s="88" t="s">
        <v>326</v>
      </c>
      <c r="G44" s="88">
        <v>1</v>
      </c>
      <c r="H44" s="88" t="s">
        <v>343</v>
      </c>
      <c r="I44" s="88" t="s">
        <v>338</v>
      </c>
      <c r="J44" s="88" t="s">
        <v>340</v>
      </c>
      <c r="K44" s="88" t="s">
        <v>364</v>
      </c>
      <c r="L44" s="88" t="s">
        <v>298</v>
      </c>
    </row>
    <row r="45" spans="2:17" x14ac:dyDescent="0.3">
      <c r="B45" s="79">
        <v>23568706</v>
      </c>
      <c r="C45" s="88" t="s">
        <v>340</v>
      </c>
      <c r="D45" s="88" t="s">
        <v>341</v>
      </c>
      <c r="E45" s="88" t="s">
        <v>342</v>
      </c>
      <c r="F45" s="88" t="s">
        <v>327</v>
      </c>
      <c r="G45" s="88">
        <v>1</v>
      </c>
      <c r="H45" s="88" t="s">
        <v>343</v>
      </c>
      <c r="I45" s="88" t="s">
        <v>338</v>
      </c>
      <c r="J45" s="88" t="s">
        <v>340</v>
      </c>
      <c r="K45" s="88" t="s">
        <v>364</v>
      </c>
      <c r="L45" s="88" t="s">
        <v>298</v>
      </c>
    </row>
    <row r="46" spans="2:17" x14ac:dyDescent="0.3">
      <c r="B46" s="79">
        <v>23568706</v>
      </c>
      <c r="C46" s="88" t="s">
        <v>340</v>
      </c>
      <c r="D46" s="88" t="s">
        <v>341</v>
      </c>
      <c r="E46" s="88" t="s">
        <v>342</v>
      </c>
      <c r="F46" s="88" t="s">
        <v>328</v>
      </c>
      <c r="G46" s="88">
        <v>1</v>
      </c>
      <c r="H46" s="88" t="s">
        <v>343</v>
      </c>
      <c r="I46" s="88" t="s">
        <v>338</v>
      </c>
      <c r="J46" s="88" t="s">
        <v>340</v>
      </c>
      <c r="K46" s="88" t="s">
        <v>364</v>
      </c>
      <c r="L46" s="88" t="s">
        <v>298</v>
      </c>
    </row>
    <row r="47" spans="2:17" x14ac:dyDescent="0.3">
      <c r="B47" s="79">
        <v>23568706</v>
      </c>
      <c r="C47" s="88" t="s">
        <v>340</v>
      </c>
      <c r="D47" s="88" t="s">
        <v>341</v>
      </c>
      <c r="E47" s="88" t="s">
        <v>342</v>
      </c>
      <c r="F47" s="88" t="s">
        <v>329</v>
      </c>
      <c r="G47" s="88">
        <v>1</v>
      </c>
      <c r="H47" s="88" t="s">
        <v>343</v>
      </c>
      <c r="I47" s="88" t="s">
        <v>338</v>
      </c>
      <c r="J47" s="88" t="s">
        <v>340</v>
      </c>
      <c r="K47" s="88" t="s">
        <v>364</v>
      </c>
      <c r="L47" s="88" t="s">
        <v>298</v>
      </c>
    </row>
    <row r="48" spans="2:17" x14ac:dyDescent="0.3">
      <c r="B48" s="89">
        <v>50604021</v>
      </c>
      <c r="C48" s="88" t="s">
        <v>345</v>
      </c>
      <c r="D48" s="88" t="s">
        <v>339</v>
      </c>
      <c r="E48" s="88" t="s">
        <v>342</v>
      </c>
      <c r="F48" s="88" t="s">
        <v>325</v>
      </c>
      <c r="G48" s="88">
        <v>1</v>
      </c>
      <c r="H48" s="88" t="s">
        <v>343</v>
      </c>
      <c r="I48" s="88" t="s">
        <v>338</v>
      </c>
      <c r="J48" s="88" t="s">
        <v>345</v>
      </c>
      <c r="K48" s="88" t="s">
        <v>367</v>
      </c>
      <c r="L48" s="88" t="s">
        <v>344</v>
      </c>
    </row>
    <row r="49" spans="2:16" x14ac:dyDescent="0.3">
      <c r="B49" s="89">
        <v>50604021</v>
      </c>
      <c r="C49" s="88" t="s">
        <v>345</v>
      </c>
      <c r="D49" s="88" t="s">
        <v>339</v>
      </c>
      <c r="E49" s="88" t="s">
        <v>342</v>
      </c>
      <c r="F49" s="88" t="s">
        <v>326</v>
      </c>
      <c r="G49" s="88">
        <v>1</v>
      </c>
      <c r="H49" s="88" t="s">
        <v>343</v>
      </c>
      <c r="I49" s="88" t="s">
        <v>338</v>
      </c>
      <c r="J49" s="88" t="s">
        <v>345</v>
      </c>
      <c r="K49" s="88" t="s">
        <v>367</v>
      </c>
      <c r="L49" s="88" t="s">
        <v>344</v>
      </c>
      <c r="P49" s="83"/>
    </row>
    <row r="50" spans="2:16" x14ac:dyDescent="0.3">
      <c r="B50" s="89">
        <v>50604021</v>
      </c>
      <c r="C50" s="88" t="s">
        <v>345</v>
      </c>
      <c r="D50" s="88" t="s">
        <v>339</v>
      </c>
      <c r="E50" s="88" t="s">
        <v>342</v>
      </c>
      <c r="F50" s="88" t="s">
        <v>327</v>
      </c>
      <c r="G50" s="88">
        <v>1</v>
      </c>
      <c r="H50" s="88" t="s">
        <v>343</v>
      </c>
      <c r="I50" s="88" t="s">
        <v>338</v>
      </c>
      <c r="J50" s="88" t="s">
        <v>345</v>
      </c>
      <c r="K50" s="88" t="s">
        <v>367</v>
      </c>
      <c r="L50" s="88" t="s">
        <v>344</v>
      </c>
      <c r="N50" s="92"/>
      <c r="P50" s="83"/>
    </row>
    <row r="51" spans="2:16" x14ac:dyDescent="0.3">
      <c r="B51" s="89">
        <v>50604021</v>
      </c>
      <c r="C51" s="88" t="s">
        <v>345</v>
      </c>
      <c r="D51" s="88" t="s">
        <v>339</v>
      </c>
      <c r="E51" s="88" t="s">
        <v>342</v>
      </c>
      <c r="F51" s="88" t="s">
        <v>328</v>
      </c>
      <c r="G51" s="88">
        <v>1</v>
      </c>
      <c r="H51" s="88" t="s">
        <v>343</v>
      </c>
      <c r="I51" s="88" t="s">
        <v>338</v>
      </c>
      <c r="J51" s="88" t="s">
        <v>345</v>
      </c>
      <c r="K51" s="88" t="s">
        <v>367</v>
      </c>
      <c r="L51" s="88" t="s">
        <v>344</v>
      </c>
      <c r="N51" s="83"/>
    </row>
    <row r="52" spans="2:16" x14ac:dyDescent="0.3">
      <c r="B52" s="89">
        <v>50604021</v>
      </c>
      <c r="C52" s="88" t="s">
        <v>345</v>
      </c>
      <c r="D52" s="88" t="s">
        <v>339</v>
      </c>
      <c r="E52" s="88" t="s">
        <v>342</v>
      </c>
      <c r="F52" s="88" t="s">
        <v>329</v>
      </c>
      <c r="G52" s="88">
        <v>1</v>
      </c>
      <c r="H52" s="88" t="s">
        <v>343</v>
      </c>
      <c r="I52" s="88" t="s">
        <v>338</v>
      </c>
      <c r="J52" s="88" t="s">
        <v>345</v>
      </c>
      <c r="K52" s="88" t="s">
        <v>367</v>
      </c>
      <c r="L52" s="88" t="s">
        <v>344</v>
      </c>
    </row>
    <row r="53" spans="2:16" x14ac:dyDescent="0.3">
      <c r="B53" s="90"/>
      <c r="C53" s="91"/>
      <c r="D53" s="91"/>
      <c r="E53" s="91"/>
      <c r="F53" s="91"/>
      <c r="G53" s="91"/>
      <c r="H53" s="91"/>
      <c r="I53" s="91"/>
      <c r="J53" s="91"/>
    </row>
    <row r="54" spans="2:16" x14ac:dyDescent="0.3">
      <c r="B54" s="9" t="s">
        <v>45</v>
      </c>
      <c r="C54" s="91"/>
      <c r="D54" s="91"/>
      <c r="E54" s="91"/>
      <c r="F54" s="91"/>
      <c r="G54" s="91"/>
      <c r="H54" s="91"/>
      <c r="I54" s="91"/>
      <c r="J54" s="91"/>
    </row>
    <row r="55" spans="2:16" x14ac:dyDescent="0.3">
      <c r="B55" s="90"/>
      <c r="C55" s="91"/>
      <c r="D55" s="91"/>
      <c r="E55" s="91"/>
      <c r="F55" s="91"/>
      <c r="G55" s="91"/>
      <c r="H55" s="91"/>
      <c r="I55" s="91"/>
      <c r="J55" s="91"/>
    </row>
    <row r="56" spans="2:16" x14ac:dyDescent="0.3">
      <c r="B56" s="166" t="s">
        <v>346</v>
      </c>
      <c r="C56" s="166"/>
      <c r="D56" s="166"/>
      <c r="E56" s="91"/>
      <c r="F56" s="166" t="s">
        <v>249</v>
      </c>
      <c r="G56" s="166"/>
      <c r="H56" s="94"/>
      <c r="I56" s="167" t="s">
        <v>264</v>
      </c>
      <c r="J56" s="167"/>
      <c r="K56" s="167"/>
      <c r="L56" s="21"/>
      <c r="M56" s="167" t="s">
        <v>373</v>
      </c>
      <c r="N56" s="167"/>
      <c r="O56" s="167"/>
    </row>
    <row r="57" spans="2:16" x14ac:dyDescent="0.3">
      <c r="B57" s="78" t="s">
        <v>246</v>
      </c>
      <c r="C57" s="78" t="s">
        <v>137</v>
      </c>
      <c r="D57" s="78" t="s">
        <v>57</v>
      </c>
      <c r="E57" s="91"/>
      <c r="F57" s="93" t="s">
        <v>249</v>
      </c>
      <c r="G57" s="93" t="s">
        <v>250</v>
      </c>
      <c r="I57" s="78" t="s">
        <v>289</v>
      </c>
      <c r="J57" s="78" t="s">
        <v>290</v>
      </c>
      <c r="K57" s="78" t="s">
        <v>248</v>
      </c>
      <c r="L57" s="8"/>
      <c r="M57" s="78" t="s">
        <v>358</v>
      </c>
      <c r="N57" s="78" t="s">
        <v>359</v>
      </c>
      <c r="O57" s="78" t="s">
        <v>271</v>
      </c>
    </row>
    <row r="58" spans="2:16" x14ac:dyDescent="0.3">
      <c r="B58" s="82">
        <v>50358902</v>
      </c>
      <c r="C58" s="80" t="s">
        <v>286</v>
      </c>
      <c r="D58" s="80" t="s">
        <v>283</v>
      </c>
      <c r="F58" s="80" t="s">
        <v>287</v>
      </c>
      <c r="G58" s="80">
        <v>20</v>
      </c>
      <c r="I58" s="80" t="s">
        <v>288</v>
      </c>
      <c r="J58" s="80" t="s">
        <v>284</v>
      </c>
      <c r="K58" s="95" t="s">
        <v>251</v>
      </c>
      <c r="L58" s="8"/>
      <c r="M58" s="95" t="s">
        <v>286</v>
      </c>
      <c r="N58" s="74" t="s">
        <v>360</v>
      </c>
      <c r="O58" s="80" t="s">
        <v>291</v>
      </c>
    </row>
    <row r="59" spans="2:16" x14ac:dyDescent="0.3">
      <c r="B59" s="82">
        <v>50358902</v>
      </c>
      <c r="C59" s="80" t="s">
        <v>286</v>
      </c>
      <c r="D59" s="80" t="s">
        <v>283</v>
      </c>
      <c r="F59" s="80" t="s">
        <v>294</v>
      </c>
      <c r="G59" s="80">
        <v>15</v>
      </c>
      <c r="I59" s="80" t="s">
        <v>288</v>
      </c>
      <c r="J59" s="80" t="s">
        <v>284</v>
      </c>
      <c r="K59" s="95" t="s">
        <v>251</v>
      </c>
      <c r="L59" s="8"/>
      <c r="M59" s="80" t="s">
        <v>286</v>
      </c>
      <c r="N59" s="74" t="s">
        <v>360</v>
      </c>
      <c r="O59" s="80" t="s">
        <v>291</v>
      </c>
    </row>
    <row r="60" spans="2:16" x14ac:dyDescent="0.3">
      <c r="B60" s="82">
        <v>50358902</v>
      </c>
      <c r="C60" s="80" t="s">
        <v>286</v>
      </c>
      <c r="D60" s="80" t="s">
        <v>283</v>
      </c>
      <c r="F60" s="80" t="s">
        <v>295</v>
      </c>
      <c r="G60" s="80" t="s">
        <v>292</v>
      </c>
      <c r="I60" s="80" t="s">
        <v>288</v>
      </c>
      <c r="J60" s="80" t="s">
        <v>284</v>
      </c>
      <c r="K60" s="95" t="s">
        <v>251</v>
      </c>
      <c r="L60" s="8"/>
      <c r="M60" s="95" t="s">
        <v>286</v>
      </c>
      <c r="N60" s="74" t="s">
        <v>360</v>
      </c>
      <c r="O60" s="80" t="s">
        <v>291</v>
      </c>
    </row>
    <row r="61" spans="2:16" ht="16.5" customHeight="1" x14ac:dyDescent="0.3">
      <c r="B61" s="82">
        <v>50358902</v>
      </c>
      <c r="C61" s="80" t="s">
        <v>286</v>
      </c>
      <c r="D61" s="80" t="s">
        <v>283</v>
      </c>
      <c r="F61" s="80" t="s">
        <v>296</v>
      </c>
      <c r="G61" s="80" t="s">
        <v>293</v>
      </c>
      <c r="I61" s="80" t="s">
        <v>288</v>
      </c>
      <c r="J61" s="80" t="s">
        <v>284</v>
      </c>
      <c r="K61" s="95" t="s">
        <v>251</v>
      </c>
      <c r="L61" s="8"/>
      <c r="M61" s="80" t="s">
        <v>286</v>
      </c>
      <c r="N61" s="74" t="s">
        <v>360</v>
      </c>
      <c r="O61" s="80" t="s">
        <v>291</v>
      </c>
    </row>
    <row r="62" spans="2:16" ht="15" customHeight="1" x14ac:dyDescent="0.3">
      <c r="B62" s="79">
        <v>23564008</v>
      </c>
      <c r="C62" s="74" t="s">
        <v>285</v>
      </c>
      <c r="D62" s="74" t="s">
        <v>284</v>
      </c>
      <c r="F62" s="74" t="s">
        <v>297</v>
      </c>
      <c r="G62" s="74">
        <v>20</v>
      </c>
      <c r="I62" s="80" t="s">
        <v>288</v>
      </c>
      <c r="J62" s="80" t="s">
        <v>284</v>
      </c>
      <c r="K62" s="95" t="s">
        <v>251</v>
      </c>
      <c r="L62" s="8"/>
      <c r="M62" s="95" t="s">
        <v>288</v>
      </c>
      <c r="N62" s="74" t="s">
        <v>365</v>
      </c>
      <c r="O62" s="74" t="s">
        <v>298</v>
      </c>
    </row>
    <row r="63" spans="2:16" x14ac:dyDescent="0.3">
      <c r="B63" s="79">
        <v>23564008</v>
      </c>
      <c r="C63" s="74" t="s">
        <v>285</v>
      </c>
      <c r="D63" s="74" t="s">
        <v>284</v>
      </c>
      <c r="F63" s="80" t="s">
        <v>294</v>
      </c>
      <c r="G63" s="80">
        <v>15</v>
      </c>
      <c r="I63" s="80" t="s">
        <v>288</v>
      </c>
      <c r="J63" s="80" t="s">
        <v>284</v>
      </c>
      <c r="K63" s="95" t="s">
        <v>251</v>
      </c>
      <c r="L63" s="8"/>
      <c r="M63" s="95" t="s">
        <v>288</v>
      </c>
      <c r="N63" s="74" t="s">
        <v>365</v>
      </c>
      <c r="O63" s="74" t="s">
        <v>298</v>
      </c>
    </row>
    <row r="64" spans="2:16" x14ac:dyDescent="0.3">
      <c r="B64" s="79">
        <v>23564008</v>
      </c>
      <c r="C64" s="74" t="s">
        <v>285</v>
      </c>
      <c r="D64" s="74" t="s">
        <v>284</v>
      </c>
      <c r="F64" s="80" t="s">
        <v>295</v>
      </c>
      <c r="G64" s="80" t="s">
        <v>292</v>
      </c>
      <c r="I64" s="80" t="s">
        <v>288</v>
      </c>
      <c r="J64" s="80" t="s">
        <v>284</v>
      </c>
      <c r="K64" s="95" t="s">
        <v>251</v>
      </c>
      <c r="L64" s="8"/>
      <c r="M64" s="95" t="s">
        <v>288</v>
      </c>
      <c r="N64" s="74" t="s">
        <v>365</v>
      </c>
      <c r="O64" s="74" t="s">
        <v>298</v>
      </c>
    </row>
    <row r="65" spans="2:15" x14ac:dyDescent="0.3">
      <c r="B65" s="79">
        <v>23564008</v>
      </c>
      <c r="C65" s="74" t="s">
        <v>285</v>
      </c>
      <c r="D65" s="74" t="s">
        <v>284</v>
      </c>
      <c r="F65" s="80" t="s">
        <v>296</v>
      </c>
      <c r="G65" s="80" t="s">
        <v>293</v>
      </c>
      <c r="I65" s="80" t="s">
        <v>288</v>
      </c>
      <c r="J65" s="80" t="s">
        <v>284</v>
      </c>
      <c r="K65" s="95" t="s">
        <v>251</v>
      </c>
      <c r="L65" s="8"/>
      <c r="M65" s="95" t="s">
        <v>288</v>
      </c>
      <c r="N65" s="74" t="s">
        <v>365</v>
      </c>
      <c r="O65" s="74" t="s">
        <v>298</v>
      </c>
    </row>
    <row r="66" spans="2:15" ht="15" customHeight="1" x14ac:dyDescent="0.3">
      <c r="B66" s="79">
        <v>20013648</v>
      </c>
      <c r="C66" s="74" t="s">
        <v>301</v>
      </c>
      <c r="D66" s="39" t="s">
        <v>302</v>
      </c>
      <c r="F66" s="74" t="s">
        <v>300</v>
      </c>
      <c r="G66" s="74" t="s">
        <v>303</v>
      </c>
      <c r="I66" s="74" t="s">
        <v>304</v>
      </c>
      <c r="J66" s="74" t="s">
        <v>305</v>
      </c>
      <c r="K66" s="74" t="s">
        <v>299</v>
      </c>
      <c r="L66" s="99"/>
      <c r="M66" s="74" t="s">
        <v>362</v>
      </c>
      <c r="N66" s="74" t="s">
        <v>361</v>
      </c>
      <c r="O66" s="74" t="s">
        <v>306</v>
      </c>
    </row>
    <row r="67" spans="2:15" ht="15" customHeight="1" x14ac:dyDescent="0.3">
      <c r="B67" s="79">
        <v>20013648</v>
      </c>
      <c r="C67" s="74" t="s">
        <v>301</v>
      </c>
      <c r="D67" s="39" t="s">
        <v>302</v>
      </c>
      <c r="F67" s="74" t="s">
        <v>307</v>
      </c>
      <c r="G67" s="74">
        <v>500</v>
      </c>
      <c r="I67" s="74" t="s">
        <v>304</v>
      </c>
      <c r="J67" s="74" t="s">
        <v>305</v>
      </c>
      <c r="K67" s="74" t="s">
        <v>299</v>
      </c>
      <c r="L67" s="99"/>
      <c r="M67" s="74" t="s">
        <v>362</v>
      </c>
      <c r="N67" s="74" t="s">
        <v>361</v>
      </c>
      <c r="O67" s="74" t="s">
        <v>306</v>
      </c>
    </row>
    <row r="68" spans="2:15" ht="15" customHeight="1" x14ac:dyDescent="0.3">
      <c r="B68" s="79">
        <v>20013648</v>
      </c>
      <c r="C68" s="74" t="s">
        <v>301</v>
      </c>
      <c r="D68" s="39" t="s">
        <v>302</v>
      </c>
      <c r="F68" s="74" t="s">
        <v>308</v>
      </c>
      <c r="G68" s="74" t="s">
        <v>309</v>
      </c>
      <c r="I68" s="74" t="s">
        <v>304</v>
      </c>
      <c r="J68" s="74" t="s">
        <v>305</v>
      </c>
      <c r="K68" s="74" t="s">
        <v>299</v>
      </c>
      <c r="L68" s="99"/>
      <c r="M68" s="74" t="s">
        <v>362</v>
      </c>
      <c r="N68" s="74" t="s">
        <v>361</v>
      </c>
      <c r="O68" s="74" t="s">
        <v>306</v>
      </c>
    </row>
    <row r="69" spans="2:15" ht="15" customHeight="1" x14ac:dyDescent="0.3">
      <c r="B69" s="79">
        <v>20013648</v>
      </c>
      <c r="C69" s="74" t="s">
        <v>301</v>
      </c>
      <c r="D69" s="39" t="s">
        <v>302</v>
      </c>
      <c r="F69" s="74" t="s">
        <v>310</v>
      </c>
      <c r="G69" s="74" t="s">
        <v>292</v>
      </c>
      <c r="I69" s="74" t="s">
        <v>304</v>
      </c>
      <c r="J69" s="74" t="s">
        <v>305</v>
      </c>
      <c r="K69" s="74" t="s">
        <v>299</v>
      </c>
      <c r="L69" s="99"/>
      <c r="M69" s="74" t="s">
        <v>362</v>
      </c>
      <c r="N69" s="74" t="s">
        <v>361</v>
      </c>
      <c r="O69" s="74" t="s">
        <v>306</v>
      </c>
    </row>
    <row r="70" spans="2:15" hidden="1" x14ac:dyDescent="0.3">
      <c r="B70" s="79">
        <v>78900215</v>
      </c>
      <c r="C70" s="74" t="s">
        <v>304</v>
      </c>
      <c r="D70" s="39" t="s">
        <v>305</v>
      </c>
      <c r="F70" s="74" t="s">
        <v>300</v>
      </c>
      <c r="G70" s="74" t="s">
        <v>303</v>
      </c>
      <c r="I70" s="74" t="s">
        <v>304</v>
      </c>
      <c r="J70" s="74" t="s">
        <v>305</v>
      </c>
      <c r="K70" s="74" t="s">
        <v>299</v>
      </c>
      <c r="L70" s="99"/>
      <c r="M70" s="74" t="s">
        <v>304</v>
      </c>
      <c r="N70" s="74" t="s">
        <v>368</v>
      </c>
      <c r="O70" s="74" t="s">
        <v>311</v>
      </c>
    </row>
    <row r="71" spans="2:15" ht="15" customHeight="1" x14ac:dyDescent="0.3">
      <c r="B71" s="79">
        <v>78900215</v>
      </c>
      <c r="C71" s="74" t="s">
        <v>304</v>
      </c>
      <c r="D71" s="39" t="s">
        <v>305</v>
      </c>
      <c r="F71" s="74" t="s">
        <v>307</v>
      </c>
      <c r="G71" s="74">
        <v>500</v>
      </c>
      <c r="I71" s="74" t="s">
        <v>304</v>
      </c>
      <c r="J71" s="74" t="s">
        <v>305</v>
      </c>
      <c r="K71" s="74" t="s">
        <v>299</v>
      </c>
      <c r="L71" s="99"/>
      <c r="M71" s="74" t="s">
        <v>304</v>
      </c>
      <c r="N71" s="74" t="s">
        <v>368</v>
      </c>
      <c r="O71" s="74" t="s">
        <v>306</v>
      </c>
    </row>
    <row r="72" spans="2:15" ht="15" customHeight="1" x14ac:dyDescent="0.3">
      <c r="B72" s="79">
        <v>78900215</v>
      </c>
      <c r="C72" s="74" t="s">
        <v>304</v>
      </c>
      <c r="D72" s="39" t="s">
        <v>305</v>
      </c>
      <c r="F72" s="74" t="s">
        <v>308</v>
      </c>
      <c r="G72" s="74" t="s">
        <v>309</v>
      </c>
      <c r="I72" s="74" t="s">
        <v>304</v>
      </c>
      <c r="J72" s="74" t="s">
        <v>305</v>
      </c>
      <c r="K72" s="74" t="s">
        <v>299</v>
      </c>
      <c r="L72" s="99"/>
      <c r="M72" s="74" t="s">
        <v>304</v>
      </c>
      <c r="N72" s="74" t="s">
        <v>368</v>
      </c>
      <c r="O72" s="74" t="s">
        <v>306</v>
      </c>
    </row>
    <row r="73" spans="2:15" ht="15" customHeight="1" x14ac:dyDescent="0.3">
      <c r="B73" s="79">
        <v>78900215</v>
      </c>
      <c r="C73" s="74" t="s">
        <v>304</v>
      </c>
      <c r="D73" s="39" t="s">
        <v>305</v>
      </c>
      <c r="F73" s="74" t="s">
        <v>310</v>
      </c>
      <c r="G73" s="74" t="s">
        <v>292</v>
      </c>
      <c r="I73" s="74" t="s">
        <v>304</v>
      </c>
      <c r="J73" s="74" t="s">
        <v>305</v>
      </c>
      <c r="K73" s="74" t="s">
        <v>299</v>
      </c>
      <c r="L73" s="99"/>
      <c r="M73" s="74" t="s">
        <v>304</v>
      </c>
      <c r="N73" s="74" t="s">
        <v>368</v>
      </c>
      <c r="O73" s="74" t="s">
        <v>306</v>
      </c>
    </row>
    <row r="74" spans="2:15" x14ac:dyDescent="0.3">
      <c r="B74" s="79">
        <v>20359874</v>
      </c>
      <c r="C74" s="74" t="s">
        <v>312</v>
      </c>
      <c r="D74" s="39" t="s">
        <v>313</v>
      </c>
      <c r="F74" s="39" t="s">
        <v>315</v>
      </c>
      <c r="G74" s="74">
        <v>15</v>
      </c>
      <c r="I74" s="74" t="s">
        <v>316</v>
      </c>
      <c r="J74" s="88" t="s">
        <v>317</v>
      </c>
      <c r="K74" s="74" t="s">
        <v>314</v>
      </c>
      <c r="L74" s="99"/>
      <c r="M74" s="88" t="s">
        <v>330</v>
      </c>
      <c r="N74" s="88" t="s">
        <v>369</v>
      </c>
      <c r="O74" s="88" t="s">
        <v>318</v>
      </c>
    </row>
    <row r="75" spans="2:15" x14ac:dyDescent="0.3">
      <c r="B75" s="79">
        <v>20359874</v>
      </c>
      <c r="C75" s="74" t="s">
        <v>312</v>
      </c>
      <c r="D75" s="39" t="s">
        <v>313</v>
      </c>
      <c r="F75" s="88" t="s">
        <v>319</v>
      </c>
      <c r="G75" s="74">
        <v>1</v>
      </c>
      <c r="I75" s="74" t="s">
        <v>316</v>
      </c>
      <c r="J75" s="88" t="s">
        <v>317</v>
      </c>
      <c r="K75" s="74" t="s">
        <v>314</v>
      </c>
      <c r="L75" s="99"/>
      <c r="M75" s="88" t="s">
        <v>330</v>
      </c>
      <c r="N75" s="88" t="s">
        <v>369</v>
      </c>
      <c r="O75" s="88" t="s">
        <v>318</v>
      </c>
    </row>
    <row r="76" spans="2:15" x14ac:dyDescent="0.3">
      <c r="B76" s="79">
        <v>20359874</v>
      </c>
      <c r="C76" s="74" t="s">
        <v>312</v>
      </c>
      <c r="D76" s="39" t="s">
        <v>313</v>
      </c>
      <c r="F76" s="88" t="s">
        <v>320</v>
      </c>
      <c r="G76" s="74">
        <v>20</v>
      </c>
      <c r="I76" s="74" t="s">
        <v>316</v>
      </c>
      <c r="J76" s="88" t="s">
        <v>317</v>
      </c>
      <c r="K76" s="74" t="s">
        <v>314</v>
      </c>
      <c r="L76" s="99"/>
      <c r="M76" s="88" t="s">
        <v>330</v>
      </c>
      <c r="N76" s="88" t="s">
        <v>369</v>
      </c>
      <c r="O76" s="88" t="s">
        <v>318</v>
      </c>
    </row>
    <row r="77" spans="2:15" x14ac:dyDescent="0.3">
      <c r="B77" s="79">
        <v>10203450</v>
      </c>
      <c r="C77" s="74" t="s">
        <v>330</v>
      </c>
      <c r="D77" s="39" t="s">
        <v>317</v>
      </c>
      <c r="F77" s="39" t="s">
        <v>315</v>
      </c>
      <c r="G77" s="74">
        <v>15</v>
      </c>
      <c r="I77" s="74" t="s">
        <v>316</v>
      </c>
      <c r="J77" s="88" t="s">
        <v>317</v>
      </c>
      <c r="K77" s="88" t="s">
        <v>314</v>
      </c>
      <c r="L77" s="21"/>
      <c r="M77" s="88" t="s">
        <v>330</v>
      </c>
      <c r="N77" s="88" t="s">
        <v>370</v>
      </c>
      <c r="O77" s="88" t="s">
        <v>291</v>
      </c>
    </row>
    <row r="78" spans="2:15" x14ac:dyDescent="0.3">
      <c r="B78" s="79">
        <v>10203450</v>
      </c>
      <c r="C78" s="74" t="s">
        <v>330</v>
      </c>
      <c r="D78" s="39" t="s">
        <v>317</v>
      </c>
      <c r="F78" s="88" t="s">
        <v>319</v>
      </c>
      <c r="G78" s="74">
        <v>1</v>
      </c>
      <c r="I78" s="74" t="s">
        <v>316</v>
      </c>
      <c r="J78" s="88" t="s">
        <v>317</v>
      </c>
      <c r="K78" s="88" t="s">
        <v>314</v>
      </c>
      <c r="L78" s="21"/>
      <c r="M78" s="88" t="s">
        <v>330</v>
      </c>
      <c r="N78" s="88" t="s">
        <v>370</v>
      </c>
      <c r="O78" s="88" t="s">
        <v>291</v>
      </c>
    </row>
    <row r="79" spans="2:15" x14ac:dyDescent="0.3">
      <c r="B79" s="79">
        <v>10203450</v>
      </c>
      <c r="C79" s="74" t="s">
        <v>330</v>
      </c>
      <c r="D79" s="39" t="s">
        <v>317</v>
      </c>
      <c r="F79" s="88" t="s">
        <v>320</v>
      </c>
      <c r="G79" s="74">
        <v>20</v>
      </c>
      <c r="I79" s="74" t="s">
        <v>316</v>
      </c>
      <c r="J79" s="88" t="s">
        <v>317</v>
      </c>
      <c r="K79" s="88" t="s">
        <v>314</v>
      </c>
      <c r="L79" s="21"/>
      <c r="M79" s="88" t="s">
        <v>330</v>
      </c>
      <c r="N79" s="88" t="s">
        <v>370</v>
      </c>
      <c r="O79" s="88" t="s">
        <v>291</v>
      </c>
    </row>
    <row r="80" spans="2:15" x14ac:dyDescent="0.3">
      <c r="B80" s="79">
        <v>34568700</v>
      </c>
      <c r="C80" s="88" t="s">
        <v>332</v>
      </c>
      <c r="D80" s="88" t="s">
        <v>331</v>
      </c>
      <c r="F80" s="88" t="s">
        <v>321</v>
      </c>
      <c r="G80" s="88">
        <v>1</v>
      </c>
      <c r="I80" s="88" t="s">
        <v>333</v>
      </c>
      <c r="J80" s="88" t="s">
        <v>334</v>
      </c>
      <c r="K80" s="88" t="s">
        <v>254</v>
      </c>
      <c r="L80" s="21"/>
      <c r="M80" s="88" t="s">
        <v>371</v>
      </c>
      <c r="N80" s="88" t="s">
        <v>363</v>
      </c>
      <c r="O80" s="88" t="s">
        <v>335</v>
      </c>
    </row>
    <row r="81" spans="2:15" x14ac:dyDescent="0.3">
      <c r="B81" s="79">
        <v>34568700</v>
      </c>
      <c r="C81" s="88" t="s">
        <v>332</v>
      </c>
      <c r="D81" s="88" t="s">
        <v>331</v>
      </c>
      <c r="F81" s="88" t="s">
        <v>322</v>
      </c>
      <c r="G81" s="88">
        <v>1</v>
      </c>
      <c r="I81" s="88" t="s">
        <v>333</v>
      </c>
      <c r="J81" s="88" t="s">
        <v>334</v>
      </c>
      <c r="K81" s="88" t="s">
        <v>254</v>
      </c>
      <c r="L81" s="21"/>
      <c r="M81" s="88" t="s">
        <v>371</v>
      </c>
      <c r="N81" s="88" t="s">
        <v>363</v>
      </c>
      <c r="O81" s="88" t="s">
        <v>335</v>
      </c>
    </row>
    <row r="82" spans="2:15" x14ac:dyDescent="0.3">
      <c r="B82" s="79">
        <v>34568700</v>
      </c>
      <c r="C82" s="88" t="s">
        <v>332</v>
      </c>
      <c r="D82" s="88" t="s">
        <v>331</v>
      </c>
      <c r="F82" s="88" t="s">
        <v>323</v>
      </c>
      <c r="G82" s="88">
        <v>1</v>
      </c>
      <c r="I82" s="88" t="s">
        <v>333</v>
      </c>
      <c r="J82" s="88" t="s">
        <v>334</v>
      </c>
      <c r="K82" s="88" t="s">
        <v>254</v>
      </c>
      <c r="L82" s="21"/>
      <c r="M82" s="88" t="s">
        <v>371</v>
      </c>
      <c r="N82" s="88" t="s">
        <v>363</v>
      </c>
      <c r="O82" s="88" t="s">
        <v>335</v>
      </c>
    </row>
    <row r="83" spans="2:15" x14ac:dyDescent="0.3">
      <c r="B83" s="79">
        <v>34568700</v>
      </c>
      <c r="C83" s="88" t="s">
        <v>332</v>
      </c>
      <c r="D83" s="88" t="s">
        <v>331</v>
      </c>
      <c r="F83" s="88" t="s">
        <v>324</v>
      </c>
      <c r="G83" s="88">
        <v>1</v>
      </c>
      <c r="I83" s="88" t="s">
        <v>333</v>
      </c>
      <c r="J83" s="88" t="s">
        <v>334</v>
      </c>
      <c r="K83" s="88" t="s">
        <v>254</v>
      </c>
      <c r="L83" s="21"/>
      <c r="M83" s="88" t="s">
        <v>371</v>
      </c>
      <c r="N83" s="88" t="s">
        <v>363</v>
      </c>
      <c r="O83" s="88" t="s">
        <v>335</v>
      </c>
    </row>
    <row r="84" spans="2:15" x14ac:dyDescent="0.3">
      <c r="B84" s="89">
        <v>14785006</v>
      </c>
      <c r="C84" s="88" t="s">
        <v>333</v>
      </c>
      <c r="D84" s="88" t="s">
        <v>334</v>
      </c>
      <c r="F84" s="88" t="s">
        <v>321</v>
      </c>
      <c r="G84" s="88">
        <v>1</v>
      </c>
      <c r="I84" s="88" t="s">
        <v>333</v>
      </c>
      <c r="J84" s="88" t="s">
        <v>334</v>
      </c>
      <c r="K84" s="88" t="s">
        <v>254</v>
      </c>
      <c r="L84" s="21"/>
      <c r="M84" s="88" t="s">
        <v>366</v>
      </c>
      <c r="N84" s="88" t="s">
        <v>372</v>
      </c>
      <c r="O84" s="88" t="s">
        <v>337</v>
      </c>
    </row>
    <row r="85" spans="2:15" x14ac:dyDescent="0.3">
      <c r="B85" s="89">
        <v>14785006</v>
      </c>
      <c r="C85" s="88" t="s">
        <v>333</v>
      </c>
      <c r="D85" s="88" t="s">
        <v>334</v>
      </c>
      <c r="F85" s="88" t="s">
        <v>322</v>
      </c>
      <c r="G85" s="88">
        <v>1</v>
      </c>
      <c r="I85" s="88" t="s">
        <v>333</v>
      </c>
      <c r="J85" s="88" t="s">
        <v>334</v>
      </c>
      <c r="K85" s="88" t="s">
        <v>254</v>
      </c>
      <c r="L85" s="21"/>
      <c r="M85" s="88" t="s">
        <v>366</v>
      </c>
      <c r="N85" s="88" t="s">
        <v>372</v>
      </c>
      <c r="O85" s="88" t="s">
        <v>337</v>
      </c>
    </row>
    <row r="86" spans="2:15" x14ac:dyDescent="0.3">
      <c r="B86" s="89">
        <v>14785006</v>
      </c>
      <c r="C86" s="88" t="s">
        <v>333</v>
      </c>
      <c r="D86" s="88" t="s">
        <v>334</v>
      </c>
      <c r="F86" s="88" t="s">
        <v>323</v>
      </c>
      <c r="G86" s="88">
        <v>1</v>
      </c>
      <c r="I86" s="88" t="s">
        <v>333</v>
      </c>
      <c r="J86" s="88" t="s">
        <v>334</v>
      </c>
      <c r="K86" s="88" t="s">
        <v>254</v>
      </c>
      <c r="L86" s="21"/>
      <c r="M86" s="88" t="s">
        <v>366</v>
      </c>
      <c r="N86" s="88" t="s">
        <v>372</v>
      </c>
      <c r="O86" s="88" t="s">
        <v>337</v>
      </c>
    </row>
    <row r="87" spans="2:15" x14ac:dyDescent="0.3">
      <c r="B87" s="89">
        <v>14785006</v>
      </c>
      <c r="C87" s="88" t="s">
        <v>333</v>
      </c>
      <c r="D87" s="88" t="s">
        <v>334</v>
      </c>
      <c r="F87" s="88" t="s">
        <v>324</v>
      </c>
      <c r="G87" s="88">
        <v>1</v>
      </c>
      <c r="I87" s="88" t="s">
        <v>333</v>
      </c>
      <c r="J87" s="88" t="s">
        <v>334</v>
      </c>
      <c r="K87" s="88" t="s">
        <v>254</v>
      </c>
      <c r="L87" s="21"/>
      <c r="M87" s="88" t="s">
        <v>366</v>
      </c>
      <c r="N87" s="88" t="s">
        <v>372</v>
      </c>
      <c r="O87" s="88" t="s">
        <v>337</v>
      </c>
    </row>
    <row r="88" spans="2:15" x14ac:dyDescent="0.3">
      <c r="B88" s="79">
        <v>23568706</v>
      </c>
      <c r="C88" s="88" t="s">
        <v>340</v>
      </c>
      <c r="D88" s="88" t="s">
        <v>341</v>
      </c>
      <c r="F88" s="88" t="s">
        <v>325</v>
      </c>
      <c r="G88" s="88">
        <v>1</v>
      </c>
      <c r="I88" s="88" t="s">
        <v>343</v>
      </c>
      <c r="J88" s="88" t="s">
        <v>338</v>
      </c>
      <c r="K88" s="88" t="s">
        <v>342</v>
      </c>
      <c r="L88" s="21"/>
      <c r="M88" s="88" t="s">
        <v>340</v>
      </c>
      <c r="N88" s="88" t="s">
        <v>364</v>
      </c>
      <c r="O88" s="88" t="s">
        <v>298</v>
      </c>
    </row>
    <row r="89" spans="2:15" x14ac:dyDescent="0.3">
      <c r="B89" s="79">
        <v>23568706</v>
      </c>
      <c r="C89" s="88" t="s">
        <v>340</v>
      </c>
      <c r="D89" s="88" t="s">
        <v>341</v>
      </c>
      <c r="F89" s="88" t="s">
        <v>326</v>
      </c>
      <c r="G89" s="88">
        <v>1</v>
      </c>
      <c r="I89" s="88" t="s">
        <v>343</v>
      </c>
      <c r="J89" s="88" t="s">
        <v>338</v>
      </c>
      <c r="K89" s="88" t="s">
        <v>342</v>
      </c>
      <c r="L89" s="21"/>
      <c r="M89" s="88" t="s">
        <v>340</v>
      </c>
      <c r="N89" s="88" t="s">
        <v>364</v>
      </c>
      <c r="O89" s="88" t="s">
        <v>298</v>
      </c>
    </row>
    <row r="90" spans="2:15" x14ac:dyDescent="0.3">
      <c r="B90" s="79">
        <v>23568706</v>
      </c>
      <c r="C90" s="88" t="s">
        <v>340</v>
      </c>
      <c r="D90" s="88" t="s">
        <v>341</v>
      </c>
      <c r="F90" s="88" t="s">
        <v>327</v>
      </c>
      <c r="G90" s="88">
        <v>1</v>
      </c>
      <c r="I90" s="88" t="s">
        <v>343</v>
      </c>
      <c r="J90" s="88" t="s">
        <v>338</v>
      </c>
      <c r="K90" s="88" t="s">
        <v>342</v>
      </c>
      <c r="L90" s="21"/>
      <c r="M90" s="88" t="s">
        <v>340</v>
      </c>
      <c r="N90" s="88" t="s">
        <v>364</v>
      </c>
      <c r="O90" s="88" t="s">
        <v>298</v>
      </c>
    </row>
    <row r="91" spans="2:15" x14ac:dyDescent="0.3">
      <c r="B91" s="79">
        <v>23568706</v>
      </c>
      <c r="C91" s="88" t="s">
        <v>340</v>
      </c>
      <c r="D91" s="88" t="s">
        <v>341</v>
      </c>
      <c r="F91" s="88" t="s">
        <v>328</v>
      </c>
      <c r="G91" s="88">
        <v>1</v>
      </c>
      <c r="I91" s="88" t="s">
        <v>343</v>
      </c>
      <c r="J91" s="88" t="s">
        <v>338</v>
      </c>
      <c r="K91" s="88" t="s">
        <v>342</v>
      </c>
      <c r="L91" s="21"/>
      <c r="M91" s="88" t="s">
        <v>340</v>
      </c>
      <c r="N91" s="88" t="s">
        <v>364</v>
      </c>
      <c r="O91" s="88" t="s">
        <v>298</v>
      </c>
    </row>
    <row r="92" spans="2:15" x14ac:dyDescent="0.3">
      <c r="B92" s="79">
        <v>23568706</v>
      </c>
      <c r="C92" s="88" t="s">
        <v>340</v>
      </c>
      <c r="D92" s="88" t="s">
        <v>341</v>
      </c>
      <c r="F92" s="88" t="s">
        <v>329</v>
      </c>
      <c r="G92" s="88">
        <v>1</v>
      </c>
      <c r="I92" s="88" t="s">
        <v>343</v>
      </c>
      <c r="J92" s="88" t="s">
        <v>338</v>
      </c>
      <c r="K92" s="88" t="s">
        <v>342</v>
      </c>
      <c r="L92" s="21"/>
      <c r="M92" s="88" t="s">
        <v>340</v>
      </c>
      <c r="N92" s="88" t="s">
        <v>364</v>
      </c>
      <c r="O92" s="88" t="s">
        <v>298</v>
      </c>
    </row>
    <row r="93" spans="2:15" x14ac:dyDescent="0.3">
      <c r="B93" s="89">
        <v>50604021</v>
      </c>
      <c r="C93" s="88" t="s">
        <v>345</v>
      </c>
      <c r="D93" s="88" t="s">
        <v>339</v>
      </c>
      <c r="F93" s="88" t="s">
        <v>325</v>
      </c>
      <c r="G93" s="88">
        <v>1</v>
      </c>
      <c r="I93" s="88" t="s">
        <v>343</v>
      </c>
      <c r="J93" s="88" t="s">
        <v>338</v>
      </c>
      <c r="K93" s="88" t="s">
        <v>342</v>
      </c>
      <c r="L93" s="21"/>
      <c r="M93" s="88" t="s">
        <v>345</v>
      </c>
      <c r="N93" s="88" t="s">
        <v>367</v>
      </c>
      <c r="O93" s="88" t="s">
        <v>344</v>
      </c>
    </row>
    <row r="94" spans="2:15" x14ac:dyDescent="0.3">
      <c r="B94" s="89">
        <v>50604021</v>
      </c>
      <c r="C94" s="88" t="s">
        <v>345</v>
      </c>
      <c r="D94" s="88" t="s">
        <v>339</v>
      </c>
      <c r="F94" s="88" t="s">
        <v>326</v>
      </c>
      <c r="G94" s="88">
        <v>1</v>
      </c>
      <c r="I94" s="88" t="s">
        <v>343</v>
      </c>
      <c r="J94" s="88" t="s">
        <v>338</v>
      </c>
      <c r="K94" s="88" t="s">
        <v>342</v>
      </c>
      <c r="L94" s="21"/>
      <c r="M94" s="88" t="s">
        <v>345</v>
      </c>
      <c r="N94" s="88" t="s">
        <v>367</v>
      </c>
      <c r="O94" s="88" t="s">
        <v>344</v>
      </c>
    </row>
    <row r="95" spans="2:15" x14ac:dyDescent="0.3">
      <c r="B95" s="89">
        <v>50604021</v>
      </c>
      <c r="C95" s="88" t="s">
        <v>345</v>
      </c>
      <c r="D95" s="88" t="s">
        <v>339</v>
      </c>
      <c r="F95" s="88" t="s">
        <v>327</v>
      </c>
      <c r="G95" s="88">
        <v>1</v>
      </c>
      <c r="I95" s="88" t="s">
        <v>343</v>
      </c>
      <c r="J95" s="88" t="s">
        <v>338</v>
      </c>
      <c r="K95" s="88" t="s">
        <v>342</v>
      </c>
      <c r="L95" s="21"/>
      <c r="M95" s="88" t="s">
        <v>345</v>
      </c>
      <c r="N95" s="88" t="s">
        <v>367</v>
      </c>
      <c r="O95" s="88" t="s">
        <v>344</v>
      </c>
    </row>
    <row r="96" spans="2:15" x14ac:dyDescent="0.3">
      <c r="B96" s="89">
        <v>50604021</v>
      </c>
      <c r="C96" s="88" t="s">
        <v>345</v>
      </c>
      <c r="D96" s="88" t="s">
        <v>339</v>
      </c>
      <c r="F96" s="88" t="s">
        <v>328</v>
      </c>
      <c r="G96" s="88">
        <v>1</v>
      </c>
      <c r="I96" s="88" t="s">
        <v>343</v>
      </c>
      <c r="J96" s="88" t="s">
        <v>338</v>
      </c>
      <c r="K96" s="88" t="s">
        <v>342</v>
      </c>
      <c r="L96" s="21"/>
      <c r="M96" s="88" t="s">
        <v>345</v>
      </c>
      <c r="N96" s="88" t="s">
        <v>367</v>
      </c>
      <c r="O96" s="88" t="s">
        <v>344</v>
      </c>
    </row>
    <row r="97" spans="2:15" x14ac:dyDescent="0.3">
      <c r="B97" s="89">
        <v>50604021</v>
      </c>
      <c r="C97" s="88" t="s">
        <v>345</v>
      </c>
      <c r="D97" s="88" t="s">
        <v>339</v>
      </c>
      <c r="F97" s="88" t="s">
        <v>329</v>
      </c>
      <c r="G97" s="88">
        <v>1</v>
      </c>
      <c r="I97" s="88" t="s">
        <v>343</v>
      </c>
      <c r="J97" s="88" t="s">
        <v>338</v>
      </c>
      <c r="K97" s="88" t="s">
        <v>342</v>
      </c>
      <c r="M97" s="88" t="s">
        <v>345</v>
      </c>
      <c r="N97" s="88" t="s">
        <v>367</v>
      </c>
      <c r="O97" s="88" t="s">
        <v>344</v>
      </c>
    </row>
    <row r="99" spans="2:15" x14ac:dyDescent="0.3">
      <c r="B99" s="9" t="s">
        <v>51</v>
      </c>
    </row>
    <row r="101" spans="2:15" x14ac:dyDescent="0.3">
      <c r="B101" s="176" t="s">
        <v>346</v>
      </c>
      <c r="C101" s="176"/>
      <c r="D101" s="176"/>
      <c r="F101" s="177" t="s">
        <v>249</v>
      </c>
      <c r="G101" s="178"/>
      <c r="H101" s="179"/>
      <c r="J101" s="181" t="s">
        <v>264</v>
      </c>
      <c r="K101" s="182"/>
      <c r="L101" s="182"/>
      <c r="M101" s="183"/>
    </row>
    <row r="102" spans="2:15" x14ac:dyDescent="0.3">
      <c r="B102" s="4" t="s">
        <v>246</v>
      </c>
      <c r="C102" s="4" t="s">
        <v>137</v>
      </c>
      <c r="D102" s="4" t="s">
        <v>57</v>
      </c>
      <c r="F102" s="180" t="s">
        <v>347</v>
      </c>
      <c r="G102" s="180" t="s">
        <v>249</v>
      </c>
      <c r="H102" s="180" t="s">
        <v>250</v>
      </c>
      <c r="J102" s="184" t="s">
        <v>348</v>
      </c>
      <c r="K102" s="184" t="s">
        <v>289</v>
      </c>
      <c r="L102" s="184" t="s">
        <v>290</v>
      </c>
      <c r="M102" s="184" t="s">
        <v>248</v>
      </c>
    </row>
    <row r="103" spans="2:15" x14ac:dyDescent="0.3">
      <c r="B103" s="82">
        <v>50358902</v>
      </c>
      <c r="C103" s="80" t="s">
        <v>286</v>
      </c>
      <c r="D103" s="80" t="s">
        <v>283</v>
      </c>
      <c r="F103" s="80">
        <v>1001</v>
      </c>
      <c r="G103" s="80" t="s">
        <v>287</v>
      </c>
      <c r="H103" s="80">
        <v>20</v>
      </c>
      <c r="J103" s="80">
        <v>1234</v>
      </c>
      <c r="K103" s="80" t="s">
        <v>288</v>
      </c>
      <c r="L103" s="80" t="s">
        <v>284</v>
      </c>
      <c r="M103" s="70" t="s">
        <v>251</v>
      </c>
    </row>
    <row r="104" spans="2:15" ht="15" customHeight="1" x14ac:dyDescent="0.3">
      <c r="B104" s="79">
        <v>23564008</v>
      </c>
      <c r="C104" s="74" t="s">
        <v>285</v>
      </c>
      <c r="D104" s="74" t="s">
        <v>284</v>
      </c>
      <c r="F104" s="80">
        <v>1002</v>
      </c>
      <c r="G104" s="80" t="s">
        <v>294</v>
      </c>
      <c r="H104" s="80">
        <v>15</v>
      </c>
      <c r="J104" s="74">
        <v>9057</v>
      </c>
      <c r="K104" s="74" t="s">
        <v>304</v>
      </c>
      <c r="L104" s="74" t="s">
        <v>305</v>
      </c>
      <c r="M104" s="74" t="s">
        <v>299</v>
      </c>
    </row>
    <row r="105" spans="2:15" x14ac:dyDescent="0.3">
      <c r="B105" s="79">
        <v>20013648</v>
      </c>
      <c r="C105" s="74" t="s">
        <v>301</v>
      </c>
      <c r="D105" s="39" t="s">
        <v>302</v>
      </c>
      <c r="F105" s="80">
        <v>1003</v>
      </c>
      <c r="G105" s="80" t="s">
        <v>295</v>
      </c>
      <c r="H105" s="80" t="s">
        <v>292</v>
      </c>
      <c r="J105" s="74">
        <v>1052</v>
      </c>
      <c r="K105" s="74" t="s">
        <v>316</v>
      </c>
      <c r="L105" s="88" t="s">
        <v>317</v>
      </c>
      <c r="M105" s="74" t="s">
        <v>314</v>
      </c>
    </row>
    <row r="106" spans="2:15" x14ac:dyDescent="0.3">
      <c r="B106" s="79">
        <v>78900215</v>
      </c>
      <c r="C106" s="74" t="s">
        <v>304</v>
      </c>
      <c r="D106" s="39" t="s">
        <v>305</v>
      </c>
      <c r="F106" s="80">
        <v>1004</v>
      </c>
      <c r="G106" s="80" t="s">
        <v>296</v>
      </c>
      <c r="H106" s="80" t="s">
        <v>293</v>
      </c>
      <c r="J106" s="88">
        <v>6930</v>
      </c>
      <c r="K106" s="88" t="s">
        <v>333</v>
      </c>
      <c r="L106" s="88" t="s">
        <v>334</v>
      </c>
      <c r="M106" s="88" t="s">
        <v>254</v>
      </c>
    </row>
    <row r="107" spans="2:15" x14ac:dyDescent="0.3">
      <c r="B107" s="79">
        <v>20359874</v>
      </c>
      <c r="C107" s="74" t="s">
        <v>312</v>
      </c>
      <c r="D107" s="39" t="s">
        <v>313</v>
      </c>
      <c r="F107" s="74">
        <v>1005</v>
      </c>
      <c r="G107" s="74" t="s">
        <v>300</v>
      </c>
      <c r="H107" s="74" t="s">
        <v>303</v>
      </c>
      <c r="J107" s="88">
        <v>3028</v>
      </c>
      <c r="K107" s="88" t="s">
        <v>343</v>
      </c>
      <c r="L107" s="88" t="s">
        <v>338</v>
      </c>
      <c r="M107" s="88" t="s">
        <v>342</v>
      </c>
    </row>
    <row r="108" spans="2:15" x14ac:dyDescent="0.3">
      <c r="B108" s="79">
        <v>10203450</v>
      </c>
      <c r="C108" s="74" t="s">
        <v>330</v>
      </c>
      <c r="D108" s="39" t="s">
        <v>317</v>
      </c>
      <c r="F108" s="74">
        <v>1006</v>
      </c>
      <c r="G108" s="74" t="s">
        <v>307</v>
      </c>
      <c r="H108" s="74">
        <v>500</v>
      </c>
      <c r="J108" s="8"/>
      <c r="K108" s="8"/>
      <c r="L108" s="3"/>
    </row>
    <row r="109" spans="2:15" x14ac:dyDescent="0.3">
      <c r="B109" s="79">
        <v>34568700</v>
      </c>
      <c r="C109" s="88" t="s">
        <v>332</v>
      </c>
      <c r="D109" s="88" t="s">
        <v>331</v>
      </c>
      <c r="F109" s="74">
        <v>1007</v>
      </c>
      <c r="G109" s="74" t="s">
        <v>308</v>
      </c>
      <c r="H109" s="74" t="s">
        <v>309</v>
      </c>
      <c r="J109" s="185" t="s">
        <v>373</v>
      </c>
      <c r="K109" s="186"/>
      <c r="L109" s="186"/>
      <c r="M109" s="187"/>
    </row>
    <row r="110" spans="2:15" x14ac:dyDescent="0.3">
      <c r="B110" s="89">
        <v>14785006</v>
      </c>
      <c r="C110" s="88" t="s">
        <v>333</v>
      </c>
      <c r="D110" s="88" t="s">
        <v>334</v>
      </c>
      <c r="F110" s="74">
        <v>1008</v>
      </c>
      <c r="G110" s="74" t="s">
        <v>310</v>
      </c>
      <c r="H110" s="74" t="s">
        <v>292</v>
      </c>
      <c r="J110" s="113" t="s">
        <v>349</v>
      </c>
      <c r="K110" s="113" t="s">
        <v>358</v>
      </c>
      <c r="L110" s="113" t="s">
        <v>359</v>
      </c>
      <c r="M110" s="113" t="s">
        <v>271</v>
      </c>
      <c r="N110" s="8"/>
    </row>
    <row r="111" spans="2:15" x14ac:dyDescent="0.3">
      <c r="B111" s="79">
        <v>23568706</v>
      </c>
      <c r="C111" s="88" t="s">
        <v>340</v>
      </c>
      <c r="D111" s="88" t="s">
        <v>341</v>
      </c>
      <c r="F111" s="74">
        <v>1009</v>
      </c>
      <c r="G111" s="70" t="s">
        <v>315</v>
      </c>
      <c r="H111" s="74">
        <v>15</v>
      </c>
      <c r="J111" s="100">
        <v>12300045</v>
      </c>
      <c r="K111" s="95" t="s">
        <v>286</v>
      </c>
      <c r="L111" s="74" t="s">
        <v>360</v>
      </c>
      <c r="M111" s="80" t="s">
        <v>291</v>
      </c>
      <c r="N111" s="87"/>
    </row>
    <row r="112" spans="2:15" x14ac:dyDescent="0.3">
      <c r="B112" s="89">
        <v>50604021</v>
      </c>
      <c r="C112" s="88" t="s">
        <v>345</v>
      </c>
      <c r="D112" s="88" t="s">
        <v>339</v>
      </c>
      <c r="F112" s="74">
        <v>1010</v>
      </c>
      <c r="G112" s="88" t="s">
        <v>319</v>
      </c>
      <c r="H112" s="74">
        <v>1</v>
      </c>
      <c r="J112" s="100">
        <v>42003159</v>
      </c>
      <c r="K112" s="95" t="s">
        <v>288</v>
      </c>
      <c r="L112" s="74" t="s">
        <v>365</v>
      </c>
      <c r="M112" s="74" t="s">
        <v>298</v>
      </c>
      <c r="N112" s="83"/>
    </row>
    <row r="113" spans="2:22" x14ac:dyDescent="0.3">
      <c r="B113" s="92"/>
      <c r="C113" s="83"/>
      <c r="D113" s="3"/>
      <c r="F113" s="74">
        <v>1011</v>
      </c>
      <c r="G113" s="88" t="s">
        <v>320</v>
      </c>
      <c r="H113" s="74">
        <v>20</v>
      </c>
      <c r="J113" s="79">
        <v>12546802</v>
      </c>
      <c r="K113" s="74" t="s">
        <v>362</v>
      </c>
      <c r="L113" s="74" t="s">
        <v>361</v>
      </c>
      <c r="M113" s="74" t="s">
        <v>306</v>
      </c>
      <c r="N113" s="83"/>
    </row>
    <row r="114" spans="2:22" x14ac:dyDescent="0.3">
      <c r="B114" s="92"/>
      <c r="C114" s="83"/>
      <c r="D114" s="3"/>
      <c r="F114" s="74">
        <v>1012</v>
      </c>
      <c r="G114" s="88" t="s">
        <v>321</v>
      </c>
      <c r="H114" s="88">
        <v>1</v>
      </c>
      <c r="J114" s="79">
        <v>24250325</v>
      </c>
      <c r="K114" s="74" t="s">
        <v>304</v>
      </c>
      <c r="L114" s="74" t="s">
        <v>368</v>
      </c>
      <c r="M114" s="74" t="s">
        <v>311</v>
      </c>
      <c r="N114" s="83"/>
      <c r="U114" s="165"/>
      <c r="V114" s="165"/>
    </row>
    <row r="115" spans="2:22" x14ac:dyDescent="0.3">
      <c r="B115" s="4" t="s">
        <v>246</v>
      </c>
      <c r="C115" s="180" t="s">
        <v>347</v>
      </c>
      <c r="D115" s="87"/>
      <c r="F115" s="74">
        <v>1013</v>
      </c>
      <c r="G115" s="88" t="s">
        <v>322</v>
      </c>
      <c r="H115" s="88">
        <v>1</v>
      </c>
      <c r="J115" s="89">
        <v>16790015</v>
      </c>
      <c r="K115" s="88" t="s">
        <v>330</v>
      </c>
      <c r="L115" s="88" t="s">
        <v>369</v>
      </c>
      <c r="M115" s="88" t="s">
        <v>318</v>
      </c>
      <c r="N115" s="83"/>
      <c r="U115" s="8"/>
      <c r="V115" s="8"/>
    </row>
    <row r="116" spans="2:22" x14ac:dyDescent="0.3">
      <c r="B116" s="82">
        <v>50358902</v>
      </c>
      <c r="C116" s="80">
        <v>1001</v>
      </c>
      <c r="F116" s="74">
        <v>1014</v>
      </c>
      <c r="G116" s="88" t="s">
        <v>323</v>
      </c>
      <c r="H116" s="88">
        <v>1</v>
      </c>
      <c r="J116" s="89">
        <v>10230405</v>
      </c>
      <c r="K116" s="88" t="s">
        <v>330</v>
      </c>
      <c r="L116" s="88" t="s">
        <v>370</v>
      </c>
      <c r="M116" s="88" t="s">
        <v>291</v>
      </c>
      <c r="N116" s="92"/>
      <c r="O116" s="83"/>
      <c r="T116" s="8"/>
      <c r="U116" s="8"/>
    </row>
    <row r="117" spans="2:22" x14ac:dyDescent="0.3">
      <c r="B117" s="82">
        <v>50358902</v>
      </c>
      <c r="C117" s="80">
        <v>1002</v>
      </c>
      <c r="F117" s="74">
        <v>1015</v>
      </c>
      <c r="G117" s="88" t="s">
        <v>324</v>
      </c>
      <c r="H117" s="88">
        <v>1</v>
      </c>
      <c r="J117" s="89">
        <v>15760021</v>
      </c>
      <c r="K117" s="88" t="s">
        <v>371</v>
      </c>
      <c r="L117" s="88" t="s">
        <v>363</v>
      </c>
      <c r="M117" s="88" t="s">
        <v>335</v>
      </c>
      <c r="N117" s="92"/>
      <c r="T117" s="99"/>
      <c r="U117" s="99"/>
    </row>
    <row r="118" spans="2:22" x14ac:dyDescent="0.3">
      <c r="B118" s="82">
        <v>50358902</v>
      </c>
      <c r="C118" s="80">
        <v>1003</v>
      </c>
      <c r="F118" s="74">
        <v>1016</v>
      </c>
      <c r="G118" s="88" t="s">
        <v>325</v>
      </c>
      <c r="H118" s="88">
        <v>1</v>
      </c>
      <c r="J118" s="89">
        <v>13597840</v>
      </c>
      <c r="K118" s="88" t="s">
        <v>366</v>
      </c>
      <c r="L118" s="88" t="s">
        <v>372</v>
      </c>
      <c r="M118" s="88" t="s">
        <v>337</v>
      </c>
      <c r="T118" s="99"/>
      <c r="U118" s="99"/>
    </row>
    <row r="119" spans="2:22" x14ac:dyDescent="0.3">
      <c r="B119" s="82">
        <v>50358902</v>
      </c>
      <c r="C119" s="80">
        <v>1004</v>
      </c>
      <c r="F119" s="74">
        <v>1017</v>
      </c>
      <c r="G119" s="88" t="s">
        <v>326</v>
      </c>
      <c r="H119" s="88">
        <v>1</v>
      </c>
      <c r="J119" s="89">
        <v>15300210</v>
      </c>
      <c r="K119" s="88" t="s">
        <v>340</v>
      </c>
      <c r="L119" s="88" t="s">
        <v>364</v>
      </c>
      <c r="M119" s="88" t="s">
        <v>298</v>
      </c>
      <c r="T119" s="99"/>
      <c r="U119" s="99"/>
    </row>
    <row r="120" spans="2:22" x14ac:dyDescent="0.3">
      <c r="B120" s="79">
        <v>23564008</v>
      </c>
      <c r="C120" s="80">
        <v>1001</v>
      </c>
      <c r="F120" s="74">
        <v>1018</v>
      </c>
      <c r="G120" s="88" t="s">
        <v>327</v>
      </c>
      <c r="H120" s="88">
        <v>1</v>
      </c>
      <c r="J120" s="89">
        <v>12460520</v>
      </c>
      <c r="K120" s="88" t="s">
        <v>345</v>
      </c>
      <c r="L120" s="88" t="s">
        <v>367</v>
      </c>
      <c r="M120" s="88" t="s">
        <v>344</v>
      </c>
      <c r="T120" s="21"/>
      <c r="U120" s="21"/>
    </row>
    <row r="121" spans="2:22" x14ac:dyDescent="0.3">
      <c r="B121" s="79">
        <v>23564008</v>
      </c>
      <c r="C121" s="80">
        <v>1002</v>
      </c>
      <c r="F121" s="74">
        <v>1019</v>
      </c>
      <c r="G121" s="88" t="s">
        <v>328</v>
      </c>
      <c r="H121" s="88">
        <v>1</v>
      </c>
      <c r="L121" s="83"/>
      <c r="S121" s="21"/>
      <c r="T121" s="21"/>
    </row>
    <row r="122" spans="2:22" x14ac:dyDescent="0.3">
      <c r="B122" s="79">
        <v>23564008</v>
      </c>
      <c r="C122" s="80">
        <v>1003</v>
      </c>
      <c r="F122" s="74">
        <v>1020</v>
      </c>
      <c r="G122" s="88" t="s">
        <v>329</v>
      </c>
      <c r="H122" s="88">
        <v>1</v>
      </c>
      <c r="J122" s="4" t="s">
        <v>246</v>
      </c>
      <c r="K122" s="113" t="s">
        <v>349</v>
      </c>
      <c r="L122" s="91"/>
      <c r="M122" s="10" t="s">
        <v>348</v>
      </c>
      <c r="N122" s="113" t="s">
        <v>349</v>
      </c>
      <c r="S122" s="21"/>
      <c r="T122" s="21"/>
    </row>
    <row r="123" spans="2:22" x14ac:dyDescent="0.3">
      <c r="B123" s="79">
        <v>23564008</v>
      </c>
      <c r="C123" s="80">
        <v>1004</v>
      </c>
      <c r="F123" s="91"/>
      <c r="G123" s="83"/>
      <c r="J123" s="82">
        <v>50358902</v>
      </c>
      <c r="K123" s="100">
        <v>12300045</v>
      </c>
      <c r="L123" s="91"/>
      <c r="M123" s="80">
        <v>1234</v>
      </c>
      <c r="N123" s="120">
        <v>42003159</v>
      </c>
      <c r="S123" s="21"/>
      <c r="T123" s="21"/>
    </row>
    <row r="124" spans="2:22" x14ac:dyDescent="0.3">
      <c r="B124" s="79">
        <v>20013648</v>
      </c>
      <c r="C124" s="119">
        <v>1005</v>
      </c>
      <c r="F124" s="180" t="s">
        <v>347</v>
      </c>
      <c r="G124" s="184" t="s">
        <v>348</v>
      </c>
      <c r="J124" s="79">
        <v>23564008</v>
      </c>
      <c r="K124" s="100">
        <v>42003159</v>
      </c>
      <c r="L124" s="91"/>
      <c r="M124" s="74">
        <v>9057</v>
      </c>
      <c r="N124" s="79">
        <v>24250325</v>
      </c>
    </row>
    <row r="125" spans="2:22" x14ac:dyDescent="0.3">
      <c r="B125" s="79">
        <v>20013648</v>
      </c>
      <c r="C125" s="119">
        <v>1006</v>
      </c>
      <c r="F125" s="80">
        <v>1001</v>
      </c>
      <c r="G125" s="80">
        <v>1234</v>
      </c>
      <c r="J125" s="79">
        <v>20013648</v>
      </c>
      <c r="K125" s="79">
        <v>12546802</v>
      </c>
      <c r="L125" s="87"/>
      <c r="M125" s="74">
        <v>1052</v>
      </c>
      <c r="N125" s="74">
        <v>123</v>
      </c>
    </row>
    <row r="126" spans="2:22" x14ac:dyDescent="0.3">
      <c r="B126" s="79">
        <v>20013648</v>
      </c>
      <c r="C126" s="119">
        <v>1007</v>
      </c>
      <c r="F126" s="80">
        <v>1002</v>
      </c>
      <c r="G126" s="80">
        <v>1234</v>
      </c>
      <c r="J126" s="79">
        <v>78900215</v>
      </c>
      <c r="K126" s="79">
        <v>24250325</v>
      </c>
      <c r="L126" s="91"/>
      <c r="M126" s="96">
        <v>6930</v>
      </c>
      <c r="N126" s="88">
        <v>824</v>
      </c>
    </row>
    <row r="127" spans="2:22" x14ac:dyDescent="0.3">
      <c r="B127" s="79">
        <v>20013648</v>
      </c>
      <c r="C127" s="119">
        <v>1008</v>
      </c>
      <c r="F127" s="80">
        <v>1003</v>
      </c>
      <c r="G127" s="80">
        <v>1234</v>
      </c>
      <c r="J127" s="79">
        <v>20359874</v>
      </c>
      <c r="K127" s="89">
        <v>16790015</v>
      </c>
      <c r="L127" s="91"/>
      <c r="M127" s="88">
        <v>3028</v>
      </c>
      <c r="N127" s="74">
        <v>456</v>
      </c>
    </row>
    <row r="128" spans="2:22" x14ac:dyDescent="0.3">
      <c r="B128" s="79">
        <v>78900215</v>
      </c>
      <c r="C128" s="119">
        <v>1005</v>
      </c>
      <c r="F128" s="80">
        <v>1004</v>
      </c>
      <c r="G128" s="80">
        <v>1234</v>
      </c>
      <c r="J128" s="79">
        <v>10203450</v>
      </c>
      <c r="K128" s="89">
        <v>10230405</v>
      </c>
      <c r="L128" s="91"/>
    </row>
    <row r="129" spans="2:18" x14ac:dyDescent="0.3">
      <c r="B129" s="79">
        <v>78900215</v>
      </c>
      <c r="C129" s="119">
        <v>1006</v>
      </c>
      <c r="F129" s="119">
        <v>1005</v>
      </c>
      <c r="G129" s="119">
        <v>9057</v>
      </c>
      <c r="J129" s="79">
        <v>34568700</v>
      </c>
      <c r="K129" s="89">
        <v>15760021</v>
      </c>
      <c r="L129" s="91"/>
    </row>
    <row r="130" spans="2:18" x14ac:dyDescent="0.3">
      <c r="B130" s="79">
        <v>78900215</v>
      </c>
      <c r="C130" s="119">
        <v>1007</v>
      </c>
      <c r="F130" s="119">
        <v>1006</v>
      </c>
      <c r="G130" s="119">
        <v>9057</v>
      </c>
      <c r="J130" s="89">
        <v>14785006</v>
      </c>
      <c r="K130" s="89">
        <v>13597840</v>
      </c>
      <c r="L130" s="91"/>
    </row>
    <row r="131" spans="2:18" x14ac:dyDescent="0.3">
      <c r="B131" s="79">
        <v>78900215</v>
      </c>
      <c r="C131" s="119">
        <v>1008</v>
      </c>
      <c r="F131" s="119">
        <v>1007</v>
      </c>
      <c r="G131" s="119">
        <v>9057</v>
      </c>
      <c r="J131" s="79">
        <v>23568706</v>
      </c>
      <c r="K131" s="89">
        <v>15300210</v>
      </c>
      <c r="L131" s="91"/>
    </row>
    <row r="132" spans="2:18" x14ac:dyDescent="0.3">
      <c r="B132" s="79">
        <v>20359874</v>
      </c>
      <c r="C132" s="119">
        <v>1009</v>
      </c>
      <c r="D132" s="91"/>
      <c r="F132" s="119">
        <v>1008</v>
      </c>
      <c r="G132" s="119">
        <v>9057</v>
      </c>
      <c r="J132" s="89">
        <v>50604021</v>
      </c>
      <c r="K132" s="89">
        <v>12460520</v>
      </c>
      <c r="L132" s="91"/>
    </row>
    <row r="133" spans="2:18" x14ac:dyDescent="0.3">
      <c r="B133" s="79">
        <v>20359874</v>
      </c>
      <c r="C133" s="119">
        <v>1010</v>
      </c>
      <c r="D133" s="87"/>
      <c r="F133" s="119">
        <v>1009</v>
      </c>
      <c r="G133" s="119">
        <v>1052</v>
      </c>
      <c r="L133" s="87"/>
    </row>
    <row r="134" spans="2:18" x14ac:dyDescent="0.3">
      <c r="B134" s="79">
        <v>20359874</v>
      </c>
      <c r="C134" s="119">
        <v>1011</v>
      </c>
      <c r="D134" s="91"/>
      <c r="F134" s="119">
        <v>1010</v>
      </c>
      <c r="G134" s="119">
        <v>1052</v>
      </c>
      <c r="J134" s="91"/>
      <c r="K134" s="87"/>
      <c r="L134" s="91"/>
    </row>
    <row r="135" spans="2:18" x14ac:dyDescent="0.3">
      <c r="B135" s="79">
        <v>10203450</v>
      </c>
      <c r="C135" s="119">
        <v>1009</v>
      </c>
      <c r="D135" s="91"/>
      <c r="F135" s="119">
        <v>1011</v>
      </c>
      <c r="G135" s="119">
        <v>1052</v>
      </c>
      <c r="J135" s="91"/>
      <c r="K135" s="91"/>
      <c r="L135" s="91"/>
    </row>
    <row r="136" spans="2:18" x14ac:dyDescent="0.3">
      <c r="B136" s="79">
        <v>10203450</v>
      </c>
      <c r="C136" s="119">
        <v>1010</v>
      </c>
      <c r="D136" s="91"/>
      <c r="F136" s="119">
        <v>1012</v>
      </c>
      <c r="G136" s="88">
        <v>6930</v>
      </c>
      <c r="J136" s="91"/>
      <c r="K136" s="91"/>
      <c r="L136" s="91"/>
    </row>
    <row r="137" spans="2:18" x14ac:dyDescent="0.3">
      <c r="B137" s="79">
        <v>10203450</v>
      </c>
      <c r="C137" s="119">
        <v>1011</v>
      </c>
      <c r="D137" s="91"/>
      <c r="F137" s="119">
        <v>1013</v>
      </c>
      <c r="G137" s="88">
        <v>6930</v>
      </c>
      <c r="J137" s="87"/>
      <c r="K137" s="91"/>
      <c r="L137" s="91"/>
    </row>
    <row r="138" spans="2:18" x14ac:dyDescent="0.3">
      <c r="B138" s="79">
        <v>34568700</v>
      </c>
      <c r="C138" s="119">
        <v>1012</v>
      </c>
      <c r="D138" s="87"/>
      <c r="F138" s="119">
        <v>1014</v>
      </c>
      <c r="G138" s="88">
        <v>6930</v>
      </c>
      <c r="J138" s="91"/>
      <c r="K138" s="91"/>
      <c r="L138" s="91"/>
      <c r="P138" s="83"/>
      <c r="Q138" s="83"/>
      <c r="R138" s="83"/>
    </row>
    <row r="139" spans="2:18" x14ac:dyDescent="0.3">
      <c r="B139" s="79">
        <v>34568700</v>
      </c>
      <c r="C139" s="119">
        <v>1013</v>
      </c>
      <c r="D139" s="91"/>
      <c r="F139" s="119">
        <v>1015</v>
      </c>
      <c r="G139" s="88">
        <v>6930</v>
      </c>
      <c r="J139" s="91"/>
      <c r="K139" s="91"/>
      <c r="L139" s="91"/>
      <c r="P139" s="83"/>
      <c r="Q139" s="83"/>
      <c r="R139" s="83"/>
    </row>
    <row r="140" spans="2:18" x14ac:dyDescent="0.3">
      <c r="B140" s="79">
        <v>34568700</v>
      </c>
      <c r="C140" s="119">
        <v>1014</v>
      </c>
      <c r="D140" s="91"/>
      <c r="F140" s="119">
        <v>1016</v>
      </c>
      <c r="G140" s="88">
        <v>3028</v>
      </c>
      <c r="J140" s="91"/>
      <c r="K140" s="91"/>
      <c r="L140" s="91"/>
      <c r="P140" s="87"/>
      <c r="Q140" s="87"/>
      <c r="R140" s="87"/>
    </row>
    <row r="141" spans="2:18" x14ac:dyDescent="0.3">
      <c r="B141" s="79">
        <v>34568700</v>
      </c>
      <c r="C141" s="119">
        <v>1015</v>
      </c>
      <c r="D141" s="91"/>
      <c r="F141" s="119">
        <v>1017</v>
      </c>
      <c r="G141" s="88">
        <v>3028</v>
      </c>
      <c r="J141" s="91"/>
      <c r="K141" s="91"/>
      <c r="L141" s="91"/>
      <c r="P141" s="83"/>
      <c r="Q141" s="83"/>
      <c r="R141" s="83"/>
    </row>
    <row r="142" spans="2:18" x14ac:dyDescent="0.3">
      <c r="B142" s="89">
        <v>14785006</v>
      </c>
      <c r="C142" s="119">
        <v>1012</v>
      </c>
      <c r="D142" s="91"/>
      <c r="F142" s="119">
        <v>1018</v>
      </c>
      <c r="G142" s="88">
        <v>3028</v>
      </c>
      <c r="J142" s="91"/>
      <c r="K142" s="91"/>
      <c r="L142" s="91"/>
      <c r="P142" s="83"/>
      <c r="Q142" s="83"/>
      <c r="R142" s="83"/>
    </row>
    <row r="143" spans="2:18" x14ac:dyDescent="0.3">
      <c r="B143" s="89">
        <v>14785006</v>
      </c>
      <c r="C143" s="119">
        <v>1013</v>
      </c>
      <c r="F143" s="119">
        <v>1019</v>
      </c>
      <c r="G143" s="88">
        <v>3028</v>
      </c>
      <c r="J143" s="91"/>
      <c r="K143" s="91"/>
      <c r="P143" s="83"/>
      <c r="Q143" s="83"/>
      <c r="R143" s="83"/>
    </row>
    <row r="144" spans="2:18" x14ac:dyDescent="0.3">
      <c r="B144" s="89">
        <v>14785006</v>
      </c>
      <c r="C144" s="119">
        <v>1014</v>
      </c>
      <c r="F144" s="119">
        <v>1020</v>
      </c>
      <c r="G144" s="88">
        <v>3028</v>
      </c>
      <c r="J144" s="91"/>
      <c r="P144" s="87"/>
      <c r="Q144" s="87"/>
      <c r="R144" s="87"/>
    </row>
    <row r="145" spans="2:18" x14ac:dyDescent="0.3">
      <c r="B145" s="89">
        <v>14785006</v>
      </c>
      <c r="C145" s="119">
        <v>1015</v>
      </c>
      <c r="J145" s="91"/>
      <c r="P145" s="91"/>
      <c r="Q145" s="91"/>
      <c r="R145" s="91"/>
    </row>
    <row r="146" spans="2:18" x14ac:dyDescent="0.3">
      <c r="B146" s="79">
        <v>23568706</v>
      </c>
      <c r="C146" s="119">
        <v>1016</v>
      </c>
      <c r="P146" s="91"/>
      <c r="Q146" s="91"/>
      <c r="R146" s="91"/>
    </row>
    <row r="147" spans="2:18" x14ac:dyDescent="0.3">
      <c r="B147" s="79">
        <v>23568706</v>
      </c>
      <c r="C147" s="119">
        <v>1017</v>
      </c>
      <c r="P147" s="87"/>
      <c r="Q147" s="87"/>
      <c r="R147" s="87"/>
    </row>
    <row r="148" spans="2:18" x14ac:dyDescent="0.3">
      <c r="B148" s="79">
        <v>23568706</v>
      </c>
      <c r="C148" s="119">
        <v>1018</v>
      </c>
      <c r="P148" s="91"/>
      <c r="Q148" s="91"/>
      <c r="R148" s="91"/>
    </row>
    <row r="149" spans="2:18" x14ac:dyDescent="0.3">
      <c r="B149" s="79">
        <v>23568706</v>
      </c>
      <c r="C149" s="119">
        <v>1019</v>
      </c>
      <c r="P149" s="91"/>
      <c r="Q149" s="91"/>
      <c r="R149" s="91"/>
    </row>
    <row r="150" spans="2:18" x14ac:dyDescent="0.3">
      <c r="B150" s="79">
        <v>23568706</v>
      </c>
      <c r="C150" s="119">
        <v>1020</v>
      </c>
      <c r="P150" s="87"/>
      <c r="Q150" s="87"/>
      <c r="R150" s="87"/>
    </row>
    <row r="151" spans="2:18" x14ac:dyDescent="0.3">
      <c r="B151" s="89">
        <v>50604021</v>
      </c>
      <c r="C151" s="119">
        <v>1016</v>
      </c>
      <c r="P151" s="91"/>
      <c r="Q151" s="91"/>
      <c r="R151" s="91"/>
    </row>
    <row r="152" spans="2:18" x14ac:dyDescent="0.3">
      <c r="B152" s="89">
        <v>50604021</v>
      </c>
      <c r="C152" s="119">
        <v>1017</v>
      </c>
      <c r="P152" s="91"/>
      <c r="Q152" s="91"/>
      <c r="R152" s="91"/>
    </row>
    <row r="153" spans="2:18" x14ac:dyDescent="0.3">
      <c r="B153" s="89">
        <v>50604021</v>
      </c>
      <c r="C153" s="119">
        <v>1018</v>
      </c>
      <c r="P153" s="91"/>
      <c r="Q153" s="91"/>
      <c r="R153" s="91"/>
    </row>
    <row r="154" spans="2:18" x14ac:dyDescent="0.3">
      <c r="B154" s="89">
        <v>50604021</v>
      </c>
      <c r="C154" s="119">
        <v>1019</v>
      </c>
      <c r="P154" s="87"/>
      <c r="Q154" s="87"/>
      <c r="R154" s="87"/>
    </row>
    <row r="155" spans="2:18" x14ac:dyDescent="0.3">
      <c r="B155" s="89">
        <v>50604021</v>
      </c>
      <c r="C155" s="119">
        <v>1020</v>
      </c>
      <c r="P155" s="91"/>
      <c r="Q155" s="91"/>
      <c r="R155" s="91"/>
    </row>
    <row r="156" spans="2:18" x14ac:dyDescent="0.3">
      <c r="P156" s="91"/>
      <c r="Q156" s="91"/>
      <c r="R156" s="91"/>
    </row>
    <row r="157" spans="2:18" x14ac:dyDescent="0.3">
      <c r="P157" s="91"/>
      <c r="Q157" s="91"/>
      <c r="R157" s="91"/>
    </row>
    <row r="158" spans="2:18" x14ac:dyDescent="0.3">
      <c r="P158" s="87"/>
      <c r="Q158" s="87"/>
      <c r="R158" s="87"/>
    </row>
    <row r="159" spans="2:18" x14ac:dyDescent="0.3">
      <c r="P159" s="91"/>
      <c r="Q159" s="91"/>
      <c r="R159" s="91"/>
    </row>
    <row r="160" spans="2:18" x14ac:dyDescent="0.3">
      <c r="P160" s="91"/>
      <c r="Q160" s="91"/>
      <c r="R160" s="91"/>
    </row>
    <row r="161" spans="16:18" x14ac:dyDescent="0.3">
      <c r="P161" s="91"/>
      <c r="Q161" s="91"/>
      <c r="R161" s="91"/>
    </row>
    <row r="162" spans="16:18" x14ac:dyDescent="0.3">
      <c r="P162" s="91"/>
      <c r="Q162" s="91"/>
      <c r="R162" s="91"/>
    </row>
    <row r="163" spans="16:18" x14ac:dyDescent="0.3">
      <c r="P163" s="87"/>
      <c r="Q163" s="87"/>
      <c r="R163" s="87"/>
    </row>
    <row r="164" spans="16:18" x14ac:dyDescent="0.3">
      <c r="P164" s="91"/>
      <c r="Q164" s="91"/>
      <c r="R164" s="91"/>
    </row>
    <row r="165" spans="16:18" x14ac:dyDescent="0.3">
      <c r="P165" s="91"/>
      <c r="Q165" s="91"/>
      <c r="R165" s="91"/>
    </row>
    <row r="166" spans="16:18" x14ac:dyDescent="0.3">
      <c r="P166" s="91"/>
      <c r="Q166" s="91"/>
      <c r="R166" s="91"/>
    </row>
    <row r="167" spans="16:18" x14ac:dyDescent="0.3">
      <c r="P167" s="91"/>
      <c r="Q167" s="91"/>
      <c r="R167" s="91"/>
    </row>
  </sheetData>
  <mergeCells count="9">
    <mergeCell ref="J109:M109"/>
    <mergeCell ref="J101:M101"/>
    <mergeCell ref="U114:V114"/>
    <mergeCell ref="B56:D56"/>
    <mergeCell ref="F56:G56"/>
    <mergeCell ref="I56:K56"/>
    <mergeCell ref="B101:D101"/>
    <mergeCell ref="F101:H101"/>
    <mergeCell ref="M56:O56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X40"/>
  <sheetViews>
    <sheetView topLeftCell="G13" workbookViewId="0">
      <selection activeCell="S19" sqref="S19"/>
    </sheetView>
  </sheetViews>
  <sheetFormatPr baseColWidth="10" defaultRowHeight="14.4" x14ac:dyDescent="0.3"/>
  <cols>
    <col min="1" max="1" width="15" customWidth="1"/>
    <col min="2" max="2" width="14.44140625" customWidth="1"/>
    <col min="3" max="3" width="13.44140625" customWidth="1"/>
    <col min="4" max="4" width="14.33203125" customWidth="1"/>
    <col min="5" max="5" width="13.88671875" customWidth="1"/>
    <col min="6" max="6" width="14.6640625" customWidth="1"/>
    <col min="7" max="7" width="14" customWidth="1"/>
    <col min="8" max="8" width="14.88671875" customWidth="1"/>
    <col min="9" max="9" width="13.6640625" customWidth="1"/>
    <col min="10" max="10" width="17.5546875" customWidth="1"/>
    <col min="11" max="12" width="13.44140625" customWidth="1"/>
    <col min="13" max="15" width="14.6640625" customWidth="1"/>
    <col min="16" max="16" width="12.33203125" customWidth="1"/>
    <col min="17" max="17" width="15.109375" customWidth="1"/>
    <col min="18" max="18" width="14.5546875" bestFit="1" customWidth="1"/>
    <col min="20" max="20" width="14.5546875" customWidth="1"/>
  </cols>
  <sheetData>
    <row r="2" spans="1:22" x14ac:dyDescent="0.3">
      <c r="A2" s="78" t="s">
        <v>382</v>
      </c>
      <c r="B2" s="78" t="s">
        <v>384</v>
      </c>
      <c r="C2" s="78" t="s">
        <v>57</v>
      </c>
      <c r="D2" s="78" t="s">
        <v>385</v>
      </c>
      <c r="E2" s="78" t="s">
        <v>386</v>
      </c>
      <c r="F2" s="78" t="s">
        <v>387</v>
      </c>
      <c r="G2" s="78" t="s">
        <v>388</v>
      </c>
      <c r="H2" s="78" t="s">
        <v>379</v>
      </c>
      <c r="I2" s="78" t="s">
        <v>378</v>
      </c>
      <c r="J2" s="78" t="s">
        <v>383</v>
      </c>
      <c r="K2" s="78" t="s">
        <v>232</v>
      </c>
      <c r="L2" s="78" t="s">
        <v>377</v>
      </c>
      <c r="M2" s="78" t="s">
        <v>376</v>
      </c>
      <c r="N2" s="78" t="s">
        <v>395</v>
      </c>
      <c r="O2" s="78" t="s">
        <v>396</v>
      </c>
      <c r="P2" s="78" t="s">
        <v>397</v>
      </c>
    </row>
    <row r="3" spans="1:22" ht="60" customHeight="1" x14ac:dyDescent="0.3">
      <c r="A3" s="168">
        <v>1098</v>
      </c>
      <c r="B3" s="169">
        <f ca="1">NOW()</f>
        <v>43593.607629398146</v>
      </c>
      <c r="C3" s="170" t="s">
        <v>374</v>
      </c>
      <c r="D3" s="171">
        <v>80830111</v>
      </c>
      <c r="E3" s="170" t="s">
        <v>389</v>
      </c>
      <c r="F3" s="121" t="s">
        <v>390</v>
      </c>
      <c r="G3" s="175" t="s">
        <v>391</v>
      </c>
      <c r="H3" s="170" t="s">
        <v>375</v>
      </c>
      <c r="I3" s="170" t="s">
        <v>393</v>
      </c>
      <c r="J3" s="170" t="s">
        <v>398</v>
      </c>
      <c r="K3" s="121">
        <v>1</v>
      </c>
      <c r="L3" s="172" t="s">
        <v>394</v>
      </c>
      <c r="M3" s="172" t="s">
        <v>394</v>
      </c>
      <c r="N3" s="173">
        <v>1292000</v>
      </c>
      <c r="O3" s="174">
        <v>206720</v>
      </c>
      <c r="P3" s="174">
        <v>1498720</v>
      </c>
    </row>
    <row r="4" spans="1:22" ht="45" customHeight="1" x14ac:dyDescent="0.3">
      <c r="A4" s="168"/>
      <c r="B4" s="169"/>
      <c r="C4" s="170"/>
      <c r="D4" s="171"/>
      <c r="E4" s="170"/>
      <c r="F4" s="121"/>
      <c r="G4" s="175"/>
      <c r="H4" s="170"/>
      <c r="I4" s="170"/>
      <c r="J4" s="170"/>
      <c r="K4" s="121"/>
      <c r="L4" s="172"/>
      <c r="M4" s="172"/>
      <c r="N4" s="173"/>
      <c r="O4" s="174"/>
      <c r="P4" s="174"/>
    </row>
    <row r="5" spans="1:22" ht="30" customHeight="1" x14ac:dyDescent="0.3">
      <c r="A5" s="168"/>
      <c r="B5" s="169"/>
      <c r="C5" s="170"/>
      <c r="D5" s="171"/>
      <c r="E5" s="170"/>
      <c r="F5" s="121"/>
      <c r="G5" s="175"/>
      <c r="H5" s="170"/>
      <c r="I5" s="170"/>
      <c r="J5" s="170"/>
      <c r="K5" s="121"/>
      <c r="L5" s="172"/>
      <c r="M5" s="172"/>
      <c r="N5" s="173"/>
      <c r="O5" s="174"/>
      <c r="P5" s="174"/>
    </row>
    <row r="6" spans="1:22" ht="255" customHeight="1" x14ac:dyDescent="0.3">
      <c r="A6" s="168"/>
      <c r="B6" s="169"/>
      <c r="C6" s="170"/>
      <c r="D6" s="171"/>
      <c r="E6" s="170"/>
      <c r="F6" s="121"/>
      <c r="G6" s="175"/>
      <c r="H6" s="170"/>
      <c r="I6" s="170"/>
      <c r="J6" s="170"/>
      <c r="K6" s="121"/>
      <c r="L6" s="172"/>
      <c r="M6" s="172"/>
      <c r="N6" s="173"/>
      <c r="O6" s="174"/>
      <c r="P6" s="174"/>
    </row>
    <row r="8" spans="1:22" x14ac:dyDescent="0.3">
      <c r="A8" s="9" t="s">
        <v>28</v>
      </c>
    </row>
    <row r="10" spans="1:22" x14ac:dyDescent="0.3">
      <c r="A10" s="101" t="s">
        <v>382</v>
      </c>
      <c r="B10" s="78" t="s">
        <v>384</v>
      </c>
      <c r="C10" s="78" t="s">
        <v>399</v>
      </c>
      <c r="D10" s="78" t="s">
        <v>400</v>
      </c>
      <c r="E10" s="78" t="s">
        <v>401</v>
      </c>
      <c r="F10" s="78" t="s">
        <v>402</v>
      </c>
      <c r="G10" s="78" t="s">
        <v>385</v>
      </c>
      <c r="H10" s="78" t="s">
        <v>386</v>
      </c>
      <c r="I10" s="78" t="s">
        <v>387</v>
      </c>
      <c r="J10" s="78" t="s">
        <v>388</v>
      </c>
      <c r="K10" s="78" t="s">
        <v>406</v>
      </c>
      <c r="L10" s="78" t="s">
        <v>407</v>
      </c>
      <c r="M10" s="78" t="s">
        <v>408</v>
      </c>
      <c r="N10" s="78" t="s">
        <v>409</v>
      </c>
      <c r="O10" s="78" t="s">
        <v>378</v>
      </c>
      <c r="P10" s="78" t="s">
        <v>383</v>
      </c>
      <c r="Q10" s="78" t="s">
        <v>232</v>
      </c>
      <c r="R10" s="78" t="s">
        <v>377</v>
      </c>
      <c r="S10" s="78" t="s">
        <v>376</v>
      </c>
      <c r="T10" s="78" t="s">
        <v>395</v>
      </c>
      <c r="U10" s="78" t="s">
        <v>396</v>
      </c>
      <c r="V10" s="78" t="s">
        <v>397</v>
      </c>
    </row>
    <row r="11" spans="1:22" ht="45" customHeight="1" x14ac:dyDescent="0.3">
      <c r="A11" s="97">
        <v>1098</v>
      </c>
      <c r="B11" s="102">
        <f ca="1">NOW()</f>
        <v>43593.607629398146</v>
      </c>
      <c r="C11" s="102" t="s">
        <v>403</v>
      </c>
      <c r="D11" s="102" t="s">
        <v>404</v>
      </c>
      <c r="E11" s="102" t="s">
        <v>361</v>
      </c>
      <c r="F11" s="105" t="s">
        <v>405</v>
      </c>
      <c r="G11" s="104">
        <v>80830111</v>
      </c>
      <c r="H11" s="103" t="s">
        <v>389</v>
      </c>
      <c r="I11" s="105" t="s">
        <v>390</v>
      </c>
      <c r="J11" s="106" t="s">
        <v>391</v>
      </c>
      <c r="K11" s="107" t="s">
        <v>410</v>
      </c>
      <c r="L11" s="107" t="s">
        <v>411</v>
      </c>
      <c r="M11" s="107" t="s">
        <v>412</v>
      </c>
      <c r="N11" s="103" t="s">
        <v>413</v>
      </c>
      <c r="O11" s="103" t="s">
        <v>414</v>
      </c>
      <c r="P11" s="74" t="s">
        <v>392</v>
      </c>
      <c r="Q11" s="97">
        <v>1</v>
      </c>
      <c r="R11" s="108">
        <v>380000</v>
      </c>
      <c r="S11" s="108">
        <v>380000</v>
      </c>
      <c r="T11" s="108">
        <v>380000</v>
      </c>
      <c r="U11" s="109">
        <f>S11*16%</f>
        <v>60800</v>
      </c>
      <c r="V11" s="110">
        <f>SUM(T11,U11)</f>
        <v>440800</v>
      </c>
    </row>
    <row r="12" spans="1:22" ht="28.8" x14ac:dyDescent="0.3">
      <c r="A12" s="97">
        <v>1098</v>
      </c>
      <c r="B12" s="102">
        <f ca="1">NOW()</f>
        <v>43593.607629398146</v>
      </c>
      <c r="C12" s="102" t="s">
        <v>403</v>
      </c>
      <c r="D12" s="102" t="s">
        <v>404</v>
      </c>
      <c r="E12" s="102" t="s">
        <v>361</v>
      </c>
      <c r="F12" s="105" t="s">
        <v>405</v>
      </c>
      <c r="G12" s="104">
        <v>80830111</v>
      </c>
      <c r="H12" s="103" t="s">
        <v>389</v>
      </c>
      <c r="I12" s="105" t="s">
        <v>390</v>
      </c>
      <c r="J12" s="106" t="s">
        <v>391</v>
      </c>
      <c r="K12" s="107" t="s">
        <v>410</v>
      </c>
      <c r="L12" s="107" t="s">
        <v>411</v>
      </c>
      <c r="M12" s="107" t="s">
        <v>412</v>
      </c>
      <c r="N12" s="103" t="s">
        <v>413</v>
      </c>
      <c r="O12" s="103" t="s">
        <v>415</v>
      </c>
      <c r="P12" s="74" t="s">
        <v>416</v>
      </c>
      <c r="Q12" s="97">
        <v>1</v>
      </c>
      <c r="R12" s="108">
        <v>55000</v>
      </c>
      <c r="S12" s="108">
        <v>55000</v>
      </c>
      <c r="T12" s="108">
        <v>55000</v>
      </c>
      <c r="U12" s="109">
        <f>S12*16%</f>
        <v>8800</v>
      </c>
      <c r="V12" s="110">
        <f>SUM(T12,U12)</f>
        <v>63800</v>
      </c>
    </row>
    <row r="13" spans="1:22" ht="28.8" x14ac:dyDescent="0.3">
      <c r="A13" s="97">
        <v>1098</v>
      </c>
      <c r="B13" s="102">
        <f ca="1">NOW()</f>
        <v>43593.607629398146</v>
      </c>
      <c r="C13" s="102" t="s">
        <v>403</v>
      </c>
      <c r="D13" s="102" t="s">
        <v>404</v>
      </c>
      <c r="E13" s="102" t="s">
        <v>361</v>
      </c>
      <c r="F13" s="105" t="s">
        <v>405</v>
      </c>
      <c r="G13" s="104">
        <v>80830111</v>
      </c>
      <c r="H13" s="103" t="s">
        <v>389</v>
      </c>
      <c r="I13" s="105" t="s">
        <v>390</v>
      </c>
      <c r="J13" s="106" t="s">
        <v>391</v>
      </c>
      <c r="K13" s="107" t="s">
        <v>410</v>
      </c>
      <c r="L13" s="107" t="s">
        <v>411</v>
      </c>
      <c r="M13" s="107" t="s">
        <v>412</v>
      </c>
      <c r="N13" s="103" t="s">
        <v>413</v>
      </c>
      <c r="O13" s="103" t="s">
        <v>380</v>
      </c>
      <c r="P13" s="74" t="s">
        <v>416</v>
      </c>
      <c r="Q13" s="97">
        <v>1</v>
      </c>
      <c r="R13" s="108">
        <v>25000</v>
      </c>
      <c r="S13" s="108">
        <v>25000</v>
      </c>
      <c r="T13" s="108">
        <v>25000</v>
      </c>
      <c r="U13" s="109">
        <f>S13*16%</f>
        <v>4000</v>
      </c>
      <c r="V13" s="110">
        <f>SUM(T13,U13)</f>
        <v>29000</v>
      </c>
    </row>
    <row r="14" spans="1:22" ht="158.4" x14ac:dyDescent="0.3">
      <c r="A14" s="97">
        <v>1098</v>
      </c>
      <c r="B14" s="102">
        <f ca="1">NOW()</f>
        <v>43593.607629398146</v>
      </c>
      <c r="C14" s="102" t="s">
        <v>403</v>
      </c>
      <c r="D14" s="102" t="s">
        <v>404</v>
      </c>
      <c r="E14" s="102" t="s">
        <v>361</v>
      </c>
      <c r="F14" s="105" t="s">
        <v>405</v>
      </c>
      <c r="G14" s="104">
        <v>80830111</v>
      </c>
      <c r="H14" s="103" t="s">
        <v>389</v>
      </c>
      <c r="I14" s="105" t="s">
        <v>390</v>
      </c>
      <c r="J14" s="106" t="s">
        <v>391</v>
      </c>
      <c r="K14" s="107" t="s">
        <v>410</v>
      </c>
      <c r="L14" s="107" t="s">
        <v>411</v>
      </c>
      <c r="M14" s="107" t="s">
        <v>412</v>
      </c>
      <c r="N14" s="103" t="s">
        <v>413</v>
      </c>
      <c r="O14" s="103" t="s">
        <v>381</v>
      </c>
      <c r="P14" s="74" t="s">
        <v>417</v>
      </c>
      <c r="Q14" s="97">
        <v>1</v>
      </c>
      <c r="R14" s="108">
        <v>832000</v>
      </c>
      <c r="S14" s="108">
        <v>832000</v>
      </c>
      <c r="T14" s="108">
        <v>832000</v>
      </c>
      <c r="U14" s="109">
        <f>S14*16%</f>
        <v>133120</v>
      </c>
      <c r="V14" s="110">
        <f>SUM(T14,U14)</f>
        <v>965120</v>
      </c>
    </row>
    <row r="16" spans="1:22" x14ac:dyDescent="0.3">
      <c r="A16" s="9" t="s">
        <v>45</v>
      </c>
    </row>
    <row r="17" spans="1:24" x14ac:dyDescent="0.3">
      <c r="A17" s="167" t="s">
        <v>122</v>
      </c>
      <c r="B17" s="167"/>
      <c r="C17" s="167"/>
      <c r="D17" s="167"/>
      <c r="E17" s="167"/>
      <c r="F17" s="167"/>
      <c r="G17" s="167"/>
      <c r="H17" s="167"/>
      <c r="J17" s="167" t="s">
        <v>418</v>
      </c>
      <c r="K17" s="167"/>
      <c r="L17" s="167"/>
      <c r="M17" s="167"/>
      <c r="N17" s="167"/>
      <c r="O17" s="167"/>
      <c r="P17" s="167"/>
      <c r="Q17" s="167"/>
      <c r="R17" s="167"/>
      <c r="S17" s="167"/>
      <c r="U17" s="167" t="s">
        <v>379</v>
      </c>
      <c r="V17" s="167"/>
      <c r="W17" s="167"/>
      <c r="X17" s="167"/>
    </row>
    <row r="18" spans="1:24" x14ac:dyDescent="0.3">
      <c r="A18" s="78" t="s">
        <v>399</v>
      </c>
      <c r="B18" s="78" t="s">
        <v>400</v>
      </c>
      <c r="C18" s="78" t="s">
        <v>401</v>
      </c>
      <c r="D18" s="78" t="s">
        <v>402</v>
      </c>
      <c r="E18" s="78" t="s">
        <v>385</v>
      </c>
      <c r="F18" s="78" t="s">
        <v>386</v>
      </c>
      <c r="G18" s="78" t="s">
        <v>387</v>
      </c>
      <c r="H18" s="78" t="s">
        <v>388</v>
      </c>
      <c r="J18" s="78" t="s">
        <v>382</v>
      </c>
      <c r="K18" s="78" t="s">
        <v>384</v>
      </c>
      <c r="L18" s="78" t="s">
        <v>378</v>
      </c>
      <c r="M18" s="78" t="s">
        <v>383</v>
      </c>
      <c r="N18" s="78" t="s">
        <v>232</v>
      </c>
      <c r="O18" s="78" t="s">
        <v>377</v>
      </c>
      <c r="P18" s="78" t="s">
        <v>376</v>
      </c>
      <c r="Q18" s="78" t="s">
        <v>395</v>
      </c>
      <c r="R18" s="78" t="s">
        <v>396</v>
      </c>
      <c r="S18" s="78" t="s">
        <v>397</v>
      </c>
      <c r="U18" s="78" t="s">
        <v>406</v>
      </c>
      <c r="V18" s="78" t="s">
        <v>407</v>
      </c>
      <c r="W18" s="78" t="s">
        <v>408</v>
      </c>
      <c r="X18" s="78" t="s">
        <v>409</v>
      </c>
    </row>
    <row r="19" spans="1:24" ht="28.8" x14ac:dyDescent="0.3">
      <c r="A19" s="102" t="s">
        <v>403</v>
      </c>
      <c r="B19" s="102" t="s">
        <v>404</v>
      </c>
      <c r="C19" s="102" t="s">
        <v>361</v>
      </c>
      <c r="D19" s="105" t="s">
        <v>405</v>
      </c>
      <c r="E19" s="100">
        <v>80830111</v>
      </c>
      <c r="F19" s="103" t="s">
        <v>389</v>
      </c>
      <c r="G19" s="105" t="s">
        <v>390</v>
      </c>
      <c r="H19" s="106" t="s">
        <v>391</v>
      </c>
      <c r="J19" s="97">
        <v>1098</v>
      </c>
      <c r="K19" s="102">
        <f ca="1">NOW()</f>
        <v>43593.607629398146</v>
      </c>
      <c r="L19" s="103" t="s">
        <v>414</v>
      </c>
      <c r="M19" s="74" t="s">
        <v>392</v>
      </c>
      <c r="N19" s="97">
        <v>1</v>
      </c>
      <c r="O19" s="108">
        <v>380000</v>
      </c>
      <c r="P19" s="108">
        <v>380000</v>
      </c>
      <c r="Q19" s="108">
        <v>380000</v>
      </c>
      <c r="R19" s="109">
        <f>P19*16%</f>
        <v>60800</v>
      </c>
      <c r="S19" s="110">
        <f>SUM(Q19,R19)</f>
        <v>440800</v>
      </c>
      <c r="U19" s="107" t="s">
        <v>410</v>
      </c>
      <c r="V19" s="107" t="s">
        <v>411</v>
      </c>
      <c r="W19" s="107" t="s">
        <v>412</v>
      </c>
      <c r="X19" s="103" t="s">
        <v>413</v>
      </c>
    </row>
    <row r="20" spans="1:24" ht="28.8" x14ac:dyDescent="0.3">
      <c r="A20" s="102" t="s">
        <v>403</v>
      </c>
      <c r="B20" s="102" t="s">
        <v>404</v>
      </c>
      <c r="C20" s="102" t="s">
        <v>361</v>
      </c>
      <c r="D20" s="105" t="s">
        <v>405</v>
      </c>
      <c r="E20" s="100">
        <v>80830111</v>
      </c>
      <c r="F20" s="103" t="s">
        <v>389</v>
      </c>
      <c r="G20" s="105" t="s">
        <v>390</v>
      </c>
      <c r="H20" s="106" t="s">
        <v>391</v>
      </c>
      <c r="J20" s="97">
        <v>1098</v>
      </c>
      <c r="K20" s="102">
        <f ca="1">NOW()</f>
        <v>43593.607629398146</v>
      </c>
      <c r="L20" s="103" t="s">
        <v>415</v>
      </c>
      <c r="M20" s="74" t="s">
        <v>416</v>
      </c>
      <c r="N20" s="97">
        <v>1</v>
      </c>
      <c r="O20" s="108">
        <v>55000</v>
      </c>
      <c r="P20" s="108">
        <v>55000</v>
      </c>
      <c r="Q20" s="108">
        <v>55000</v>
      </c>
      <c r="R20" s="109">
        <f>P20*16%</f>
        <v>8800</v>
      </c>
      <c r="S20" s="110">
        <f>SUM(Q20,R20)</f>
        <v>63800</v>
      </c>
      <c r="U20" s="107" t="s">
        <v>410</v>
      </c>
      <c r="V20" s="107" t="s">
        <v>411</v>
      </c>
      <c r="W20" s="107" t="s">
        <v>412</v>
      </c>
      <c r="X20" s="103" t="s">
        <v>413</v>
      </c>
    </row>
    <row r="21" spans="1:24" ht="28.8" x14ac:dyDescent="0.3">
      <c r="A21" s="102" t="s">
        <v>403</v>
      </c>
      <c r="B21" s="102" t="s">
        <v>404</v>
      </c>
      <c r="C21" s="102" t="s">
        <v>361</v>
      </c>
      <c r="D21" s="105" t="s">
        <v>405</v>
      </c>
      <c r="E21" s="100">
        <v>80830111</v>
      </c>
      <c r="F21" s="103" t="s">
        <v>389</v>
      </c>
      <c r="G21" s="105" t="s">
        <v>390</v>
      </c>
      <c r="H21" s="106" t="s">
        <v>391</v>
      </c>
      <c r="J21" s="97">
        <v>1098</v>
      </c>
      <c r="K21" s="102">
        <f ca="1">NOW()</f>
        <v>43593.607629398146</v>
      </c>
      <c r="L21" s="103" t="s">
        <v>380</v>
      </c>
      <c r="M21" s="74" t="s">
        <v>416</v>
      </c>
      <c r="N21" s="97">
        <v>1</v>
      </c>
      <c r="O21" s="108">
        <v>25000</v>
      </c>
      <c r="P21" s="108">
        <v>25000</v>
      </c>
      <c r="Q21" s="108">
        <v>25000</v>
      </c>
      <c r="R21" s="109">
        <f>P21*16%</f>
        <v>4000</v>
      </c>
      <c r="S21" s="110">
        <f>SUM(Q21,R21)</f>
        <v>29000</v>
      </c>
      <c r="U21" s="107" t="s">
        <v>410</v>
      </c>
      <c r="V21" s="107" t="s">
        <v>411</v>
      </c>
      <c r="W21" s="107" t="s">
        <v>412</v>
      </c>
      <c r="X21" s="103" t="s">
        <v>413</v>
      </c>
    </row>
    <row r="22" spans="1:24" ht="201.6" x14ac:dyDescent="0.3">
      <c r="A22" s="102" t="s">
        <v>403</v>
      </c>
      <c r="B22" s="102" t="s">
        <v>404</v>
      </c>
      <c r="C22" s="102" t="s">
        <v>361</v>
      </c>
      <c r="D22" s="105" t="s">
        <v>405</v>
      </c>
      <c r="E22" s="100">
        <v>80830111</v>
      </c>
      <c r="F22" s="103" t="s">
        <v>389</v>
      </c>
      <c r="G22" s="105" t="s">
        <v>390</v>
      </c>
      <c r="H22" s="106" t="s">
        <v>391</v>
      </c>
      <c r="J22" s="97">
        <v>1098</v>
      </c>
      <c r="K22" s="102">
        <f ca="1">NOW()</f>
        <v>43593.607629398146</v>
      </c>
      <c r="L22" s="103" t="s">
        <v>381</v>
      </c>
      <c r="M22" s="74" t="s">
        <v>417</v>
      </c>
      <c r="N22" s="97">
        <v>1</v>
      </c>
      <c r="O22" s="108">
        <v>832000</v>
      </c>
      <c r="P22" s="108">
        <v>832000</v>
      </c>
      <c r="Q22" s="108">
        <v>832000</v>
      </c>
      <c r="R22" s="109">
        <f>P22*16%</f>
        <v>133120</v>
      </c>
      <c r="S22" s="110">
        <f>SUM(Q22,R22)</f>
        <v>965120</v>
      </c>
      <c r="U22" s="107" t="s">
        <v>410</v>
      </c>
      <c r="V22" s="107" t="s">
        <v>411</v>
      </c>
      <c r="W22" s="107" t="s">
        <v>412</v>
      </c>
      <c r="X22" s="103" t="s">
        <v>413</v>
      </c>
    </row>
    <row r="24" spans="1:24" x14ac:dyDescent="0.3">
      <c r="A24" s="112" t="s">
        <v>121</v>
      </c>
      <c r="B24" s="112" t="s">
        <v>122</v>
      </c>
      <c r="C24" s="77"/>
      <c r="D24" s="78" t="s">
        <v>419</v>
      </c>
      <c r="E24" s="98" t="s">
        <v>379</v>
      </c>
      <c r="G24" s="25"/>
    </row>
    <row r="25" spans="1:24" x14ac:dyDescent="0.3">
      <c r="A25" s="100">
        <v>80830111</v>
      </c>
      <c r="B25" s="111" t="s">
        <v>420</v>
      </c>
      <c r="C25" s="77"/>
      <c r="D25" s="89">
        <v>10235680</v>
      </c>
      <c r="E25" s="88" t="s">
        <v>421</v>
      </c>
    </row>
    <row r="27" spans="1:24" x14ac:dyDescent="0.3">
      <c r="A27" s="9" t="s">
        <v>51</v>
      </c>
    </row>
    <row r="28" spans="1:24" x14ac:dyDescent="0.3">
      <c r="A28" s="149" t="s">
        <v>122</v>
      </c>
      <c r="B28" s="149"/>
      <c r="C28" s="149"/>
      <c r="D28" s="149"/>
      <c r="E28" s="149"/>
      <c r="G28" s="147" t="s">
        <v>379</v>
      </c>
      <c r="H28" s="147"/>
      <c r="I28" s="147"/>
      <c r="J28" s="147"/>
      <c r="K28" s="147"/>
    </row>
    <row r="29" spans="1:24" x14ac:dyDescent="0.3">
      <c r="A29" s="10" t="s">
        <v>399</v>
      </c>
      <c r="B29" s="10" t="s">
        <v>400</v>
      </c>
      <c r="C29" s="10" t="s">
        <v>401</v>
      </c>
      <c r="D29" s="10" t="s">
        <v>402</v>
      </c>
      <c r="E29" s="10" t="s">
        <v>385</v>
      </c>
      <c r="G29" s="64" t="s">
        <v>419</v>
      </c>
      <c r="H29" s="64" t="s">
        <v>406</v>
      </c>
      <c r="I29" s="64" t="s">
        <v>407</v>
      </c>
      <c r="J29" s="64" t="s">
        <v>408</v>
      </c>
      <c r="K29" s="64" t="s">
        <v>409</v>
      </c>
    </row>
    <row r="30" spans="1:24" x14ac:dyDescent="0.3">
      <c r="A30" s="102" t="s">
        <v>403</v>
      </c>
      <c r="B30" s="102" t="s">
        <v>404</v>
      </c>
      <c r="C30" s="102" t="s">
        <v>361</v>
      </c>
      <c r="D30" s="105" t="s">
        <v>405</v>
      </c>
      <c r="E30" s="100">
        <v>80830111</v>
      </c>
      <c r="G30" s="118">
        <v>12032500</v>
      </c>
      <c r="H30" s="107" t="s">
        <v>410</v>
      </c>
      <c r="I30" s="107" t="s">
        <v>411</v>
      </c>
      <c r="J30" s="107" t="s">
        <v>412</v>
      </c>
      <c r="K30" s="103" t="s">
        <v>413</v>
      </c>
    </row>
    <row r="31" spans="1:24" x14ac:dyDescent="0.3">
      <c r="A31" s="116"/>
      <c r="B31" s="116"/>
      <c r="C31" s="116"/>
      <c r="D31" s="55"/>
      <c r="E31" s="117"/>
      <c r="H31" s="114"/>
      <c r="I31" s="114"/>
      <c r="J31" s="114"/>
      <c r="K31" s="115"/>
    </row>
    <row r="32" spans="1:24" x14ac:dyDescent="0.3">
      <c r="A32" s="10" t="s">
        <v>385</v>
      </c>
      <c r="B32" s="64" t="s">
        <v>419</v>
      </c>
      <c r="C32" s="116"/>
      <c r="D32" s="64" t="s">
        <v>419</v>
      </c>
      <c r="E32" s="78" t="s">
        <v>382</v>
      </c>
      <c r="G32" s="10" t="s">
        <v>385</v>
      </c>
      <c r="H32" s="78" t="s">
        <v>382</v>
      </c>
      <c r="I32" s="114"/>
      <c r="J32" s="113" t="s">
        <v>422</v>
      </c>
      <c r="K32" s="64" t="s">
        <v>419</v>
      </c>
      <c r="M32" s="113" t="s">
        <v>422</v>
      </c>
      <c r="N32" s="10" t="s">
        <v>385</v>
      </c>
      <c r="P32" s="4" t="s">
        <v>423</v>
      </c>
      <c r="Q32" s="113" t="s">
        <v>422</v>
      </c>
    </row>
    <row r="33" spans="1:17" x14ac:dyDescent="0.3">
      <c r="A33" s="100">
        <v>80830111</v>
      </c>
      <c r="B33" s="118">
        <v>12032500</v>
      </c>
      <c r="C33" s="116"/>
      <c r="D33" s="118">
        <v>12032500</v>
      </c>
      <c r="E33" s="97">
        <v>1098</v>
      </c>
      <c r="G33" s="100">
        <v>80830111</v>
      </c>
      <c r="H33" s="97">
        <v>1098</v>
      </c>
      <c r="I33" s="114"/>
      <c r="J33" s="97">
        <v>1254</v>
      </c>
      <c r="K33" s="118">
        <v>12032500</v>
      </c>
      <c r="M33" s="97">
        <v>1254</v>
      </c>
      <c r="N33" s="100">
        <v>80830111</v>
      </c>
      <c r="P33" s="74">
        <v>15001</v>
      </c>
      <c r="Q33" s="97">
        <v>1254</v>
      </c>
    </row>
    <row r="34" spans="1:17" x14ac:dyDescent="0.3">
      <c r="J34" s="97">
        <v>5628</v>
      </c>
      <c r="K34" s="118">
        <v>12032500</v>
      </c>
      <c r="M34" s="97">
        <v>5628</v>
      </c>
      <c r="N34" s="100">
        <v>80830111</v>
      </c>
      <c r="P34" s="74">
        <v>15002</v>
      </c>
      <c r="Q34" s="97">
        <v>5628</v>
      </c>
    </row>
    <row r="35" spans="1:17" x14ac:dyDescent="0.3">
      <c r="E35" s="4" t="s">
        <v>423</v>
      </c>
      <c r="F35" s="4" t="s">
        <v>383</v>
      </c>
      <c r="J35" s="97">
        <v>6301</v>
      </c>
      <c r="K35" s="118">
        <v>12032500</v>
      </c>
      <c r="M35" s="97">
        <v>6301</v>
      </c>
      <c r="N35" s="100">
        <v>80830111</v>
      </c>
      <c r="P35" s="74">
        <v>15003</v>
      </c>
      <c r="Q35" s="97">
        <v>6301</v>
      </c>
    </row>
    <row r="36" spans="1:17" x14ac:dyDescent="0.3">
      <c r="A36" s="113" t="s">
        <v>422</v>
      </c>
      <c r="B36" s="113" t="s">
        <v>378</v>
      </c>
      <c r="E36" s="74">
        <v>15001</v>
      </c>
      <c r="F36" s="74" t="s">
        <v>392</v>
      </c>
      <c r="J36" s="97">
        <v>45210</v>
      </c>
      <c r="K36" s="118">
        <v>12032500</v>
      </c>
      <c r="M36" s="97">
        <v>45210</v>
      </c>
      <c r="N36" s="100">
        <v>80830111</v>
      </c>
      <c r="P36" s="74">
        <v>15004</v>
      </c>
      <c r="Q36" s="97">
        <v>45210</v>
      </c>
    </row>
    <row r="37" spans="1:17" ht="28.8" x14ac:dyDescent="0.3">
      <c r="A37" s="97">
        <v>1254</v>
      </c>
      <c r="B37" s="103" t="s">
        <v>414</v>
      </c>
      <c r="E37" s="74">
        <v>15002</v>
      </c>
      <c r="F37" s="74" t="s">
        <v>416</v>
      </c>
    </row>
    <row r="38" spans="1:17" ht="28.8" x14ac:dyDescent="0.3">
      <c r="A38" s="97">
        <v>5628</v>
      </c>
      <c r="B38" s="103" t="s">
        <v>415</v>
      </c>
      <c r="E38" s="74">
        <v>15003</v>
      </c>
      <c r="F38" s="74" t="s">
        <v>416</v>
      </c>
    </row>
    <row r="39" spans="1:17" x14ac:dyDescent="0.3">
      <c r="A39" s="97">
        <v>6301</v>
      </c>
      <c r="B39" s="103" t="s">
        <v>380</v>
      </c>
      <c r="E39" s="74">
        <v>15004</v>
      </c>
      <c r="F39" s="74" t="s">
        <v>417</v>
      </c>
    </row>
    <row r="40" spans="1:17" ht="158.4" x14ac:dyDescent="0.3">
      <c r="A40" s="97">
        <v>45210</v>
      </c>
      <c r="B40" s="103" t="s">
        <v>381</v>
      </c>
    </row>
  </sheetData>
  <mergeCells count="21">
    <mergeCell ref="U17:X17"/>
    <mergeCell ref="A28:E28"/>
    <mergeCell ref="G28:K28"/>
    <mergeCell ref="J17:S17"/>
    <mergeCell ref="A17:H17"/>
    <mergeCell ref="M3:M6"/>
    <mergeCell ref="N3:N6"/>
    <mergeCell ref="O3:O6"/>
    <mergeCell ref="P3:P6"/>
    <mergeCell ref="G3:G6"/>
    <mergeCell ref="H3:H6"/>
    <mergeCell ref="I3:I6"/>
    <mergeCell ref="J3:J6"/>
    <mergeCell ref="K3:K6"/>
    <mergeCell ref="L3:L6"/>
    <mergeCell ref="F3:F6"/>
    <mergeCell ref="A3:A6"/>
    <mergeCell ref="B3:B6"/>
    <mergeCell ref="C3:C6"/>
    <mergeCell ref="D3:D6"/>
    <mergeCell ref="E3:E6"/>
  </mergeCells>
  <hyperlinks>
    <hyperlink ref="G3" r:id="rId1" xr:uid="{00000000-0004-0000-0400-000000000000}"/>
    <hyperlink ref="J11" r:id="rId2" xr:uid="{00000000-0004-0000-0400-000001000000}"/>
    <hyperlink ref="J12:J14" r:id="rId3" display="LEO76598984@HOTMAIL.COM" xr:uid="{00000000-0004-0000-0400-000002000000}"/>
    <hyperlink ref="H19" r:id="rId4" xr:uid="{00000000-0004-0000-0400-000003000000}"/>
    <hyperlink ref="H20:H22" r:id="rId5" display="LEO76598984@HOTMAIL.COM" xr:uid="{00000000-0004-0000-0400-000004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proyecto_individual</vt:lpstr>
      <vt:lpstr>Institucion educativa </vt:lpstr>
      <vt:lpstr>Comparendos</vt:lpstr>
      <vt:lpstr>Proyectos</vt:lpstr>
      <vt:lpstr>hoja pcstar </vt:lpstr>
      <vt:lpstr>Hoja4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CLAQUETA</dc:creator>
  <cp:lastModifiedBy>APRENDIZ</cp:lastModifiedBy>
  <dcterms:created xsi:type="dcterms:W3CDTF">2019-04-30T18:43:04Z</dcterms:created>
  <dcterms:modified xsi:type="dcterms:W3CDTF">2019-05-08T19:43:48Z</dcterms:modified>
</cp:coreProperties>
</file>