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RBC-Map\"/>
    </mc:Choice>
  </mc:AlternateContent>
  <xr:revisionPtr revIDLastSave="0" documentId="8_{640C6321-DFEF-4168-8FB4-20141BB3E5AA}" xr6:coauthVersionLast="47" xr6:coauthVersionMax="47" xr10:uidLastSave="{00000000-0000-0000-0000-000000000000}"/>
  <bookViews>
    <workbookView xWindow="-105" yWindow="0" windowWidth="14610" windowHeight="15585" xr2:uid="{CF294F64-2E5D-4D9A-93DA-C88C39846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l="1"/>
  <c r="G4" i="1"/>
  <c r="I3" i="1" l="1"/>
  <c r="F3" i="1" s="1"/>
  <c r="G5" i="1"/>
  <c r="H4" i="1"/>
  <c r="I4" i="1" s="1"/>
  <c r="F4" i="1" l="1"/>
  <c r="G6" i="1"/>
  <c r="H5" i="1"/>
  <c r="I5" i="1" s="1"/>
  <c r="F5" i="1" l="1"/>
  <c r="G7" i="1"/>
  <c r="H6" i="1"/>
  <c r="G8" i="1" l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H7" i="1"/>
  <c r="I6" i="1"/>
  <c r="F6" i="1" s="1"/>
  <c r="G22" i="1" l="1"/>
  <c r="H8" i="1"/>
  <c r="I7" i="1"/>
  <c r="F7" i="1" s="1"/>
  <c r="G23" i="1" l="1"/>
  <c r="H9" i="1"/>
  <c r="I8" i="1"/>
  <c r="F8" i="1" s="1"/>
  <c r="G24" i="1" l="1"/>
  <c r="H10" i="1"/>
  <c r="I9" i="1"/>
  <c r="F9" i="1" s="1"/>
  <c r="G25" i="1" l="1"/>
  <c r="H11" i="1"/>
  <c r="I10" i="1"/>
  <c r="F10" i="1" s="1"/>
  <c r="G26" i="1" l="1"/>
  <c r="H12" i="1"/>
  <c r="I11" i="1"/>
  <c r="F11" i="1" s="1"/>
  <c r="G27" i="1" l="1"/>
  <c r="H13" i="1"/>
  <c r="I12" i="1"/>
  <c r="F12" i="1" s="1"/>
  <c r="C4" i="1" l="1"/>
  <c r="D4" i="1" s="1"/>
  <c r="H14" i="1"/>
  <c r="I13" i="1"/>
  <c r="F13" i="1" s="1"/>
  <c r="H15" i="1" l="1"/>
  <c r="I14" i="1"/>
  <c r="F14" i="1" s="1"/>
  <c r="H16" i="1" l="1"/>
  <c r="I15" i="1"/>
  <c r="F15" i="1" s="1"/>
  <c r="H17" i="1" l="1"/>
  <c r="I16" i="1"/>
  <c r="F16" i="1" s="1"/>
  <c r="H18" i="1" l="1"/>
  <c r="I17" i="1"/>
  <c r="F17" i="1" s="1"/>
  <c r="H19" i="1" l="1"/>
  <c r="H20" i="1" s="1"/>
  <c r="I18" i="1"/>
  <c r="F18" i="1" s="1"/>
  <c r="I20" i="1" l="1"/>
  <c r="H21" i="1"/>
  <c r="I19" i="1"/>
  <c r="F19" i="1" s="1"/>
  <c r="F20" i="1" l="1"/>
  <c r="I21" i="1"/>
  <c r="F21" i="1" s="1"/>
  <c r="H22" i="1"/>
  <c r="I22" i="1" l="1"/>
  <c r="F22" i="1" s="1"/>
  <c r="H23" i="1"/>
  <c r="I23" i="1" l="1"/>
  <c r="F23" i="1" s="1"/>
  <c r="H24" i="1"/>
  <c r="I24" i="1" l="1"/>
  <c r="F24" i="1" s="1"/>
  <c r="H25" i="1"/>
  <c r="I25" i="1" l="1"/>
  <c r="F25" i="1" s="1"/>
  <c r="H26" i="1"/>
  <c r="I26" i="1" l="1"/>
  <c r="F26" i="1" s="1"/>
  <c r="H27" i="1"/>
  <c r="I27" i="1" l="1"/>
  <c r="C6" i="1" s="1"/>
  <c r="D6" i="1" s="1"/>
  <c r="C5" i="1"/>
  <c r="F27" i="1" l="1"/>
  <c r="D5" i="1"/>
  <c r="D7" i="1" s="1"/>
  <c r="C7" i="1"/>
</calcChain>
</file>

<file path=xl/sharedStrings.xml><?xml version="1.0" encoding="utf-8"?>
<sst xmlns="http://schemas.openxmlformats.org/spreadsheetml/2006/main" count="18" uniqueCount="16">
  <si>
    <t>Target BP:</t>
  </si>
  <si>
    <t>Charisma Level:</t>
  </si>
  <si>
    <t>Garlic Spray:</t>
  </si>
  <si>
    <t>Wooden Stake:</t>
  </si>
  <si>
    <t>Qty:</t>
  </si>
  <si>
    <t>Total Cost:</t>
  </si>
  <si>
    <t>Totals:</t>
  </si>
  <si>
    <t>HW Ending BP</t>
  </si>
  <si>
    <t>GS Ending BP</t>
  </si>
  <si>
    <t>WS Ending BP</t>
  </si>
  <si>
    <t>Discount Magic</t>
  </si>
  <si>
    <t>Vial of Holy Water</t>
  </si>
  <si>
    <t>Item:</t>
  </si>
  <si>
    <t>Shop:</t>
  </si>
  <si>
    <t>Round</t>
  </si>
  <si>
    <t>Remaining BP Per Item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</si>
</sst>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1037-B81B-4E9A-88BB-D93433AA62C4}">
  <dimension ref="A1:I27"/>
  <sheetViews>
    <sheetView tabSelected="1" workbookViewId="0">
      <selection activeCell="C2" sqref="C2:D2"/>
    </sheetView>
  </sheetViews>
  <sheetFormatPr defaultRowHeight="15" x14ac:dyDescent="0.25"/>
  <cols>
    <col min="1" max="1" width="14.7109375" bestFit="1" customWidth="1"/>
    <col min="2" max="2" width="16.5703125" bestFit="1" customWidth="1"/>
    <col min="3" max="3" width="7.42578125" bestFit="1" customWidth="1"/>
    <col min="4" max="4" width="12" bestFit="1" customWidth="1"/>
    <col min="5" max="5" width="12" customWidth="1"/>
    <col min="7" max="7" width="13.28515625" bestFit="1" customWidth="1"/>
    <col min="8" max="8" width="12.42578125" bestFit="1" customWidth="1"/>
    <col min="9" max="10" width="12.85546875" bestFit="1" customWidth="1"/>
  </cols>
  <sheetData>
    <row r="1" spans="1:9" x14ac:dyDescent="0.25">
      <c r="A1" s="7"/>
      <c r="B1" s="1" t="s">
        <v>0</v>
      </c>
      <c r="C1" s="5">
        <v>10000000</v>
      </c>
      <c r="D1" s="6"/>
      <c r="E1" s="9"/>
      <c r="F1" s="4" t="s">
        <v>15</v>
      </c>
      <c r="G1" s="4"/>
      <c r="H1" s="4"/>
      <c r="I1" s="4"/>
    </row>
    <row r="2" spans="1:9" x14ac:dyDescent="0.25">
      <c r="A2" s="8"/>
      <c r="B2" s="1" t="s">
        <v>1</v>
      </c>
      <c r="C2" s="5">
        <v>3</v>
      </c>
      <c r="D2" s="6"/>
      <c r="E2" s="9"/>
      <c r="F2" s="1" t="s">
        <v>14</v>
      </c>
      <c r="G2" s="1" t="s">
        <v>7</v>
      </c>
      <c r="H2" s="1" t="s">
        <v>8</v>
      </c>
      <c r="I2" s="1" t="s">
        <v>9</v>
      </c>
    </row>
    <row r="3" spans="1:9" x14ac:dyDescent="0.25">
      <c r="A3" s="3" t="s">
        <v>13</v>
      </c>
      <c r="B3" s="1" t="s">
        <v>12</v>
      </c>
      <c r="C3" s="1" t="s">
        <v>4</v>
      </c>
      <c r="D3" s="1" t="s">
        <v>5</v>
      </c>
      <c r="E3" s="2"/>
      <c r="F3" s="10">
        <f>IF(OR(G3&lt;&gt;"",H3&lt;&gt;"",I3&lt;&gt;""),1,"")</f>
        <v>1</v>
      </c>
      <c r="G3" s="10">
        <f>IF(C1&gt;1350, ROUNDDOWN(C1-(C1*0.6),0), IF(C1&gt;200, "Use GS", "Use Stake"))</f>
        <v>4000000</v>
      </c>
      <c r="H3" s="10" t="str">
        <f>IF(G3="Use GS", IF(C1&gt;200,C1-75, "Use Stake"),"")</f>
        <v/>
      </c>
      <c r="I3" s="10" t="str">
        <f>IF(OR(G3="Use Stake", H3="Use Stake", C1&lt;=200), 0, "")</f>
        <v/>
      </c>
    </row>
    <row r="4" spans="1:9" x14ac:dyDescent="0.25">
      <c r="A4" s="1" t="s">
        <v>10</v>
      </c>
      <c r="B4" s="1" t="s">
        <v>11</v>
      </c>
      <c r="C4" s="1">
        <f>COUNT(G3:G27)</f>
        <v>10</v>
      </c>
      <c r="D4" s="1">
        <f>IF($C$2=0,C4*1400,IF($C$2=1,C4*1357,IF($C$2=2,C4*1302,IF($C$2=3,C4*1260,""))))</f>
        <v>12600</v>
      </c>
      <c r="E4" s="2"/>
      <c r="F4" s="10">
        <f>IF(OR(G4&lt;&gt;"",H4&lt;&gt;"",I4&lt;&gt;""),F3+1,"")</f>
        <v>2</v>
      </c>
      <c r="G4" s="10">
        <f>IF(OR(G3="", G3="Use GS", G3="Use Stake"), "", IF(G3&gt;1350, ROUNDDOWN(G3-(G3*0.6),0), "Use GS"))</f>
        <v>1600000</v>
      </c>
      <c r="H4" s="10" t="str">
        <f t="shared" ref="H4:H12" si="0">IF(G4="Use GS", G3-75, IF(OR(H3="",H3="Use Stake"), "", IF(H3&gt;200, H3-75, "Use Stake")))</f>
        <v/>
      </c>
      <c r="I4" s="10" t="str">
        <f>IF(H4="Use Stake", 0, "")</f>
        <v/>
      </c>
    </row>
    <row r="5" spans="1:9" x14ac:dyDescent="0.25">
      <c r="A5" s="1" t="s">
        <v>10</v>
      </c>
      <c r="B5" s="1" t="s">
        <v>2</v>
      </c>
      <c r="C5" s="1">
        <f>COUNT(H3:H27)</f>
        <v>12</v>
      </c>
      <c r="D5" s="1">
        <f>IF($C$2=0,C5*700,IF($C$2=1,C5*678,IF($C$2=2,C5*651,IF($C$2=3,C5*630,""))))</f>
        <v>7560</v>
      </c>
      <c r="E5" s="2"/>
      <c r="F5" s="10">
        <f t="shared" ref="F5:F27" si="1">IF(OR(G5&lt;&gt;"",H5&lt;&gt;"",I5&lt;&gt;""),F4+1,"")</f>
        <v>3</v>
      </c>
      <c r="G5" s="10">
        <f t="shared" ref="G5:G19" si="2">IF(OR(G4="", G4="Use GS", G4="Use Stake"), "", IF(G4&gt;1350, ROUNDDOWN(G4-(G4*0.6),0), "Use GS"))</f>
        <v>640000</v>
      </c>
      <c r="H5" s="10" t="str">
        <f t="shared" si="0"/>
        <v/>
      </c>
      <c r="I5" s="10" t="str">
        <f t="shared" ref="I5:I27" si="3">IF(H5="Use Stake", 0, "")</f>
        <v/>
      </c>
    </row>
    <row r="6" spans="1:9" x14ac:dyDescent="0.25">
      <c r="A6" s="1" t="s">
        <v>10</v>
      </c>
      <c r="B6" s="1" t="s">
        <v>3</v>
      </c>
      <c r="C6" s="1">
        <f>COUNT(I3:I27)</f>
        <v>1</v>
      </c>
      <c r="D6" s="1">
        <f>IF($C$2=0,C6*2800,IF($C$2=1,C6*2715,IF($C$2=2,C6*2604,IF($C$2=3,C6*2520,""))))</f>
        <v>2520</v>
      </c>
      <c r="E6" s="2"/>
      <c r="F6" s="10">
        <f t="shared" si="1"/>
        <v>4</v>
      </c>
      <c r="G6" s="10">
        <f t="shared" si="2"/>
        <v>256000</v>
      </c>
      <c r="H6" s="10" t="str">
        <f t="shared" si="0"/>
        <v/>
      </c>
      <c r="I6" s="10" t="str">
        <f t="shared" si="3"/>
        <v/>
      </c>
    </row>
    <row r="7" spans="1:9" x14ac:dyDescent="0.25">
      <c r="A7" s="5" t="s">
        <v>6</v>
      </c>
      <c r="B7" s="6"/>
      <c r="C7" s="1" t="str">
        <f>CONCATENATE("Hits: ",SUM(C4:C6))</f>
        <v>Hits: 23</v>
      </c>
      <c r="D7" s="1" t="str">
        <f>CONCATENATE("Coins: ",SUM(D4:D6))</f>
        <v>Coins: 22680</v>
      </c>
      <c r="E7" s="2"/>
      <c r="F7" s="10">
        <f t="shared" si="1"/>
        <v>5</v>
      </c>
      <c r="G7" s="10">
        <f t="shared" si="2"/>
        <v>102400</v>
      </c>
      <c r="H7" s="10" t="str">
        <f t="shared" si="0"/>
        <v/>
      </c>
      <c r="I7" s="10" t="str">
        <f t="shared" si="3"/>
        <v/>
      </c>
    </row>
    <row r="8" spans="1:9" x14ac:dyDescent="0.25">
      <c r="F8" s="10">
        <f t="shared" si="1"/>
        <v>6</v>
      </c>
      <c r="G8" s="10">
        <f t="shared" si="2"/>
        <v>40960</v>
      </c>
      <c r="H8" s="10" t="str">
        <f t="shared" si="0"/>
        <v/>
      </c>
      <c r="I8" s="10" t="str">
        <f t="shared" si="3"/>
        <v/>
      </c>
    </row>
    <row r="9" spans="1:9" x14ac:dyDescent="0.25">
      <c r="F9" s="10">
        <f t="shared" si="1"/>
        <v>7</v>
      </c>
      <c r="G9" s="10">
        <f t="shared" si="2"/>
        <v>16384</v>
      </c>
      <c r="H9" s="10" t="str">
        <f t="shared" si="0"/>
        <v/>
      </c>
      <c r="I9" s="10" t="str">
        <f t="shared" si="3"/>
        <v/>
      </c>
    </row>
    <row r="10" spans="1:9" x14ac:dyDescent="0.25">
      <c r="F10" s="10">
        <f t="shared" si="1"/>
        <v>8</v>
      </c>
      <c r="G10" s="10">
        <f t="shared" si="2"/>
        <v>6553</v>
      </c>
      <c r="H10" s="10" t="str">
        <f t="shared" si="0"/>
        <v/>
      </c>
      <c r="I10" s="10" t="str">
        <f t="shared" si="3"/>
        <v/>
      </c>
    </row>
    <row r="11" spans="1:9" x14ac:dyDescent="0.25">
      <c r="F11" s="10">
        <f t="shared" si="1"/>
        <v>9</v>
      </c>
      <c r="G11" s="10">
        <f t="shared" si="2"/>
        <v>2621</v>
      </c>
      <c r="H11" s="10" t="str">
        <f t="shared" si="0"/>
        <v/>
      </c>
      <c r="I11" s="10" t="str">
        <f t="shared" si="3"/>
        <v/>
      </c>
    </row>
    <row r="12" spans="1:9" x14ac:dyDescent="0.25">
      <c r="F12" s="10">
        <f t="shared" si="1"/>
        <v>10</v>
      </c>
      <c r="G12" s="10">
        <f t="shared" si="2"/>
        <v>1048</v>
      </c>
      <c r="H12" s="10" t="str">
        <f t="shared" si="0"/>
        <v/>
      </c>
      <c r="I12" s="10" t="str">
        <f t="shared" si="3"/>
        <v/>
      </c>
    </row>
    <row r="13" spans="1:9" x14ac:dyDescent="0.25">
      <c r="F13" s="10">
        <f t="shared" si="1"/>
        <v>11</v>
      </c>
      <c r="G13" s="10" t="str">
        <f t="shared" si="2"/>
        <v>Use GS</v>
      </c>
      <c r="H13" s="10">
        <f>IF(G13="Use GS", G12-75, IF(OR(H12="",H12="Use Stake"), "", IF(H12&gt;200, H12-75, "Use Stake")))</f>
        <v>973</v>
      </c>
      <c r="I13" s="10" t="str">
        <f t="shared" si="3"/>
        <v/>
      </c>
    </row>
    <row r="14" spans="1:9" x14ac:dyDescent="0.25">
      <c r="F14" s="10">
        <f t="shared" si="1"/>
        <v>12</v>
      </c>
      <c r="G14" s="10" t="str">
        <f t="shared" si="2"/>
        <v/>
      </c>
      <c r="H14" s="10">
        <f t="shared" ref="H14:H19" si="4">IF(G14="Use GS", G13-75, IF(OR(H13="",H13="Use Stake"), "", IF(H13&gt;200, H13-75, "Use Stake")))</f>
        <v>898</v>
      </c>
      <c r="I14" s="10" t="str">
        <f t="shared" si="3"/>
        <v/>
      </c>
    </row>
    <row r="15" spans="1:9" x14ac:dyDescent="0.25">
      <c r="F15" s="10">
        <f t="shared" si="1"/>
        <v>13</v>
      </c>
      <c r="G15" s="10" t="str">
        <f t="shared" si="2"/>
        <v/>
      </c>
      <c r="H15" s="10">
        <f t="shared" si="4"/>
        <v>823</v>
      </c>
      <c r="I15" s="10" t="str">
        <f t="shared" si="3"/>
        <v/>
      </c>
    </row>
    <row r="16" spans="1:9" x14ac:dyDescent="0.25">
      <c r="F16" s="10">
        <f t="shared" si="1"/>
        <v>14</v>
      </c>
      <c r="G16" s="10" t="str">
        <f t="shared" si="2"/>
        <v/>
      </c>
      <c r="H16" s="10">
        <f t="shared" si="4"/>
        <v>748</v>
      </c>
      <c r="I16" s="10" t="str">
        <f t="shared" si="3"/>
        <v/>
      </c>
    </row>
    <row r="17" spans="6:9" x14ac:dyDescent="0.25">
      <c r="F17" s="10">
        <f t="shared" si="1"/>
        <v>15</v>
      </c>
      <c r="G17" s="10" t="str">
        <f t="shared" si="2"/>
        <v/>
      </c>
      <c r="H17" s="10">
        <f t="shared" si="4"/>
        <v>673</v>
      </c>
      <c r="I17" s="10" t="str">
        <f t="shared" si="3"/>
        <v/>
      </c>
    </row>
    <row r="18" spans="6:9" x14ac:dyDescent="0.25">
      <c r="F18" s="10">
        <f t="shared" si="1"/>
        <v>16</v>
      </c>
      <c r="G18" s="10" t="str">
        <f t="shared" si="2"/>
        <v/>
      </c>
      <c r="H18" s="10">
        <f t="shared" si="4"/>
        <v>598</v>
      </c>
      <c r="I18" s="10" t="str">
        <f t="shared" si="3"/>
        <v/>
      </c>
    </row>
    <row r="19" spans="6:9" x14ac:dyDescent="0.25">
      <c r="F19" s="10">
        <f t="shared" si="1"/>
        <v>17</v>
      </c>
      <c r="G19" s="10" t="str">
        <f t="shared" si="2"/>
        <v/>
      </c>
      <c r="H19" s="10">
        <f t="shared" si="4"/>
        <v>523</v>
      </c>
      <c r="I19" s="10" t="str">
        <f t="shared" si="3"/>
        <v/>
      </c>
    </row>
    <row r="20" spans="6:9" x14ac:dyDescent="0.25">
      <c r="F20" s="10">
        <f t="shared" si="1"/>
        <v>18</v>
      </c>
      <c r="G20" s="10" t="str">
        <f t="shared" ref="G20:G26" si="5">IF(OR(G19="", G19="Use GS", G19="Use Stake"), "", IF(G19&gt;1350, ROUNDDOWN(G19-(G19*0.6),0), "Use GS"))</f>
        <v/>
      </c>
      <c r="H20" s="10">
        <f t="shared" ref="H20:H26" si="6">IF(G20="Use GS", G19-75, IF(OR(H19="",H19="Use Stake"), "", IF(H19&gt;200, H19-75, "Use Stake")))</f>
        <v>448</v>
      </c>
      <c r="I20" s="10" t="str">
        <f t="shared" si="3"/>
        <v/>
      </c>
    </row>
    <row r="21" spans="6:9" x14ac:dyDescent="0.25">
      <c r="F21" s="10">
        <f t="shared" si="1"/>
        <v>19</v>
      </c>
      <c r="G21" s="10" t="str">
        <f t="shared" si="5"/>
        <v/>
      </c>
      <c r="H21" s="10">
        <f t="shared" si="6"/>
        <v>373</v>
      </c>
      <c r="I21" s="10" t="str">
        <f t="shared" si="3"/>
        <v/>
      </c>
    </row>
    <row r="22" spans="6:9" x14ac:dyDescent="0.25">
      <c r="F22" s="10">
        <f t="shared" si="1"/>
        <v>20</v>
      </c>
      <c r="G22" s="10" t="str">
        <f t="shared" si="5"/>
        <v/>
      </c>
      <c r="H22" s="10">
        <f t="shared" si="6"/>
        <v>298</v>
      </c>
      <c r="I22" s="10" t="str">
        <f t="shared" si="3"/>
        <v/>
      </c>
    </row>
    <row r="23" spans="6:9" x14ac:dyDescent="0.25">
      <c r="F23" s="10">
        <f t="shared" si="1"/>
        <v>21</v>
      </c>
      <c r="G23" s="10" t="str">
        <f t="shared" si="5"/>
        <v/>
      </c>
      <c r="H23" s="10">
        <f t="shared" si="6"/>
        <v>223</v>
      </c>
      <c r="I23" s="10" t="str">
        <f t="shared" si="3"/>
        <v/>
      </c>
    </row>
    <row r="24" spans="6:9" x14ac:dyDescent="0.25">
      <c r="F24" s="10">
        <f t="shared" si="1"/>
        <v>22</v>
      </c>
      <c r="G24" s="10" t="str">
        <f t="shared" si="5"/>
        <v/>
      </c>
      <c r="H24" s="10">
        <f t="shared" si="6"/>
        <v>148</v>
      </c>
      <c r="I24" s="10" t="str">
        <f t="shared" si="3"/>
        <v/>
      </c>
    </row>
    <row r="25" spans="6:9" x14ac:dyDescent="0.25">
      <c r="F25" s="10">
        <f t="shared" si="1"/>
        <v>23</v>
      </c>
      <c r="G25" s="10" t="str">
        <f t="shared" si="5"/>
        <v/>
      </c>
      <c r="H25" s="10" t="str">
        <f t="shared" si="6"/>
        <v>Use Stake</v>
      </c>
      <c r="I25" s="10">
        <f t="shared" si="3"/>
        <v>0</v>
      </c>
    </row>
    <row r="26" spans="6:9" x14ac:dyDescent="0.25">
      <c r="F26" s="10" t="str">
        <f t="shared" si="1"/>
        <v/>
      </c>
      <c r="G26" s="10" t="str">
        <f t="shared" si="5"/>
        <v/>
      </c>
      <c r="H26" s="10" t="str">
        <f t="shared" si="6"/>
        <v/>
      </c>
      <c r="I26" s="10" t="str">
        <f t="shared" si="3"/>
        <v/>
      </c>
    </row>
    <row r="27" spans="6:9" x14ac:dyDescent="0.25">
      <c r="F27" s="10" t="str">
        <f t="shared" si="1"/>
        <v/>
      </c>
      <c r="G27" s="10" t="str">
        <f t="shared" ref="G27" si="7">IF(OR(G26="", G26="Use GS", G26="Use Stake"), "", IF(G26&gt;1350, ROUNDDOWN(G26-(G26*0.6),0), "Use GS"))</f>
        <v/>
      </c>
      <c r="H27" s="10" t="str">
        <f t="shared" ref="H27" si="8">IF(G27="Use GS", G26-75, IF(OR(H26="",H26="Use Stake"), "", IF(H26&gt;200, H26-75, "Use Stake")))</f>
        <v/>
      </c>
      <c r="I27" s="10" t="str">
        <f t="shared" si="3"/>
        <v/>
      </c>
    </row>
  </sheetData>
  <mergeCells count="5">
    <mergeCell ref="C2:D2"/>
    <mergeCell ref="C1:D1"/>
    <mergeCell ref="A7:B7"/>
    <mergeCell ref="A1:A2"/>
    <mergeCell ref="F1:I1"/>
  </mergeCells>
  <conditionalFormatting sqref="G3:I27">
    <cfRule type="expression" dxfId="0" priority="1">
      <formula>OR(G3="Use GS",G3="Use Stake")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Lollis</dc:creator>
  <cp:lastModifiedBy>Jonathan Lollis</cp:lastModifiedBy>
  <dcterms:created xsi:type="dcterms:W3CDTF">2024-11-14T17:27:44Z</dcterms:created>
  <dcterms:modified xsi:type="dcterms:W3CDTF">2024-11-14T20:00:47Z</dcterms:modified>
</cp:coreProperties>
</file>