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H7" i="1" l="1"/>
  <c r="AH3" i="1"/>
  <c r="Y9" i="1"/>
  <c r="Y8" i="1"/>
  <c r="Y7" i="1"/>
  <c r="Y6" i="1"/>
  <c r="Y5" i="1"/>
  <c r="Y4" i="1"/>
  <c r="Y3" i="1"/>
  <c r="N3" i="1"/>
  <c r="L3" i="1"/>
  <c r="O3" i="1" s="1"/>
  <c r="L4" i="1"/>
  <c r="L5" i="1"/>
  <c r="L6" i="1"/>
  <c r="L7" i="1"/>
  <c r="L8" i="1"/>
  <c r="L9" i="1"/>
  <c r="X22" i="1"/>
  <c r="X21" i="1"/>
  <c r="Y21" i="1" s="1"/>
  <c r="X20" i="1"/>
  <c r="X19" i="1"/>
  <c r="Y19" i="1" s="1"/>
  <c r="X18" i="1"/>
  <c r="Y18" i="1" s="1"/>
  <c r="X17" i="1"/>
  <c r="X16" i="1"/>
  <c r="X15" i="1"/>
  <c r="X14" i="1"/>
  <c r="X13" i="1"/>
  <c r="Y13" i="1" s="1"/>
  <c r="X12" i="1"/>
  <c r="X11" i="1"/>
  <c r="Y11" i="1" s="1"/>
  <c r="X10" i="1"/>
  <c r="X9" i="1"/>
  <c r="X8" i="1"/>
  <c r="X7" i="1"/>
  <c r="X6" i="1"/>
  <c r="X5" i="1"/>
  <c r="X4" i="1"/>
  <c r="Z3" i="1"/>
  <c r="X3" i="1"/>
  <c r="M3" i="1"/>
  <c r="P3" i="1" s="1"/>
  <c r="K4" i="1"/>
  <c r="K5" i="1"/>
  <c r="K6" i="1"/>
  <c r="K7" i="1"/>
  <c r="K8" i="1"/>
  <c r="K9" i="1"/>
  <c r="K10" i="1"/>
  <c r="K11" i="1"/>
  <c r="L10" i="1" s="1"/>
  <c r="K12" i="1"/>
  <c r="K13" i="1"/>
  <c r="L13" i="1" s="1"/>
  <c r="K14" i="1"/>
  <c r="L14" i="1" s="1"/>
  <c r="K15" i="1"/>
  <c r="K16" i="1"/>
  <c r="K17" i="1"/>
  <c r="K18" i="1"/>
  <c r="K19" i="1"/>
  <c r="K20" i="1"/>
  <c r="K21" i="1"/>
  <c r="K22" i="1"/>
  <c r="K3" i="1"/>
  <c r="L21" i="1" l="1"/>
  <c r="Y12" i="1"/>
  <c r="Y20" i="1"/>
  <c r="L20" i="1"/>
  <c r="L12" i="1"/>
  <c r="Y15" i="1"/>
  <c r="Y17" i="1"/>
  <c r="L19" i="1"/>
  <c r="L17" i="1"/>
  <c r="Y14" i="1"/>
  <c r="L18" i="1"/>
  <c r="L16" i="1"/>
  <c r="L15" i="1"/>
  <c r="Y10" i="1"/>
  <c r="L11" i="1"/>
  <c r="Y16" i="1"/>
  <c r="AC3" i="1"/>
  <c r="Z4" i="1"/>
  <c r="M4" i="1"/>
  <c r="P4" i="1" s="1"/>
  <c r="Q3" i="1" l="1"/>
  <c r="AA3" i="1"/>
  <c r="AB3" i="1" s="1"/>
  <c r="M5" i="1"/>
  <c r="Z5" i="1"/>
  <c r="AC4" i="1"/>
  <c r="M6" i="1" l="1"/>
  <c r="N4" i="1"/>
  <c r="O4" i="1" s="1"/>
  <c r="N5" i="1"/>
  <c r="O5" i="1" s="1"/>
  <c r="AD4" i="1"/>
  <c r="AD3" i="1"/>
  <c r="AA4" i="1"/>
  <c r="AB4" i="1" s="1"/>
  <c r="P5" i="1"/>
  <c r="Z6" i="1"/>
  <c r="AC5" i="1"/>
  <c r="M7" i="1"/>
  <c r="P6" i="1"/>
  <c r="Q5" i="1" l="1"/>
  <c r="Q4" i="1"/>
  <c r="N7" i="1"/>
  <c r="O7" i="1" s="1"/>
  <c r="N6" i="1"/>
  <c r="O6" i="1" s="1"/>
  <c r="AA5" i="1"/>
  <c r="AB5" i="1" s="1"/>
  <c r="AC6" i="1"/>
  <c r="Z7" i="1"/>
  <c r="M8" i="1"/>
  <c r="P7" i="1"/>
  <c r="Q6" i="1" l="1"/>
  <c r="AD5" i="1"/>
  <c r="AA6" i="1"/>
  <c r="AB6" i="1" s="1"/>
  <c r="AC7" i="1"/>
  <c r="Z8" i="1"/>
  <c r="M9" i="1"/>
  <c r="P8" i="1"/>
  <c r="N8" i="1" l="1"/>
  <c r="O8" i="1" s="1"/>
  <c r="Q7" i="1"/>
  <c r="AD6" i="1"/>
  <c r="AA7" i="1"/>
  <c r="AB7" i="1" s="1"/>
  <c r="Z9" i="1"/>
  <c r="AC8" i="1"/>
  <c r="M10" i="1"/>
  <c r="P9" i="1"/>
  <c r="Q8" i="1" s="1"/>
  <c r="N9" i="1" l="1"/>
  <c r="O9" i="1" s="1"/>
  <c r="AD7" i="1"/>
  <c r="AA8" i="1"/>
  <c r="AB8" i="1" s="1"/>
  <c r="Z10" i="1"/>
  <c r="AC9" i="1"/>
  <c r="M11" i="1"/>
  <c r="P10" i="1"/>
  <c r="N10" i="1" l="1"/>
  <c r="O10" i="1" s="1"/>
  <c r="AH6" i="1"/>
  <c r="Q9" i="1"/>
  <c r="AD9" i="1"/>
  <c r="AA9" i="1"/>
  <c r="AB9" i="1" s="1"/>
  <c r="AD8" i="1"/>
  <c r="AC10" i="1"/>
  <c r="Z11" i="1"/>
  <c r="AA10" i="1" s="1"/>
  <c r="AB10" i="1" s="1"/>
  <c r="M12" i="1"/>
  <c r="P11" i="1"/>
  <c r="N12" i="1" l="1"/>
  <c r="O12" i="1" s="1"/>
  <c r="Q10" i="1"/>
  <c r="N11" i="1"/>
  <c r="O11" i="1" s="1"/>
  <c r="AC11" i="1"/>
  <c r="AD10" i="1" s="1"/>
  <c r="Z12" i="1"/>
  <c r="AA11" i="1" s="1"/>
  <c r="AB11" i="1" s="1"/>
  <c r="M13" i="1"/>
  <c r="P12" i="1"/>
  <c r="Q11" i="1" l="1"/>
  <c r="Z13" i="1"/>
  <c r="AA12" i="1" s="1"/>
  <c r="AB12" i="1" s="1"/>
  <c r="AC12" i="1"/>
  <c r="AD11" i="1" s="1"/>
  <c r="M14" i="1"/>
  <c r="P13" i="1"/>
  <c r="N13" i="1" l="1"/>
  <c r="O13" i="1" s="1"/>
  <c r="Q12" i="1"/>
  <c r="Z14" i="1"/>
  <c r="AA13" i="1" s="1"/>
  <c r="AB13" i="1" s="1"/>
  <c r="AC13" i="1"/>
  <c r="AD12" i="1" s="1"/>
  <c r="M15" i="1"/>
  <c r="P14" i="1"/>
  <c r="Q13" i="1" l="1"/>
  <c r="N14" i="1"/>
  <c r="O14" i="1" s="1"/>
  <c r="AC14" i="1"/>
  <c r="AD13" i="1" s="1"/>
  <c r="Z15" i="1"/>
  <c r="AA14" i="1" s="1"/>
  <c r="AB14" i="1" s="1"/>
  <c r="M16" i="1"/>
  <c r="N15" i="1" s="1"/>
  <c r="O15" i="1" s="1"/>
  <c r="P15" i="1"/>
  <c r="Q14" i="1" l="1"/>
  <c r="Z16" i="1"/>
  <c r="AC15" i="1"/>
  <c r="M17" i="1"/>
  <c r="P16" i="1"/>
  <c r="N16" i="1" l="1"/>
  <c r="O16" i="1" s="1"/>
  <c r="Q15" i="1"/>
  <c r="AD14" i="1"/>
  <c r="AA15" i="1"/>
  <c r="AB15" i="1" s="1"/>
  <c r="Z17" i="1"/>
  <c r="AC16" i="1"/>
  <c r="M18" i="1"/>
  <c r="P17" i="1"/>
  <c r="Q16" i="1" l="1"/>
  <c r="N17" i="1"/>
  <c r="O17" i="1" s="1"/>
  <c r="AA16" i="1"/>
  <c r="AB16" i="1" s="1"/>
  <c r="AD15" i="1"/>
  <c r="AC17" i="1"/>
  <c r="Z18" i="1"/>
  <c r="M19" i="1"/>
  <c r="N18" i="1" s="1"/>
  <c r="O18" i="1" s="1"/>
  <c r="P18" i="1"/>
  <c r="Q17" i="1" l="1"/>
  <c r="AA17" i="1"/>
  <c r="AB17" i="1" s="1"/>
  <c r="AD16" i="1"/>
  <c r="AC18" i="1"/>
  <c r="Z19" i="1"/>
  <c r="M20" i="1"/>
  <c r="P19" i="1"/>
  <c r="N19" i="1" l="1"/>
  <c r="O19" i="1" s="1"/>
  <c r="Q18" i="1"/>
  <c r="AD17" i="1"/>
  <c r="AA18" i="1"/>
  <c r="AB18" i="1" s="1"/>
  <c r="Z20" i="1"/>
  <c r="AC19" i="1"/>
  <c r="M21" i="1"/>
  <c r="P20" i="1"/>
  <c r="Q19" i="1" s="1"/>
  <c r="N20" i="1" l="1"/>
  <c r="O20" i="1" s="1"/>
  <c r="AD18" i="1"/>
  <c r="AA19" i="1"/>
  <c r="AB19" i="1" s="1"/>
  <c r="Z21" i="1"/>
  <c r="AC20" i="1"/>
  <c r="M22" i="1"/>
  <c r="N21" i="1" s="1"/>
  <c r="O21" i="1" s="1"/>
  <c r="P21" i="1"/>
  <c r="Q20" i="1" l="1"/>
  <c r="AD19" i="1"/>
  <c r="AA20" i="1"/>
  <c r="AB20" i="1" s="1"/>
  <c r="AC21" i="1"/>
  <c r="Z22" i="1"/>
  <c r="AA21" i="1" s="1"/>
  <c r="AB21" i="1" s="1"/>
  <c r="P22" i="1"/>
  <c r="Q21" i="1" s="1"/>
  <c r="AD20" i="1" l="1"/>
  <c r="AC22" i="1"/>
  <c r="AD21" i="1" s="1"/>
</calcChain>
</file>

<file path=xl/sharedStrings.xml><?xml version="1.0" encoding="utf-8"?>
<sst xmlns="http://schemas.openxmlformats.org/spreadsheetml/2006/main" count="49" uniqueCount="31">
  <si>
    <t>Community Characteristic</t>
  </si>
  <si>
    <t>Correlation to Crime Density</t>
  </si>
  <si>
    <t>P-value</t>
  </si>
  <si>
    <t># of Transit Stations Closely Accessible</t>
  </si>
  <si>
    <t>Hardship Index</t>
  </si>
  <si>
    <t>Per Capita Income</t>
  </si>
  <si>
    <t>% of Crowded Housing</t>
  </si>
  <si>
    <t>% Households Below Poverty Level</t>
  </si>
  <si>
    <t>% Aged 16 Unemployed</t>
  </si>
  <si>
    <t>% Aged 25 Without High School Diploma</t>
  </si>
  <si>
    <t>Community Population Density</t>
  </si>
  <si>
    <t>x</t>
  </si>
  <si>
    <t>xmin</t>
  </si>
  <si>
    <t>xmax</t>
  </si>
  <si>
    <t>Crime Proximity to PD</t>
  </si>
  <si>
    <t>Crime Proximity to Transit</t>
  </si>
  <si>
    <t>Area in km^2</t>
  </si>
  <si>
    <t>N/A</t>
  </si>
  <si>
    <t>Crime - Running Total</t>
  </si>
  <si>
    <t>Change in Crime - Running Total</t>
  </si>
  <si>
    <t>Crime Per km^2</t>
  </si>
  <si>
    <t>Decrease in Area (Expected Decrease Crime)</t>
  </si>
  <si>
    <t>Effect</t>
  </si>
  <si>
    <t>Decrease in Area (Expected Decrease in Crime)</t>
  </si>
  <si>
    <t>Count</t>
  </si>
  <si>
    <t>Radius in km</t>
  </si>
  <si>
    <t>Change in Crime Density</t>
  </si>
  <si>
    <t>Overall Change in Crime Density:</t>
  </si>
  <si>
    <t>Overall Change in Area:</t>
  </si>
  <si>
    <t>Proximity to PD</t>
  </si>
  <si>
    <t>Proximity to Transit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</si>
</sst>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8" formatCode="0.0%"/>
    <numFmt numFmtId="169" formatCode="0.000%"/>
    <numFmt numFmtId="170" formatCode="0.0000%"/>
    <numFmt numFmtId="173" formatCode="0.0000000%"/>
    <numFmt numFmtId="17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2E80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1" applyFont="1"/>
    <xf numFmtId="0" fontId="0" fillId="0" borderId="0" xfId="0" applyAlignment="1">
      <alignment horizontal="right"/>
    </xf>
    <xf numFmtId="0" fontId="2" fillId="2" borderId="0" xfId="0" applyFont="1" applyFill="1"/>
    <xf numFmtId="173" fontId="0" fillId="3" borderId="0" xfId="1" applyNumberFormat="1" applyFont="1" applyFill="1" applyAlignment="1">
      <alignment horizontal="right"/>
    </xf>
    <xf numFmtId="169" fontId="0" fillId="3" borderId="0" xfId="1" applyNumberFormat="1" applyFont="1" applyFill="1" applyAlignment="1">
      <alignment horizontal="right"/>
    </xf>
    <xf numFmtId="168" fontId="0" fillId="4" borderId="0" xfId="1" applyNumberFormat="1" applyFont="1" applyFill="1" applyAlignment="1">
      <alignment horizontal="right"/>
    </xf>
    <xf numFmtId="168" fontId="0" fillId="5" borderId="0" xfId="1" applyNumberFormat="1" applyFont="1" applyFill="1" applyAlignment="1">
      <alignment horizontal="right"/>
    </xf>
    <xf numFmtId="170" fontId="0" fillId="3" borderId="0" xfId="1" applyNumberFormat="1" applyFont="1" applyFill="1" applyAlignment="1">
      <alignment horizontal="right"/>
    </xf>
    <xf numFmtId="0" fontId="4" fillId="2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left"/>
    </xf>
    <xf numFmtId="0" fontId="3" fillId="6" borderId="0" xfId="0" applyFont="1" applyFill="1" applyAlignment="1">
      <alignment horizontal="left" wrapText="1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3" fillId="6" borderId="0" xfId="0" applyFont="1" applyFill="1" applyAlignment="1">
      <alignment horizontal="center" wrapText="1"/>
    </xf>
    <xf numFmtId="2" fontId="0" fillId="6" borderId="0" xfId="0" applyNumberFormat="1" applyFill="1" applyAlignment="1">
      <alignment horizontal="left"/>
    </xf>
    <xf numFmtId="3" fontId="0" fillId="6" borderId="0" xfId="0" applyNumberFormat="1" applyFill="1" applyAlignment="1">
      <alignment horizontal="center"/>
    </xf>
    <xf numFmtId="0" fontId="0" fillId="6" borderId="0" xfId="0" applyFill="1"/>
    <xf numFmtId="174" fontId="0" fillId="6" borderId="0" xfId="0" applyNumberFormat="1" applyFill="1" applyAlignment="1">
      <alignment horizontal="center"/>
    </xf>
    <xf numFmtId="9" fontId="0" fillId="6" borderId="0" xfId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right" wrapText="1"/>
    </xf>
    <xf numFmtId="0" fontId="0" fillId="6" borderId="0" xfId="0" applyFill="1" applyAlignment="1">
      <alignment horizontal="right"/>
    </xf>
    <xf numFmtId="174" fontId="0" fillId="6" borderId="0" xfId="0" applyNumberForma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2E8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Candara" panose="020E0502030303020204" pitchFamily="34" charset="0"/>
              </a:defRPr>
            </a:pPr>
            <a:r>
              <a:rPr lang="en-US" sz="1400">
                <a:latin typeface="Candara" panose="020E0502030303020204" pitchFamily="34" charset="0"/>
              </a:rPr>
              <a:t>Crime Per Square</a:t>
            </a:r>
            <a:r>
              <a:rPr lang="en-US" sz="1400" baseline="0">
                <a:latin typeface="Candara" panose="020E0502030303020204" pitchFamily="34" charset="0"/>
              </a:rPr>
              <a:t> Kilometer</a:t>
            </a:r>
            <a:endParaRPr lang="en-US" sz="1400">
              <a:latin typeface="Candara" panose="020E0502030303020204" pitchFamily="34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Crime Per km^2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Sheet1!$K$3:$K$10</c:f>
              <c:numCache>
                <c:formatCode>0.000</c:formatCode>
                <c:ptCount val="8"/>
                <c:pt idx="0">
                  <c:v>0.19634954084936207</c:v>
                </c:pt>
                <c:pt idx="1">
                  <c:v>0.78539816339744828</c:v>
                </c:pt>
                <c:pt idx="2">
                  <c:v>1.7671458676442586</c:v>
                </c:pt>
                <c:pt idx="3">
                  <c:v>3.1415926535897931</c:v>
                </c:pt>
                <c:pt idx="4">
                  <c:v>4.908738521234052</c:v>
                </c:pt>
                <c:pt idx="5">
                  <c:v>7.0685834705770345</c:v>
                </c:pt>
                <c:pt idx="6">
                  <c:v>9.6211275016187408</c:v>
                </c:pt>
                <c:pt idx="7">
                  <c:v>12.566370614359172</c:v>
                </c:pt>
              </c:numCache>
            </c:numRef>
          </c:xVal>
          <c:yVal>
            <c:numRef>
              <c:f>Sheet1!$P$3:$P$10</c:f>
              <c:numCache>
                <c:formatCode>#,##0</c:formatCode>
                <c:ptCount val="8"/>
                <c:pt idx="0">
                  <c:v>42684.082497701595</c:v>
                </c:pt>
                <c:pt idx="1">
                  <c:v>36353.53548127837</c:v>
                </c:pt>
                <c:pt idx="2">
                  <c:v>32944.082922598653</c:v>
                </c:pt>
                <c:pt idx="3">
                  <c:v>31937.622430250638</c:v>
                </c:pt>
                <c:pt idx="4">
                  <c:v>30347.919196671548</c:v>
                </c:pt>
                <c:pt idx="5">
                  <c:v>29012.319208456469</c:v>
                </c:pt>
                <c:pt idx="6">
                  <c:v>27503.221421343747</c:v>
                </c:pt>
                <c:pt idx="7">
                  <c:v>25568.55991759917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26080"/>
        <c:axId val="99724288"/>
      </c:scatterChart>
      <c:valAx>
        <c:axId val="9972608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99724288"/>
        <c:crosses val="autoZero"/>
        <c:crossBetween val="midCat"/>
      </c:valAx>
      <c:valAx>
        <c:axId val="997242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972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Candara" panose="020E0502030303020204" pitchFamily="34" charset="0"/>
              </a:defRPr>
            </a:pPr>
            <a:r>
              <a:rPr lang="en-US" sz="1400">
                <a:latin typeface="Candara" panose="020E0502030303020204" pitchFamily="34" charset="0"/>
              </a:rPr>
              <a:t>Crime Per</a:t>
            </a:r>
            <a:r>
              <a:rPr lang="en-US" sz="1400" baseline="0">
                <a:latin typeface="Candara" panose="020E0502030303020204" pitchFamily="34" charset="0"/>
              </a:rPr>
              <a:t> Square Kilometer</a:t>
            </a:r>
            <a:endParaRPr lang="en-US" sz="1400">
              <a:latin typeface="Candara" panose="020E0502030303020204" pitchFamily="34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Sheet1!$AC$2</c:f>
              <c:strCache>
                <c:ptCount val="1"/>
                <c:pt idx="0">
                  <c:v>Crime Per km^2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Sheet1!$X$3:$X$10</c:f>
              <c:numCache>
                <c:formatCode>0.000</c:formatCode>
                <c:ptCount val="8"/>
                <c:pt idx="0">
                  <c:v>0.19634954084936207</c:v>
                </c:pt>
                <c:pt idx="1">
                  <c:v>0.78539816339744828</c:v>
                </c:pt>
                <c:pt idx="2">
                  <c:v>1.7671458676442586</c:v>
                </c:pt>
                <c:pt idx="3">
                  <c:v>3.1415926535897931</c:v>
                </c:pt>
                <c:pt idx="4">
                  <c:v>4.908738521234052</c:v>
                </c:pt>
                <c:pt idx="5">
                  <c:v>7.0685834705770345</c:v>
                </c:pt>
                <c:pt idx="6">
                  <c:v>9.6211275016187408</c:v>
                </c:pt>
                <c:pt idx="7">
                  <c:v>12.566370614359172</c:v>
                </c:pt>
              </c:numCache>
            </c:numRef>
          </c:xVal>
          <c:yVal>
            <c:numRef>
              <c:f>Sheet1!$AC$3:$AC$10</c:f>
              <c:numCache>
                <c:formatCode>#,##0</c:formatCode>
                <c:ptCount val="8"/>
                <c:pt idx="0">
                  <c:v>319033.08624520025</c:v>
                </c:pt>
                <c:pt idx="1">
                  <c:v>183308.29725552138</c:v>
                </c:pt>
                <c:pt idx="2">
                  <c:v>120248.13791024139</c:v>
                </c:pt>
                <c:pt idx="3">
                  <c:v>87284.390510229612</c:v>
                </c:pt>
                <c:pt idx="4">
                  <c:v>65186.401478878652</c:v>
                </c:pt>
                <c:pt idx="5">
                  <c:v>49733.585443718614</c:v>
                </c:pt>
                <c:pt idx="6">
                  <c:v>39713.952438081025</c:v>
                </c:pt>
                <c:pt idx="7">
                  <c:v>32376.014720997264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0368"/>
        <c:axId val="100141312"/>
      </c:scatterChart>
      <c:valAx>
        <c:axId val="10025036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100141312"/>
        <c:crosses val="autoZero"/>
        <c:crossBetween val="midCat"/>
      </c:valAx>
      <c:valAx>
        <c:axId val="1001413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0025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685800</xdr:colOff>
      <xdr:row>2</xdr:row>
      <xdr:rowOff>95250</xdr:rowOff>
    </xdr:from>
    <xdr:to>
      <xdr:col>16</xdr:col>
      <xdr:colOff>904875</xdr:colOff>
      <xdr:row>9</xdr:row>
      <xdr:rowOff>142875</xdr:rowOff>
    </xdr:to>
    <xdr:sp macro="" textlink="">
      <xdr:nvSpPr>
        <xdr:cNvPr id="2" name="Up Arrow 1"/>
        <xdr:cNvSpPr/>
      </xdr:nvSpPr>
      <xdr:spPr>
        <a:xfrm>
          <a:off x="9915525" y="647700"/>
          <a:ext cx="219075" cy="138112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29</xdr:col>
      <xdr:colOff>666750</xdr:colOff>
      <xdr:row>2</xdr:row>
      <xdr:rowOff>104776</xdr:rowOff>
    </xdr:from>
    <xdr:to>
      <xdr:col>29</xdr:col>
      <xdr:colOff>857250</xdr:colOff>
      <xdr:row>9</xdr:row>
      <xdr:rowOff>142876</xdr:rowOff>
    </xdr:to>
    <xdr:sp macro="" textlink="">
      <xdr:nvSpPr>
        <xdr:cNvPr id="3" name="Up Arrow 2"/>
        <xdr:cNvSpPr/>
      </xdr:nvSpPr>
      <xdr:spPr>
        <a:xfrm>
          <a:off x="14087475" y="657226"/>
          <a:ext cx="190500" cy="1371600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238125</xdr:colOff>
      <xdr:row>22</xdr:row>
      <xdr:rowOff>138112</xdr:rowOff>
    </xdr:from>
    <xdr:to>
      <xdr:col>16</xdr:col>
      <xdr:colOff>714375</xdr:colOff>
      <xdr:row>37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22</xdr:row>
      <xdr:rowOff>128587</xdr:rowOff>
    </xdr:from>
    <xdr:to>
      <xdr:col>29</xdr:col>
      <xdr:colOff>781050</xdr:colOff>
      <xdr:row>37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tabSelected="1" workbookViewId="0">
      <selection sqref="A1:C9"/>
    </sheetView>
  </sheetViews>
  <sheetFormatPr defaultRowHeight="15" x14ac:dyDescent="0.25"/>
  <cols>
    <col min="1" max="1" width="35.7109375" bestFit="1" customWidth="1"/>
    <col min="2" max="2" width="15.5703125" style="2" customWidth="1"/>
    <col min="3" max="3" width="11.140625" style="2" bestFit="1" customWidth="1"/>
    <col min="6" max="6" width="13.42578125" customWidth="1"/>
    <col min="7" max="7" width="10.5703125" customWidth="1"/>
    <col min="8" max="10" width="0" hidden="1" customWidth="1"/>
    <col min="11" max="11" width="10.7109375" customWidth="1"/>
    <col min="12" max="12" width="17.28515625" hidden="1" customWidth="1"/>
    <col min="13" max="13" width="0" hidden="1" customWidth="1"/>
    <col min="14" max="14" width="15.140625" hidden="1" customWidth="1"/>
    <col min="15" max="15" width="11.7109375" hidden="1" customWidth="1"/>
    <col min="17" max="17" width="13.85546875" customWidth="1"/>
    <col min="19" max="19" width="13.28515625" style="11" customWidth="1"/>
    <col min="20" max="20" width="10.28515625" customWidth="1"/>
    <col min="21" max="23" width="0" hidden="1" customWidth="1"/>
    <col min="24" max="24" width="10.28515625" customWidth="1"/>
    <col min="25" max="25" width="18.140625" hidden="1" customWidth="1"/>
    <col min="26" max="26" width="9.85546875" hidden="1" customWidth="1"/>
    <col min="27" max="28" width="13" hidden="1" customWidth="1"/>
    <col min="29" max="29" width="10.42578125" customWidth="1"/>
    <col min="30" max="30" width="14.140625" customWidth="1"/>
    <col min="33" max="33" width="22.140625" bestFit="1" customWidth="1"/>
    <col min="34" max="34" width="30.7109375" bestFit="1" customWidth="1"/>
  </cols>
  <sheetData>
    <row r="1" spans="1:34" ht="30" x14ac:dyDescent="0.25">
      <c r="A1" s="3" t="s">
        <v>0</v>
      </c>
      <c r="B1" s="22" t="s">
        <v>1</v>
      </c>
      <c r="C1" s="22" t="s">
        <v>2</v>
      </c>
      <c r="F1" s="9" t="s">
        <v>14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S1" s="9" t="s">
        <v>15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4" ht="15.75" customHeight="1" x14ac:dyDescent="0.25">
      <c r="A2" s="18" t="s">
        <v>3</v>
      </c>
      <c r="B2" s="23">
        <v>0.59799999999999998</v>
      </c>
      <c r="C2" s="4">
        <v>1.9070000000000001E-8</v>
      </c>
      <c r="F2" s="12" t="s">
        <v>25</v>
      </c>
      <c r="G2" s="13" t="s">
        <v>24</v>
      </c>
      <c r="H2" s="14" t="s">
        <v>11</v>
      </c>
      <c r="I2" s="14" t="s">
        <v>12</v>
      </c>
      <c r="J2" s="14" t="s">
        <v>13</v>
      </c>
      <c r="K2" s="15" t="s">
        <v>16</v>
      </c>
      <c r="L2" s="15" t="s">
        <v>21</v>
      </c>
      <c r="M2" s="15" t="s">
        <v>18</v>
      </c>
      <c r="N2" s="15" t="s">
        <v>19</v>
      </c>
      <c r="O2" s="15" t="s">
        <v>22</v>
      </c>
      <c r="P2" s="15" t="s">
        <v>20</v>
      </c>
      <c r="Q2" s="15" t="s">
        <v>26</v>
      </c>
      <c r="R2" s="14"/>
      <c r="S2" s="12" t="s">
        <v>25</v>
      </c>
      <c r="T2" s="13" t="s">
        <v>24</v>
      </c>
      <c r="U2" s="14" t="s">
        <v>11</v>
      </c>
      <c r="V2" s="14" t="s">
        <v>12</v>
      </c>
      <c r="W2" s="14" t="s">
        <v>13</v>
      </c>
      <c r="X2" s="15" t="s">
        <v>16</v>
      </c>
      <c r="Y2" s="15" t="s">
        <v>23</v>
      </c>
      <c r="Z2" s="15" t="s">
        <v>18</v>
      </c>
      <c r="AA2" s="15" t="s">
        <v>19</v>
      </c>
      <c r="AB2" s="15" t="s">
        <v>22</v>
      </c>
      <c r="AC2" s="15" t="s">
        <v>20</v>
      </c>
      <c r="AD2" s="15" t="s">
        <v>26</v>
      </c>
      <c r="AG2" s="15"/>
      <c r="AH2" t="s">
        <v>28</v>
      </c>
    </row>
    <row r="3" spans="1:34" x14ac:dyDescent="0.25">
      <c r="A3" s="18" t="s">
        <v>10</v>
      </c>
      <c r="B3" s="24">
        <v>0.45878999999999998</v>
      </c>
      <c r="C3" s="8">
        <v>3.9390000000000001E-5</v>
      </c>
      <c r="F3" s="16">
        <v>0.25</v>
      </c>
      <c r="G3" s="17">
        <v>8381</v>
      </c>
      <c r="H3" s="18">
        <v>0.125</v>
      </c>
      <c r="I3" s="18">
        <v>0</v>
      </c>
      <c r="J3" s="18">
        <v>0.25</v>
      </c>
      <c r="K3" s="19">
        <f>PI()*J3^2</f>
        <v>0.19634954084936207</v>
      </c>
      <c r="L3" s="20">
        <f t="shared" ref="L3:L20" si="0">K3/K4-1</f>
        <v>-0.75</v>
      </c>
      <c r="M3" s="17">
        <f>G3</f>
        <v>8381</v>
      </c>
      <c r="N3" s="20">
        <f t="shared" ref="N3:N20" si="1">M3/M4-1</f>
        <v>-0.70646539646959927</v>
      </c>
      <c r="O3" s="20">
        <f>L3/N3-1</f>
        <v>6.1623122304298228E-2</v>
      </c>
      <c r="P3" s="17">
        <f>M3/K3</f>
        <v>42684.082497701595</v>
      </c>
      <c r="Q3" s="20">
        <f>P3/P4-1</f>
        <v>0.17413841412160247</v>
      </c>
      <c r="R3" s="18"/>
      <c r="S3" s="16">
        <v>0.25</v>
      </c>
      <c r="T3" s="17">
        <v>62642</v>
      </c>
      <c r="U3" s="18">
        <v>0.125</v>
      </c>
      <c r="V3" s="18">
        <v>0</v>
      </c>
      <c r="W3" s="18">
        <v>0.25</v>
      </c>
      <c r="X3" s="19">
        <f>PI()*W3^2</f>
        <v>0.19634954084936207</v>
      </c>
      <c r="Y3" s="20">
        <f t="shared" ref="Y3:AA20" si="2">X3/X4-1</f>
        <v>-0.75</v>
      </c>
      <c r="Z3" s="17">
        <f>T3</f>
        <v>62642</v>
      </c>
      <c r="AA3" s="20">
        <f t="shared" si="2"/>
        <v>-0.5648954643328471</v>
      </c>
      <c r="AB3" s="20">
        <f>Y3/AA3-1</f>
        <v>0.32767927405075747</v>
      </c>
      <c r="AC3" s="17">
        <f>Z3/X3</f>
        <v>319033.08624520025</v>
      </c>
      <c r="AD3" s="20">
        <f>AC3/AC4-1</f>
        <v>0.74041814266861139</v>
      </c>
      <c r="AH3" s="1">
        <f>X3/X10-1</f>
        <v>-0.984375</v>
      </c>
    </row>
    <row r="4" spans="1:34" x14ac:dyDescent="0.25">
      <c r="A4" s="18" t="s">
        <v>7</v>
      </c>
      <c r="B4" s="23">
        <v>0.38600000000000001</v>
      </c>
      <c r="C4" s="5">
        <v>6.893E-4</v>
      </c>
      <c r="F4" s="16">
        <v>0.5</v>
      </c>
      <c r="G4" s="17">
        <v>20171</v>
      </c>
      <c r="H4" s="18">
        <v>0.375</v>
      </c>
      <c r="I4" s="18">
        <v>0.25</v>
      </c>
      <c r="J4" s="18">
        <v>0.5</v>
      </c>
      <c r="K4" s="19">
        <f t="shared" ref="K4:K22" si="3">PI()*J4^2</f>
        <v>0.78539816339744828</v>
      </c>
      <c r="L4" s="20">
        <f t="shared" si="0"/>
        <v>-0.55555555555555558</v>
      </c>
      <c r="M4" s="17">
        <f>M3+G4</f>
        <v>28552</v>
      </c>
      <c r="N4" s="20">
        <f t="shared" si="1"/>
        <v>-0.50955906350378755</v>
      </c>
      <c r="O4" s="20">
        <f t="shared" ref="O4:O22" si="4">L4/N4-1</f>
        <v>9.0267243478098003E-2</v>
      </c>
      <c r="P4" s="17">
        <f t="shared" ref="P4:P22" si="5">M4/K4</f>
        <v>36353.53548127837</v>
      </c>
      <c r="Q4" s="20">
        <f t="shared" ref="Q4:Q21" si="6">P4/P5-1</f>
        <v>0.10349210711647805</v>
      </c>
      <c r="R4" s="18"/>
      <c r="S4" s="16">
        <v>0.5</v>
      </c>
      <c r="T4" s="17">
        <v>81328</v>
      </c>
      <c r="U4" s="18">
        <v>0.375</v>
      </c>
      <c r="V4" s="18">
        <v>0.25</v>
      </c>
      <c r="W4" s="18">
        <v>0.5</v>
      </c>
      <c r="X4" s="19">
        <f t="shared" ref="X4:X22" si="7">PI()*W4^2</f>
        <v>0.78539816339744828</v>
      </c>
      <c r="Y4" s="20">
        <f t="shared" si="2"/>
        <v>-0.55555555555555558</v>
      </c>
      <c r="Z4" s="17">
        <f>Z3+T4</f>
        <v>143970</v>
      </c>
      <c r="AA4" s="20">
        <f t="shared" si="2"/>
        <v>-0.32248136435509378</v>
      </c>
      <c r="AB4" s="20">
        <f t="shared" ref="AB4:AB21" si="8">Y4/AA4-1</f>
        <v>0.72275243459903282</v>
      </c>
      <c r="AC4" s="17">
        <f>Z4/X4</f>
        <v>183308.29725552138</v>
      </c>
      <c r="AD4" s="20">
        <f t="shared" ref="AD4:AD21" si="9">AC4/AC5-1</f>
        <v>0.52441693020103908</v>
      </c>
    </row>
    <row r="5" spans="1:34" x14ac:dyDescent="0.25">
      <c r="A5" s="18" t="s">
        <v>8</v>
      </c>
      <c r="B5" s="23">
        <v>0.23100000000000001</v>
      </c>
      <c r="C5" s="7">
        <v>4.8009999999999997E-2</v>
      </c>
      <c r="F5" s="16">
        <v>0.75</v>
      </c>
      <c r="G5" s="17">
        <v>29665</v>
      </c>
      <c r="H5" s="18">
        <v>0.625</v>
      </c>
      <c r="I5" s="18">
        <v>0.5</v>
      </c>
      <c r="J5" s="18">
        <v>0.75</v>
      </c>
      <c r="K5" s="19">
        <f t="shared" si="3"/>
        <v>1.7671458676442586</v>
      </c>
      <c r="L5" s="20">
        <f t="shared" si="0"/>
        <v>-0.4375</v>
      </c>
      <c r="M5" s="17">
        <f t="shared" ref="M5:M22" si="10">M4+G5</f>
        <v>58217</v>
      </c>
      <c r="N5" s="20">
        <f t="shared" si="1"/>
        <v>-0.41977375791099814</v>
      </c>
      <c r="O5" s="20">
        <f t="shared" si="4"/>
        <v>4.2228085379172775E-2</v>
      </c>
      <c r="P5" s="17">
        <f t="shared" si="5"/>
        <v>32944.082922598653</v>
      </c>
      <c r="Q5" s="20">
        <f t="shared" si="6"/>
        <v>3.1513319269336648E-2</v>
      </c>
      <c r="R5" s="18"/>
      <c r="S5" s="16">
        <v>0.75</v>
      </c>
      <c r="T5" s="17">
        <v>68526</v>
      </c>
      <c r="U5" s="18">
        <v>0.625</v>
      </c>
      <c r="V5" s="18">
        <v>0.5</v>
      </c>
      <c r="W5" s="18">
        <v>0.75</v>
      </c>
      <c r="X5" s="19">
        <f t="shared" si="7"/>
        <v>1.7671458676442586</v>
      </c>
      <c r="Y5" s="20">
        <f t="shared" si="2"/>
        <v>-0.4375</v>
      </c>
      <c r="Z5" s="17">
        <f>Z4+T5</f>
        <v>212496</v>
      </c>
      <c r="AA5" s="20">
        <f t="shared" si="2"/>
        <v>-0.22506673668548427</v>
      </c>
      <c r="AB5" s="20">
        <f t="shared" si="8"/>
        <v>0.94386787867003652</v>
      </c>
      <c r="AC5" s="17">
        <f>Z5/X5</f>
        <v>120248.13791024139</v>
      </c>
      <c r="AD5" s="20">
        <f t="shared" si="9"/>
        <v>0.37765913478136137</v>
      </c>
      <c r="AH5" t="s">
        <v>27</v>
      </c>
    </row>
    <row r="6" spans="1:34" x14ac:dyDescent="0.25">
      <c r="A6" s="18" t="s">
        <v>5</v>
      </c>
      <c r="B6" s="23">
        <v>0.17100000000000001</v>
      </c>
      <c r="C6" s="6">
        <v>0.14549999999999999</v>
      </c>
      <c r="F6" s="16">
        <v>1</v>
      </c>
      <c r="G6" s="17">
        <v>42118</v>
      </c>
      <c r="H6" s="18">
        <v>0.875</v>
      </c>
      <c r="I6" s="18">
        <v>0.75</v>
      </c>
      <c r="J6" s="18">
        <v>1</v>
      </c>
      <c r="K6" s="19">
        <f t="shared" si="3"/>
        <v>3.1415926535897931</v>
      </c>
      <c r="L6" s="20">
        <f t="shared" si="0"/>
        <v>-0.36</v>
      </c>
      <c r="M6" s="17">
        <f t="shared" si="10"/>
        <v>100335</v>
      </c>
      <c r="N6" s="20">
        <f t="shared" si="1"/>
        <v>-0.32647512922064847</v>
      </c>
      <c r="O6" s="20">
        <f t="shared" si="4"/>
        <v>0.10268736506631027</v>
      </c>
      <c r="P6" s="17">
        <f t="shared" si="5"/>
        <v>31937.622430250638</v>
      </c>
      <c r="Q6" s="20">
        <f t="shared" si="6"/>
        <v>5.2382610592736967E-2</v>
      </c>
      <c r="R6" s="18"/>
      <c r="S6" s="16">
        <v>1</v>
      </c>
      <c r="T6" s="17">
        <v>61716</v>
      </c>
      <c r="U6" s="18">
        <v>0.875</v>
      </c>
      <c r="V6" s="18">
        <v>0.75</v>
      </c>
      <c r="W6" s="18">
        <v>1</v>
      </c>
      <c r="X6" s="19">
        <f t="shared" si="7"/>
        <v>3.1415926535897931</v>
      </c>
      <c r="Y6" s="20">
        <f t="shared" si="2"/>
        <v>-0.36</v>
      </c>
      <c r="Z6" s="17">
        <f>Z5+T6</f>
        <v>274212</v>
      </c>
      <c r="AA6" s="20">
        <f t="shared" si="2"/>
        <v>-0.14304197410487429</v>
      </c>
      <c r="AB6" s="20">
        <f t="shared" si="8"/>
        <v>1.5167437897358593</v>
      </c>
      <c r="AC6" s="17">
        <f>Z6/X6</f>
        <v>87284.390510229612</v>
      </c>
      <c r="AD6" s="20">
        <f t="shared" si="9"/>
        <v>0.33899691546113386</v>
      </c>
      <c r="AG6" t="s">
        <v>30</v>
      </c>
      <c r="AH6" s="10">
        <f>P3/P10-1</f>
        <v>0.66939720638398525</v>
      </c>
    </row>
    <row r="7" spans="1:34" x14ac:dyDescent="0.25">
      <c r="A7" s="18" t="s">
        <v>4</v>
      </c>
      <c r="B7" s="23">
        <v>0.121</v>
      </c>
      <c r="C7" s="6">
        <v>0.30430000000000001</v>
      </c>
      <c r="F7" s="16">
        <v>1.25</v>
      </c>
      <c r="G7" s="17">
        <v>48635</v>
      </c>
      <c r="H7" s="18">
        <v>1.125</v>
      </c>
      <c r="I7" s="18">
        <v>1</v>
      </c>
      <c r="J7" s="18">
        <v>1.25</v>
      </c>
      <c r="K7" s="19">
        <f t="shared" si="3"/>
        <v>4.908738521234052</v>
      </c>
      <c r="L7" s="20">
        <f t="shared" si="0"/>
        <v>-0.30555555555555547</v>
      </c>
      <c r="M7" s="17">
        <f t="shared" si="10"/>
        <v>148970</v>
      </c>
      <c r="N7" s="20">
        <f t="shared" si="1"/>
        <v>-0.2735863777331331</v>
      </c>
      <c r="O7" s="20">
        <f t="shared" si="4"/>
        <v>0.1168522281237494</v>
      </c>
      <c r="P7" s="17">
        <f t="shared" si="5"/>
        <v>30347.919196671548</v>
      </c>
      <c r="Q7" s="20">
        <f t="shared" si="6"/>
        <v>4.6035616064288298E-2</v>
      </c>
      <c r="R7" s="18"/>
      <c r="S7" s="16">
        <v>1.25</v>
      </c>
      <c r="T7" s="17">
        <v>45771</v>
      </c>
      <c r="U7" s="18">
        <v>1.125</v>
      </c>
      <c r="V7" s="18">
        <v>1</v>
      </c>
      <c r="W7" s="18">
        <v>1.25</v>
      </c>
      <c r="X7" s="19">
        <f t="shared" si="7"/>
        <v>4.908738521234052</v>
      </c>
      <c r="Y7" s="20">
        <f t="shared" si="2"/>
        <v>-0.30555555555555547</v>
      </c>
      <c r="Z7" s="17">
        <f>Z6+T7</f>
        <v>319983</v>
      </c>
      <c r="AA7" s="20">
        <f t="shared" si="2"/>
        <v>-8.9783413834889303E-2</v>
      </c>
      <c r="AB7" s="20">
        <f t="shared" si="8"/>
        <v>2.4032516976628751</v>
      </c>
      <c r="AC7" s="17">
        <f>Z7/X7</f>
        <v>65186.401478878652</v>
      </c>
      <c r="AD7" s="20">
        <f t="shared" si="9"/>
        <v>0.3107118840777594</v>
      </c>
      <c r="AG7" t="s">
        <v>29</v>
      </c>
      <c r="AH7" s="10">
        <f>AC3/AC10</f>
        <v>9.8539949711072161</v>
      </c>
    </row>
    <row r="8" spans="1:34" x14ac:dyDescent="0.25">
      <c r="A8" s="18" t="s">
        <v>9</v>
      </c>
      <c r="B8" s="24">
        <v>-7.4300000000000005E-2</v>
      </c>
      <c r="C8" s="6">
        <v>0.52900000000000003</v>
      </c>
      <c r="F8" s="16">
        <v>1.5</v>
      </c>
      <c r="G8" s="17">
        <v>56106</v>
      </c>
      <c r="H8" s="18">
        <v>1.375</v>
      </c>
      <c r="I8" s="18">
        <v>1.25</v>
      </c>
      <c r="J8" s="18">
        <v>1.5</v>
      </c>
      <c r="K8" s="19">
        <f t="shared" si="3"/>
        <v>7.0685834705770345</v>
      </c>
      <c r="L8" s="20">
        <f t="shared" si="0"/>
        <v>-0.26530612244897955</v>
      </c>
      <c r="M8" s="17">
        <f t="shared" si="10"/>
        <v>205076</v>
      </c>
      <c r="N8" s="20">
        <f t="shared" si="1"/>
        <v>-0.2249935754992215</v>
      </c>
      <c r="O8" s="20">
        <f t="shared" si="4"/>
        <v>0.17917199129046923</v>
      </c>
      <c r="P8" s="17">
        <f t="shared" si="5"/>
        <v>29012.319208456469</v>
      </c>
      <c r="Q8" s="20">
        <f t="shared" si="6"/>
        <v>5.4869855570503834E-2</v>
      </c>
      <c r="R8" s="18"/>
      <c r="S8" s="16">
        <v>1.5</v>
      </c>
      <c r="T8" s="17">
        <v>31563</v>
      </c>
      <c r="U8" s="18">
        <v>1.375</v>
      </c>
      <c r="V8" s="18">
        <v>1.25</v>
      </c>
      <c r="W8" s="18">
        <v>1.5</v>
      </c>
      <c r="X8" s="19">
        <f t="shared" si="7"/>
        <v>7.0685834705770345</v>
      </c>
      <c r="Y8" s="20">
        <f t="shared" si="2"/>
        <v>-0.26530612244897955</v>
      </c>
      <c r="Z8" s="17">
        <f>Z7+T8</f>
        <v>351546</v>
      </c>
      <c r="AA8" s="20">
        <f t="shared" si="2"/>
        <v>-7.9946505170207294E-2</v>
      </c>
      <c r="AB8" s="20">
        <f t="shared" si="8"/>
        <v>2.3185455935082953</v>
      </c>
      <c r="AC8" s="17">
        <f>Z8/X8</f>
        <v>49733.585443718614</v>
      </c>
      <c r="AD8" s="20">
        <f t="shared" si="9"/>
        <v>0.25229503462944014</v>
      </c>
    </row>
    <row r="9" spans="1:34" x14ac:dyDescent="0.25">
      <c r="A9" s="18" t="s">
        <v>6</v>
      </c>
      <c r="B9" s="23">
        <v>4.2000000000000003E-2</v>
      </c>
      <c r="C9" s="6">
        <v>0.72450000000000003</v>
      </c>
      <c r="F9" s="16">
        <v>1.75</v>
      </c>
      <c r="G9" s="17">
        <v>59536</v>
      </c>
      <c r="H9" s="18">
        <v>1.625</v>
      </c>
      <c r="I9" s="18">
        <v>1.5</v>
      </c>
      <c r="J9" s="18">
        <v>1.75</v>
      </c>
      <c r="K9" s="19">
        <f t="shared" si="3"/>
        <v>9.6211275016187408</v>
      </c>
      <c r="L9" s="20">
        <f t="shared" si="0"/>
        <v>-0.234375</v>
      </c>
      <c r="M9" s="17">
        <f t="shared" si="10"/>
        <v>264612</v>
      </c>
      <c r="N9" s="20">
        <f t="shared" si="1"/>
        <v>-0.17644349276697457</v>
      </c>
      <c r="O9" s="20">
        <f t="shared" si="4"/>
        <v>0.32832895293868636</v>
      </c>
      <c r="P9" s="17">
        <f t="shared" si="5"/>
        <v>27503.221421343747</v>
      </c>
      <c r="Q9" s="20">
        <f t="shared" si="6"/>
        <v>7.5665642100278152E-2</v>
      </c>
      <c r="R9" s="18"/>
      <c r="S9" s="16">
        <v>1.75</v>
      </c>
      <c r="T9" s="17">
        <v>30547</v>
      </c>
      <c r="U9" s="18">
        <v>1.625</v>
      </c>
      <c r="V9" s="18">
        <v>1.5</v>
      </c>
      <c r="W9" s="18">
        <v>1.75</v>
      </c>
      <c r="X9" s="19">
        <f t="shared" si="7"/>
        <v>9.6211275016187408</v>
      </c>
      <c r="Y9" s="20">
        <f t="shared" si="2"/>
        <v>-0.234375</v>
      </c>
      <c r="Z9" s="17">
        <f>Z8+T9</f>
        <v>382093</v>
      </c>
      <c r="AA9" s="20">
        <f t="shared" si="2"/>
        <v>-6.0848127929526652E-2</v>
      </c>
      <c r="AB9" s="20">
        <f t="shared" si="8"/>
        <v>2.8518029720067881</v>
      </c>
      <c r="AC9" s="17">
        <f>Z9/X9</f>
        <v>39713.952438081025</v>
      </c>
      <c r="AD9" s="20">
        <f t="shared" si="9"/>
        <v>0.22664734311245494</v>
      </c>
    </row>
    <row r="10" spans="1:34" x14ac:dyDescent="0.25">
      <c r="F10" s="16">
        <v>2</v>
      </c>
      <c r="G10" s="17">
        <v>56692</v>
      </c>
      <c r="H10" s="18">
        <v>1.875</v>
      </c>
      <c r="I10" s="18">
        <v>1.75</v>
      </c>
      <c r="J10" s="18">
        <v>2</v>
      </c>
      <c r="K10" s="19">
        <f t="shared" si="3"/>
        <v>12.566370614359172</v>
      </c>
      <c r="L10" s="20">
        <f t="shared" si="0"/>
        <v>-0.20987654320987648</v>
      </c>
      <c r="M10" s="17">
        <f t="shared" si="10"/>
        <v>321304</v>
      </c>
      <c r="N10" s="20">
        <f t="shared" si="1"/>
        <v>-0.14862225849446065</v>
      </c>
      <c r="O10" s="20">
        <f t="shared" si="4"/>
        <v>0.41214744908279566</v>
      </c>
      <c r="P10" s="17">
        <f t="shared" si="5"/>
        <v>25568.55991759917</v>
      </c>
      <c r="Q10" s="20">
        <f t="shared" si="6"/>
        <v>7.7524954092948128E-2</v>
      </c>
      <c r="R10" s="18"/>
      <c r="S10" s="16">
        <v>2</v>
      </c>
      <c r="T10" s="17">
        <v>24756</v>
      </c>
      <c r="U10" s="18">
        <v>1.875</v>
      </c>
      <c r="V10" s="18">
        <v>1.75</v>
      </c>
      <c r="W10" s="18">
        <v>2</v>
      </c>
      <c r="X10" s="19">
        <f t="shared" si="7"/>
        <v>12.566370614359172</v>
      </c>
      <c r="Y10" s="20">
        <f t="shared" si="2"/>
        <v>-0.20987654320987648</v>
      </c>
      <c r="Z10" s="17">
        <f>Z9+T10</f>
        <v>406849</v>
      </c>
      <c r="AA10" s="20">
        <f t="shared" si="2"/>
        <v>-4.7441888778587349E-2</v>
      </c>
      <c r="AB10" s="20">
        <f t="shared" si="8"/>
        <v>3.4238656725784313</v>
      </c>
      <c r="AC10" s="17">
        <f>Z10/X10</f>
        <v>32376.014720997264</v>
      </c>
      <c r="AD10" s="20">
        <f t="shared" si="9"/>
        <v>0.20558135951460033</v>
      </c>
    </row>
    <row r="11" spans="1:34" ht="15" hidden="1" customHeight="1" x14ac:dyDescent="0.25">
      <c r="F11" s="16">
        <v>2.25</v>
      </c>
      <c r="G11" s="17">
        <v>56089</v>
      </c>
      <c r="H11" s="18">
        <v>2.125</v>
      </c>
      <c r="I11" s="18">
        <v>2</v>
      </c>
      <c r="J11" s="18">
        <v>2.25</v>
      </c>
      <c r="K11" s="19">
        <f t="shared" si="3"/>
        <v>15.904312808798327</v>
      </c>
      <c r="L11" s="20">
        <f t="shared" si="0"/>
        <v>-0.19000000000000006</v>
      </c>
      <c r="M11" s="17">
        <f t="shared" si="10"/>
        <v>377393</v>
      </c>
      <c r="N11" s="20">
        <f t="shared" si="1"/>
        <v>-0.11588369930117437</v>
      </c>
      <c r="O11" s="20">
        <f t="shared" si="4"/>
        <v>0.63957485949945503</v>
      </c>
      <c r="P11" s="17">
        <f t="shared" si="5"/>
        <v>23728.972420061102</v>
      </c>
      <c r="Q11" s="20">
        <f t="shared" si="6"/>
        <v>9.1501605801019403E-2</v>
      </c>
      <c r="R11" s="18"/>
      <c r="S11" s="16">
        <v>2.25</v>
      </c>
      <c r="T11" s="17">
        <v>20263</v>
      </c>
      <c r="U11" s="18">
        <v>2.125</v>
      </c>
      <c r="V11" s="18">
        <v>2</v>
      </c>
      <c r="W11" s="18">
        <v>2.25</v>
      </c>
      <c r="X11" s="19">
        <f t="shared" si="7"/>
        <v>15.904312808798327</v>
      </c>
      <c r="Y11" s="20">
        <f t="shared" si="2"/>
        <v>-0.19000000000000006</v>
      </c>
      <c r="Z11" s="17">
        <f>Z10+T11</f>
        <v>427112</v>
      </c>
      <c r="AA11" s="20">
        <f t="shared" si="2"/>
        <v>-3.8919191373692597E-2</v>
      </c>
      <c r="AB11" s="20">
        <f t="shared" si="8"/>
        <v>3.8819102682701274</v>
      </c>
      <c r="AC11" s="17">
        <f>Z11/X11</f>
        <v>26855.105601527153</v>
      </c>
      <c r="AD11" s="20">
        <f t="shared" si="9"/>
        <v>0.18651951682260193</v>
      </c>
    </row>
    <row r="12" spans="1:34" ht="15" hidden="1" customHeight="1" x14ac:dyDescent="0.25">
      <c r="F12" s="16">
        <v>2.5</v>
      </c>
      <c r="G12" s="17">
        <v>49466</v>
      </c>
      <c r="H12" s="18">
        <v>2.375</v>
      </c>
      <c r="I12" s="18">
        <v>2.25</v>
      </c>
      <c r="J12" s="18">
        <v>2.5</v>
      </c>
      <c r="K12" s="19">
        <f t="shared" si="3"/>
        <v>19.634954084936208</v>
      </c>
      <c r="L12" s="20">
        <f t="shared" si="0"/>
        <v>-0.17355371900826444</v>
      </c>
      <c r="M12" s="17">
        <f t="shared" si="10"/>
        <v>426859</v>
      </c>
      <c r="N12" s="20">
        <f t="shared" si="1"/>
        <v>-8.2110509973249868E-2</v>
      </c>
      <c r="O12" s="20">
        <f t="shared" si="4"/>
        <v>1.1136602252842556</v>
      </c>
      <c r="P12" s="17">
        <f t="shared" si="5"/>
        <v>21739.750353044274</v>
      </c>
      <c r="Q12" s="20">
        <f t="shared" si="6"/>
        <v>0.11064628293236778</v>
      </c>
      <c r="R12" s="18"/>
      <c r="S12" s="16">
        <v>2.5</v>
      </c>
      <c r="T12" s="17">
        <v>17296</v>
      </c>
      <c r="U12" s="18">
        <v>2.375</v>
      </c>
      <c r="V12" s="18">
        <v>2.25</v>
      </c>
      <c r="W12" s="18">
        <v>2.5</v>
      </c>
      <c r="X12" s="19">
        <f t="shared" si="7"/>
        <v>19.634954084936208</v>
      </c>
      <c r="Y12" s="20">
        <f t="shared" si="2"/>
        <v>-0.17355371900826444</v>
      </c>
      <c r="Z12" s="17">
        <f>Z11+T12</f>
        <v>444408</v>
      </c>
      <c r="AA12" s="20">
        <f t="shared" si="2"/>
        <v>-3.7382003439716205E-2</v>
      </c>
      <c r="AB12" s="20">
        <f t="shared" si="8"/>
        <v>3.6427078015800971</v>
      </c>
      <c r="AC12" s="17">
        <f>Z12/X12</f>
        <v>22633.513583866566</v>
      </c>
      <c r="AD12" s="20">
        <f t="shared" si="9"/>
        <v>0.16476777583794333</v>
      </c>
    </row>
    <row r="13" spans="1:34" ht="15" hidden="1" customHeight="1" x14ac:dyDescent="0.25">
      <c r="F13" s="16">
        <v>2.75</v>
      </c>
      <c r="G13" s="17">
        <v>38185</v>
      </c>
      <c r="H13" s="18">
        <v>2.625</v>
      </c>
      <c r="I13" s="18">
        <v>2.5</v>
      </c>
      <c r="J13" s="18">
        <v>2.75</v>
      </c>
      <c r="K13" s="19">
        <f t="shared" si="3"/>
        <v>23.758294442772812</v>
      </c>
      <c r="L13" s="20">
        <f t="shared" si="0"/>
        <v>-0.15972222222222221</v>
      </c>
      <c r="M13" s="17">
        <f t="shared" si="10"/>
        <v>465044</v>
      </c>
      <c r="N13" s="20">
        <f t="shared" si="1"/>
        <v>-4.8834165098584625E-2</v>
      </c>
      <c r="O13" s="20">
        <f t="shared" si="4"/>
        <v>2.2707065207274626</v>
      </c>
      <c r="P13" s="17">
        <f t="shared" si="5"/>
        <v>19573.963994770875</v>
      </c>
      <c r="Q13" s="20">
        <f t="shared" si="6"/>
        <v>0.13196595227937014</v>
      </c>
      <c r="R13" s="18"/>
      <c r="S13" s="16">
        <v>2.75</v>
      </c>
      <c r="T13" s="17">
        <v>17258</v>
      </c>
      <c r="U13" s="18">
        <v>2.625</v>
      </c>
      <c r="V13" s="18">
        <v>2.5</v>
      </c>
      <c r="W13" s="18">
        <v>2.75</v>
      </c>
      <c r="X13" s="19">
        <f t="shared" si="7"/>
        <v>23.758294442772812</v>
      </c>
      <c r="Y13" s="20">
        <f t="shared" si="2"/>
        <v>-0.15972222222222221</v>
      </c>
      <c r="Z13" s="17">
        <f>Z12+T13</f>
        <v>461666</v>
      </c>
      <c r="AA13" s="20">
        <f t="shared" si="2"/>
        <v>-2.8879142607726171E-2</v>
      </c>
      <c r="AB13" s="20">
        <f t="shared" si="8"/>
        <v>4.5307120572025212</v>
      </c>
      <c r="AC13" s="17">
        <f>Z13/X13</f>
        <v>19431.782071395162</v>
      </c>
      <c r="AD13" s="20">
        <f t="shared" si="9"/>
        <v>0.15571407821890437</v>
      </c>
    </row>
    <row r="14" spans="1:34" ht="15" hidden="1" customHeight="1" x14ac:dyDescent="0.25">
      <c r="F14" s="16">
        <v>3</v>
      </c>
      <c r="G14" s="17">
        <v>23876</v>
      </c>
      <c r="H14" s="18">
        <v>2.875</v>
      </c>
      <c r="I14" s="18">
        <v>2.75</v>
      </c>
      <c r="J14" s="18">
        <v>3</v>
      </c>
      <c r="K14" s="19">
        <f t="shared" si="3"/>
        <v>28.274333882308138</v>
      </c>
      <c r="L14" s="20">
        <f t="shared" si="0"/>
        <v>-0.14792899408284022</v>
      </c>
      <c r="M14" s="17">
        <f t="shared" si="10"/>
        <v>488920</v>
      </c>
      <c r="N14" s="20">
        <f t="shared" si="1"/>
        <v>-3.4642077932334869E-2</v>
      </c>
      <c r="O14" s="20">
        <f t="shared" si="4"/>
        <v>3.2702113415882446</v>
      </c>
      <c r="P14" s="17">
        <f t="shared" si="5"/>
        <v>17292.007728108772</v>
      </c>
      <c r="Q14" s="20">
        <f t="shared" si="6"/>
        <v>0.13295478353774604</v>
      </c>
      <c r="R14" s="18"/>
      <c r="S14" s="16">
        <v>3</v>
      </c>
      <c r="T14" s="17">
        <v>13729</v>
      </c>
      <c r="U14" s="18">
        <v>2.875</v>
      </c>
      <c r="V14" s="18">
        <v>2.75</v>
      </c>
      <c r="W14" s="18">
        <v>3</v>
      </c>
      <c r="X14" s="19">
        <f t="shared" si="7"/>
        <v>28.274333882308138</v>
      </c>
      <c r="Y14" s="20">
        <f t="shared" si="2"/>
        <v>-0.14792899408284022</v>
      </c>
      <c r="Z14" s="17">
        <f>Z13+T14</f>
        <v>475395</v>
      </c>
      <c r="AA14" s="20">
        <f t="shared" si="2"/>
        <v>-2.2458602105211223E-2</v>
      </c>
      <c r="AB14" s="20">
        <f t="shared" si="8"/>
        <v>5.5867409462904742</v>
      </c>
      <c r="AC14" s="17">
        <f>Z14/X14</f>
        <v>16813.658704704798</v>
      </c>
      <c r="AD14" s="20">
        <f t="shared" si="9"/>
        <v>0.14725344614041203</v>
      </c>
    </row>
    <row r="15" spans="1:34" ht="15" hidden="1" customHeight="1" x14ac:dyDescent="0.25">
      <c r="F15" s="16">
        <v>3.25</v>
      </c>
      <c r="G15" s="17">
        <v>17545</v>
      </c>
      <c r="H15" s="18">
        <v>3.125</v>
      </c>
      <c r="I15" s="18">
        <v>3</v>
      </c>
      <c r="J15" s="18">
        <v>3.25</v>
      </c>
      <c r="K15" s="19">
        <f t="shared" si="3"/>
        <v>33.183072403542191</v>
      </c>
      <c r="L15" s="20">
        <f t="shared" si="0"/>
        <v>-0.1377551020408162</v>
      </c>
      <c r="M15" s="17">
        <f t="shared" si="10"/>
        <v>506465</v>
      </c>
      <c r="N15" s="20">
        <f t="shared" si="1"/>
        <v>-2.9487231078483833E-2</v>
      </c>
      <c r="O15" s="20">
        <f t="shared" si="4"/>
        <v>3.671686591194824</v>
      </c>
      <c r="P15" s="17">
        <f t="shared" si="5"/>
        <v>15262.751858563175</v>
      </c>
      <c r="Q15" s="20">
        <f t="shared" si="6"/>
        <v>0.12556510478471683</v>
      </c>
      <c r="R15" s="18"/>
      <c r="S15" s="16">
        <v>3.25</v>
      </c>
      <c r="T15" s="17">
        <v>10922</v>
      </c>
      <c r="U15" s="18">
        <v>3.125</v>
      </c>
      <c r="V15" s="18">
        <v>3</v>
      </c>
      <c r="W15" s="18">
        <v>3.25</v>
      </c>
      <c r="X15" s="19">
        <f t="shared" si="7"/>
        <v>33.183072403542191</v>
      </c>
      <c r="Y15" s="20">
        <f t="shared" si="2"/>
        <v>-0.1377551020408162</v>
      </c>
      <c r="Z15" s="17">
        <f>Z14+T15</f>
        <v>486317</v>
      </c>
      <c r="AA15" s="20">
        <f t="shared" si="2"/>
        <v>-2.0635809281381645E-2</v>
      </c>
      <c r="AB15" s="20">
        <f t="shared" si="8"/>
        <v>5.6755366926706241</v>
      </c>
      <c r="AC15" s="17">
        <f>Z15/X15</f>
        <v>14655.574808922369</v>
      </c>
      <c r="AD15" s="20">
        <f t="shared" si="9"/>
        <v>0.13583065905827918</v>
      </c>
    </row>
    <row r="16" spans="1:34" ht="15" hidden="1" customHeight="1" x14ac:dyDescent="0.25">
      <c r="F16" s="16">
        <v>3.5</v>
      </c>
      <c r="G16" s="17">
        <v>15388</v>
      </c>
      <c r="H16" s="18">
        <v>3.375</v>
      </c>
      <c r="I16" s="18">
        <v>3.25</v>
      </c>
      <c r="J16" s="18">
        <v>3.5</v>
      </c>
      <c r="K16" s="19">
        <f t="shared" si="3"/>
        <v>38.484510006474963</v>
      </c>
      <c r="L16" s="20">
        <f t="shared" si="0"/>
        <v>-0.12888888888888894</v>
      </c>
      <c r="M16" s="17">
        <f t="shared" si="10"/>
        <v>521853</v>
      </c>
      <c r="N16" s="20">
        <f t="shared" si="1"/>
        <v>-2.3781909062678852E-2</v>
      </c>
      <c r="O16" s="20">
        <f t="shared" si="4"/>
        <v>4.4196191125444741</v>
      </c>
      <c r="P16" s="17">
        <f t="shared" si="5"/>
        <v>13560.079104870998</v>
      </c>
      <c r="Q16" s="20">
        <f t="shared" si="6"/>
        <v>0.12065852275967992</v>
      </c>
      <c r="R16" s="18"/>
      <c r="S16" s="16">
        <v>3.5</v>
      </c>
      <c r="T16" s="17">
        <v>10247</v>
      </c>
      <c r="U16" s="18">
        <v>3.375</v>
      </c>
      <c r="V16" s="18">
        <v>3.25</v>
      </c>
      <c r="W16" s="18">
        <v>3.5</v>
      </c>
      <c r="X16" s="19">
        <f t="shared" si="7"/>
        <v>38.484510006474963</v>
      </c>
      <c r="Y16" s="20">
        <f t="shared" si="2"/>
        <v>-0.12888888888888894</v>
      </c>
      <c r="Z16" s="17">
        <f>Z15+T16</f>
        <v>496564</v>
      </c>
      <c r="AA16" s="20">
        <f t="shared" si="2"/>
        <v>-2.0096773938920287E-2</v>
      </c>
      <c r="AB16" s="20">
        <f t="shared" si="8"/>
        <v>5.4134118879287936</v>
      </c>
      <c r="AC16" s="17">
        <f>Z16/X16</f>
        <v>12902.95757738513</v>
      </c>
      <c r="AD16" s="20">
        <f t="shared" si="9"/>
        <v>0.12488890746807635</v>
      </c>
    </row>
    <row r="17" spans="6:30" ht="15" hidden="1" customHeight="1" x14ac:dyDescent="0.25">
      <c r="F17" s="16">
        <v>3.75</v>
      </c>
      <c r="G17" s="17">
        <v>12713</v>
      </c>
      <c r="H17" s="18">
        <v>3.625</v>
      </c>
      <c r="I17" s="18">
        <v>3.5</v>
      </c>
      <c r="J17" s="18">
        <v>3.75</v>
      </c>
      <c r="K17" s="19">
        <f t="shared" si="3"/>
        <v>44.178646691106465</v>
      </c>
      <c r="L17" s="20">
        <f t="shared" si="0"/>
        <v>-0.12109375</v>
      </c>
      <c r="M17" s="17">
        <f t="shared" si="10"/>
        <v>534566</v>
      </c>
      <c r="N17" s="20">
        <f t="shared" si="1"/>
        <v>-1.8493017380351695E-2</v>
      </c>
      <c r="O17" s="20">
        <f t="shared" si="4"/>
        <v>5.548079608071891</v>
      </c>
      <c r="P17" s="17">
        <f t="shared" si="5"/>
        <v>12100.099030593725</v>
      </c>
      <c r="Q17" s="20">
        <f t="shared" si="6"/>
        <v>0.1167368335583554</v>
      </c>
      <c r="R17" s="18"/>
      <c r="S17" s="16">
        <v>3.75</v>
      </c>
      <c r="T17" s="17">
        <v>10184</v>
      </c>
      <c r="U17" s="18">
        <v>3.625</v>
      </c>
      <c r="V17" s="18">
        <v>3.5</v>
      </c>
      <c r="W17" s="18">
        <v>3.75</v>
      </c>
      <c r="X17" s="19">
        <f t="shared" si="7"/>
        <v>44.178646691106465</v>
      </c>
      <c r="Y17" s="20">
        <f t="shared" si="2"/>
        <v>-0.12109375</v>
      </c>
      <c r="Z17" s="17">
        <f>Z16+T17</f>
        <v>506748</v>
      </c>
      <c r="AA17" s="20">
        <f t="shared" si="2"/>
        <v>-1.4982816800659382E-2</v>
      </c>
      <c r="AB17" s="20">
        <f t="shared" si="8"/>
        <v>7.0821751751426856</v>
      </c>
      <c r="AC17" s="17">
        <f>Z17/X17</f>
        <v>11470.428316719186</v>
      </c>
      <c r="AD17" s="20">
        <f t="shared" si="9"/>
        <v>0.12073066177347203</v>
      </c>
    </row>
    <row r="18" spans="6:30" ht="15" hidden="1" customHeight="1" x14ac:dyDescent="0.25">
      <c r="F18" s="16">
        <v>4</v>
      </c>
      <c r="G18" s="17">
        <v>10072</v>
      </c>
      <c r="H18" s="18">
        <v>3.875</v>
      </c>
      <c r="I18" s="18">
        <v>3.75</v>
      </c>
      <c r="J18" s="18">
        <v>4</v>
      </c>
      <c r="K18" s="19">
        <f t="shared" si="3"/>
        <v>50.26548245743669</v>
      </c>
      <c r="L18" s="20">
        <f t="shared" si="0"/>
        <v>-0.11418685121107264</v>
      </c>
      <c r="M18" s="17">
        <f t="shared" si="10"/>
        <v>544638</v>
      </c>
      <c r="N18" s="20">
        <f t="shared" si="1"/>
        <v>-1.2845167429425874E-2</v>
      </c>
      <c r="O18" s="20">
        <f t="shared" si="4"/>
        <v>7.8894793967022903</v>
      </c>
      <c r="P18" s="17">
        <f t="shared" si="5"/>
        <v>10835.228736960462</v>
      </c>
      <c r="Q18" s="20">
        <f t="shared" si="6"/>
        <v>0.11440526020662456</v>
      </c>
      <c r="R18" s="18"/>
      <c r="S18" s="16">
        <v>4</v>
      </c>
      <c r="T18" s="17">
        <v>7708</v>
      </c>
      <c r="U18" s="18">
        <v>3.875</v>
      </c>
      <c r="V18" s="18">
        <v>3.75</v>
      </c>
      <c r="W18" s="18">
        <v>4</v>
      </c>
      <c r="X18" s="19">
        <f t="shared" si="7"/>
        <v>50.26548245743669</v>
      </c>
      <c r="Y18" s="20">
        <f t="shared" si="2"/>
        <v>-0.11418685121107264</v>
      </c>
      <c r="Z18" s="17">
        <f>Z17+T18</f>
        <v>514456</v>
      </c>
      <c r="AA18" s="20">
        <f t="shared" si="2"/>
        <v>-1.4053573379277817E-2</v>
      </c>
      <c r="AB18" s="20">
        <f t="shared" si="8"/>
        <v>7.1251115377845959</v>
      </c>
      <c r="AC18" s="17">
        <f>Z18/X18</f>
        <v>10234.776925410513</v>
      </c>
      <c r="AD18" s="20">
        <f t="shared" si="9"/>
        <v>0.11304108317729944</v>
      </c>
    </row>
    <row r="19" spans="6:30" ht="15" hidden="1" customHeight="1" x14ac:dyDescent="0.25">
      <c r="F19" s="16">
        <v>4.25</v>
      </c>
      <c r="G19" s="17">
        <v>7087</v>
      </c>
      <c r="H19" s="18">
        <v>4.125</v>
      </c>
      <c r="I19" s="18">
        <v>4</v>
      </c>
      <c r="J19" s="18">
        <v>4.25</v>
      </c>
      <c r="K19" s="19">
        <f t="shared" si="3"/>
        <v>56.745017305465637</v>
      </c>
      <c r="L19" s="20">
        <f t="shared" si="0"/>
        <v>-0.10802469135802462</v>
      </c>
      <c r="M19" s="17">
        <f t="shared" si="10"/>
        <v>551725</v>
      </c>
      <c r="N19" s="20">
        <f t="shared" si="1"/>
        <v>-8.7425057178430743E-3</v>
      </c>
      <c r="O19" s="20">
        <f t="shared" si="4"/>
        <v>11.356262019657695</v>
      </c>
      <c r="P19" s="17">
        <f t="shared" si="5"/>
        <v>9722.8801082215596</v>
      </c>
      <c r="Q19" s="20">
        <f t="shared" si="6"/>
        <v>0.11130597974885403</v>
      </c>
      <c r="R19" s="18"/>
      <c r="S19" s="16">
        <v>4.25</v>
      </c>
      <c r="T19" s="17">
        <v>7333</v>
      </c>
      <c r="U19" s="18">
        <v>4.125</v>
      </c>
      <c r="V19" s="18">
        <v>4</v>
      </c>
      <c r="W19" s="18">
        <v>4.25</v>
      </c>
      <c r="X19" s="19">
        <f t="shared" si="7"/>
        <v>56.745017305465637</v>
      </c>
      <c r="Y19" s="20">
        <f t="shared" si="2"/>
        <v>-0.10802469135802462</v>
      </c>
      <c r="Z19" s="17">
        <f>Z18+T19</f>
        <v>521789</v>
      </c>
      <c r="AA19" s="20">
        <f t="shared" si="2"/>
        <v>-1.3950121983253072E-2</v>
      </c>
      <c r="AB19" s="20">
        <f t="shared" si="8"/>
        <v>6.7436377608530416</v>
      </c>
      <c r="AC19" s="17">
        <f>Z19/X19</f>
        <v>9195.3271807310157</v>
      </c>
      <c r="AD19" s="20">
        <f t="shared" si="9"/>
        <v>0.10546768331289291</v>
      </c>
    </row>
    <row r="20" spans="6:30" ht="15" hidden="1" customHeight="1" x14ac:dyDescent="0.25">
      <c r="F20" s="16">
        <v>4.5</v>
      </c>
      <c r="G20" s="17">
        <v>4866</v>
      </c>
      <c r="H20" s="18">
        <v>4.375</v>
      </c>
      <c r="I20" s="18">
        <v>4.25</v>
      </c>
      <c r="J20" s="18">
        <v>4.5</v>
      </c>
      <c r="K20" s="19">
        <f t="shared" si="3"/>
        <v>63.617251235193308</v>
      </c>
      <c r="L20" s="20">
        <f t="shared" si="0"/>
        <v>-0.10249307479224368</v>
      </c>
      <c r="M20" s="17">
        <f t="shared" si="10"/>
        <v>556591</v>
      </c>
      <c r="N20" s="20">
        <f t="shared" si="1"/>
        <v>-5.1317158269909013E-3</v>
      </c>
      <c r="O20" s="20">
        <f t="shared" si="4"/>
        <v>18.972476701295214</v>
      </c>
      <c r="P20" s="17">
        <f t="shared" si="5"/>
        <v>8749.0576721443085</v>
      </c>
      <c r="Q20" s="20">
        <f t="shared" si="6"/>
        <v>0.10847978576066741</v>
      </c>
      <c r="R20" s="18"/>
      <c r="S20" s="16">
        <v>4.5</v>
      </c>
      <c r="T20" s="17">
        <v>7382</v>
      </c>
      <c r="U20" s="18">
        <v>4.375</v>
      </c>
      <c r="V20" s="18">
        <v>4.25</v>
      </c>
      <c r="W20" s="18">
        <v>4.5</v>
      </c>
      <c r="X20" s="19">
        <f t="shared" si="7"/>
        <v>63.617251235193308</v>
      </c>
      <c r="Y20" s="20">
        <f t="shared" si="2"/>
        <v>-0.10249307479224368</v>
      </c>
      <c r="Z20" s="17">
        <f>Z19+T20</f>
        <v>529171</v>
      </c>
      <c r="AA20" s="20">
        <f t="shared" si="2"/>
        <v>-1.1486587461705167E-2</v>
      </c>
      <c r="AB20" s="20">
        <f t="shared" si="8"/>
        <v>7.9228480724969579</v>
      </c>
      <c r="AC20" s="17">
        <f>Z20/X20</f>
        <v>8318.0425077413674</v>
      </c>
      <c r="AD20" s="20">
        <f t="shared" si="9"/>
        <v>0.10139920347630982</v>
      </c>
    </row>
    <row r="21" spans="6:30" ht="15" hidden="1" customHeight="1" x14ac:dyDescent="0.25">
      <c r="F21" s="16">
        <v>4.75</v>
      </c>
      <c r="G21" s="17">
        <v>2871</v>
      </c>
      <c r="H21" s="18">
        <v>4.625</v>
      </c>
      <c r="I21" s="18">
        <v>4.5</v>
      </c>
      <c r="J21" s="18">
        <v>4.75</v>
      </c>
      <c r="K21" s="19">
        <f t="shared" si="3"/>
        <v>70.882184246619701</v>
      </c>
      <c r="L21" s="20">
        <f>K21/K22-1</f>
        <v>-9.7500000000000142E-2</v>
      </c>
      <c r="M21" s="17">
        <f t="shared" si="10"/>
        <v>559462</v>
      </c>
      <c r="N21" s="20">
        <f>M21/M22-1</f>
        <v>-4.6382205743422666E-3</v>
      </c>
      <c r="O21" s="20">
        <f t="shared" si="4"/>
        <v>20.020992520138254</v>
      </c>
      <c r="P21" s="17">
        <f t="shared" si="5"/>
        <v>7892.8436806274094</v>
      </c>
      <c r="Q21" s="20">
        <f t="shared" si="6"/>
        <v>0.10289393842178152</v>
      </c>
      <c r="R21" s="18"/>
      <c r="S21" s="16">
        <v>4.75</v>
      </c>
      <c r="T21" s="17">
        <v>6149</v>
      </c>
      <c r="U21" s="18">
        <v>4.625</v>
      </c>
      <c r="V21" s="18">
        <v>4.5</v>
      </c>
      <c r="W21" s="18">
        <v>4.75</v>
      </c>
      <c r="X21" s="19">
        <f t="shared" si="7"/>
        <v>70.882184246619701</v>
      </c>
      <c r="Y21" s="20">
        <f>X21/X22-1</f>
        <v>-9.7500000000000142E-2</v>
      </c>
      <c r="Z21" s="17">
        <f>Z20+T21</f>
        <v>535320</v>
      </c>
      <c r="AA21" s="20">
        <f>Z21/Z22-1</f>
        <v>-1.1547821719654183E-2</v>
      </c>
      <c r="AB21" s="20">
        <f t="shared" si="8"/>
        <v>7.4431507834985808</v>
      </c>
      <c r="AC21" s="17">
        <f>Z21/X21</f>
        <v>7552.2503389210788</v>
      </c>
      <c r="AD21" s="20">
        <f t="shared" si="9"/>
        <v>9.5237870670743296E-2</v>
      </c>
    </row>
    <row r="22" spans="6:30" ht="15" hidden="1" customHeight="1" x14ac:dyDescent="0.25">
      <c r="F22" s="16">
        <v>5</v>
      </c>
      <c r="G22" s="17">
        <v>2607</v>
      </c>
      <c r="H22" s="18">
        <v>4.875</v>
      </c>
      <c r="I22" s="18">
        <v>4.75</v>
      </c>
      <c r="J22" s="18">
        <v>5</v>
      </c>
      <c r="K22" s="19">
        <f t="shared" si="3"/>
        <v>78.539816339744831</v>
      </c>
      <c r="L22" s="21" t="s">
        <v>17</v>
      </c>
      <c r="M22" s="17">
        <f t="shared" si="10"/>
        <v>562069</v>
      </c>
      <c r="N22" s="21" t="s">
        <v>17</v>
      </c>
      <c r="O22" s="21" t="s">
        <v>17</v>
      </c>
      <c r="P22" s="17">
        <f t="shared" si="5"/>
        <v>7156.4847766974817</v>
      </c>
      <c r="Q22" s="21" t="s">
        <v>17</v>
      </c>
      <c r="R22" s="18"/>
      <c r="S22" s="16">
        <v>5</v>
      </c>
      <c r="T22" s="17">
        <v>6254</v>
      </c>
      <c r="U22" s="18">
        <v>4.875</v>
      </c>
      <c r="V22" s="18">
        <v>4.75</v>
      </c>
      <c r="W22" s="18">
        <v>5</v>
      </c>
      <c r="X22" s="19">
        <f t="shared" si="7"/>
        <v>78.539816339744831</v>
      </c>
      <c r="Y22" s="21" t="s">
        <v>17</v>
      </c>
      <c r="Z22" s="17">
        <f>Z21+T22</f>
        <v>541574</v>
      </c>
      <c r="AA22" s="21" t="s">
        <v>17</v>
      </c>
      <c r="AB22" s="21" t="s">
        <v>17</v>
      </c>
      <c r="AC22" s="17">
        <f>Z22/X22</f>
        <v>6895.5343320040101</v>
      </c>
      <c r="AD22" s="21" t="s">
        <v>17</v>
      </c>
    </row>
  </sheetData>
  <sortState ref="A2:C9">
    <sortCondition ref="B2:B9"/>
  </sortState>
  <mergeCells count="2">
    <mergeCell ref="S1:AD1"/>
    <mergeCell ref="F1:Q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Morken</dc:creator>
  <cp:lastModifiedBy>Jonathan Morken</cp:lastModifiedBy>
  <dcterms:created xsi:type="dcterms:W3CDTF">2016-04-02T15:32:39Z</dcterms:created>
  <dcterms:modified xsi:type="dcterms:W3CDTF">2016-04-04T20:23:33Z</dcterms:modified>
</cp:coreProperties>
</file>