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LEANED-X\"/>
    </mc:Choice>
  </mc:AlternateContent>
  <bookViews>
    <workbookView xWindow="0" yWindow="0" windowWidth="20490" windowHeight="8235" activeTab="6"/>
  </bookViews>
  <sheets>
    <sheet name="T23 overview" sheetId="1" r:id="rId1"/>
    <sheet name="Land requirements" sheetId="2" r:id="rId2"/>
    <sheet name="Productivity" sheetId="3" r:id="rId3"/>
    <sheet name="Economics" sheetId="4" r:id="rId4"/>
    <sheet name="Soil health" sheetId="5" r:id="rId5"/>
    <sheet name="Water" sheetId="6" r:id="rId6"/>
    <sheet name="GHGs" sheetId="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7" l="1"/>
  <c r="G22" i="7"/>
  <c r="G21" i="7"/>
  <c r="G18" i="7"/>
  <c r="G15" i="7"/>
  <c r="G14" i="7"/>
  <c r="G13" i="7"/>
  <c r="G12" i="7"/>
  <c r="G11" i="7"/>
  <c r="G8" i="7"/>
  <c r="G7" i="7"/>
  <c r="G6" i="7"/>
  <c r="G5" i="7"/>
  <c r="G4" i="7"/>
  <c r="G7" i="6"/>
  <c r="G6" i="6"/>
  <c r="G5" i="6"/>
  <c r="G4" i="6"/>
  <c r="G10" i="5"/>
  <c r="G9" i="5"/>
  <c r="G4" i="5"/>
  <c r="H5" i="4"/>
  <c r="H4" i="4"/>
  <c r="S6" i="3"/>
  <c r="S5" i="3"/>
  <c r="L6" i="3"/>
  <c r="L5" i="3"/>
  <c r="L4" i="3"/>
  <c r="F7" i="3"/>
  <c r="F6" i="3"/>
  <c r="F5" i="3"/>
  <c r="F4" i="3"/>
  <c r="G9" i="2"/>
  <c r="G8" i="2"/>
  <c r="G7" i="2"/>
  <c r="G6" i="2"/>
  <c r="G5" i="2"/>
  <c r="G10" i="2" l="1"/>
  <c r="F23" i="7" l="1"/>
  <c r="F22" i="7"/>
  <c r="F21" i="7"/>
  <c r="E23" i="7"/>
  <c r="E22" i="7"/>
  <c r="E21" i="7"/>
  <c r="F18" i="7"/>
  <c r="E18" i="7"/>
  <c r="F14" i="7"/>
  <c r="F13" i="7"/>
  <c r="F12" i="7"/>
  <c r="F15" i="7" s="1"/>
  <c r="F11" i="7"/>
  <c r="E14" i="7"/>
  <c r="E13" i="7"/>
  <c r="E12" i="7"/>
  <c r="E11" i="7"/>
  <c r="E15" i="7" s="1"/>
  <c r="F7" i="7"/>
  <c r="F6" i="7"/>
  <c r="F5" i="7"/>
  <c r="F4" i="7"/>
  <c r="F8" i="7" s="1"/>
  <c r="E7" i="7"/>
  <c r="E6" i="7"/>
  <c r="E5" i="7"/>
  <c r="E8" i="7" s="1"/>
  <c r="E4" i="7"/>
  <c r="F6" i="6"/>
  <c r="F7" i="6"/>
  <c r="F5" i="6"/>
  <c r="F4" i="6"/>
  <c r="E7" i="6"/>
  <c r="E6" i="6"/>
  <c r="E5" i="6"/>
  <c r="E4" i="6"/>
  <c r="F10" i="5"/>
  <c r="F9" i="5"/>
  <c r="E10" i="5"/>
  <c r="E9" i="5"/>
  <c r="F4" i="5"/>
  <c r="E4" i="5"/>
  <c r="N6" i="4"/>
  <c r="N5" i="4"/>
  <c r="N4" i="4"/>
  <c r="M6" i="4"/>
  <c r="M5" i="4"/>
  <c r="M4" i="4"/>
  <c r="G5" i="4"/>
  <c r="G4" i="4"/>
  <c r="F5" i="4"/>
  <c r="F4" i="4"/>
  <c r="R6" i="3"/>
  <c r="R5" i="3"/>
  <c r="Q6" i="3"/>
  <c r="Q5" i="3"/>
  <c r="K6" i="3" l="1"/>
  <c r="K5" i="3"/>
  <c r="K4" i="3"/>
  <c r="J6" i="3"/>
  <c r="J5" i="3"/>
  <c r="J4" i="3"/>
  <c r="C4" i="3"/>
  <c r="E7" i="3"/>
  <c r="E6" i="3"/>
  <c r="E5" i="3"/>
  <c r="E4" i="3"/>
  <c r="D7" i="3"/>
  <c r="D6" i="3"/>
  <c r="D5" i="3"/>
  <c r="D4" i="3"/>
  <c r="F9" i="2"/>
  <c r="F8" i="2"/>
  <c r="F7" i="2"/>
  <c r="F6" i="2"/>
  <c r="F5" i="2"/>
  <c r="F10" i="2" s="1"/>
  <c r="E9" i="2"/>
  <c r="E8" i="2"/>
  <c r="E7" i="2"/>
  <c r="E6" i="2"/>
  <c r="E10" i="2" s="1"/>
  <c r="E5" i="2"/>
  <c r="D23" i="7" l="1"/>
  <c r="D22" i="7"/>
  <c r="D21" i="7"/>
  <c r="C23" i="7"/>
  <c r="C22" i="7"/>
  <c r="C21" i="7"/>
  <c r="D18" i="7"/>
  <c r="C18" i="7"/>
  <c r="D14" i="7"/>
  <c r="D13" i="7"/>
  <c r="D12" i="7"/>
  <c r="D11" i="7"/>
  <c r="D15" i="7" s="1"/>
  <c r="D7" i="7"/>
  <c r="D6" i="7"/>
  <c r="D5" i="7"/>
  <c r="D4" i="7"/>
  <c r="D8" i="7" s="1"/>
  <c r="C14" i="7"/>
  <c r="C13" i="7"/>
  <c r="C12" i="7"/>
  <c r="C11" i="7"/>
  <c r="C7" i="7"/>
  <c r="C6" i="7"/>
  <c r="C5" i="7"/>
  <c r="C4" i="7"/>
  <c r="D7" i="6"/>
  <c r="D6" i="6"/>
  <c r="D5" i="6"/>
  <c r="D4" i="6"/>
  <c r="C5" i="6"/>
  <c r="C6" i="6"/>
  <c r="C7" i="6"/>
  <c r="C4" i="6"/>
  <c r="D10" i="5"/>
  <c r="D9" i="5"/>
  <c r="C10" i="5"/>
  <c r="C9" i="5"/>
  <c r="D5" i="5"/>
  <c r="D4" i="5"/>
  <c r="C5" i="5"/>
  <c r="C4" i="5"/>
  <c r="L6" i="4"/>
  <c r="L5" i="4"/>
  <c r="L4" i="4"/>
  <c r="K6" i="4"/>
  <c r="K5" i="4"/>
  <c r="K4" i="4"/>
  <c r="E5" i="4"/>
  <c r="E4" i="4"/>
  <c r="D5" i="4"/>
  <c r="D4" i="4"/>
  <c r="C8" i="7" l="1"/>
  <c r="C15" i="7"/>
  <c r="I6" i="3"/>
  <c r="I5" i="3"/>
  <c r="I4" i="3"/>
  <c r="H6" i="3"/>
  <c r="H5" i="3"/>
  <c r="H4" i="3"/>
  <c r="C7" i="3"/>
  <c r="C6" i="3"/>
  <c r="C5" i="3"/>
  <c r="P6" i="3"/>
  <c r="P5" i="3"/>
  <c r="B7" i="3"/>
  <c r="B6" i="3"/>
  <c r="B5" i="3"/>
  <c r="B4" i="3"/>
  <c r="O6" i="3"/>
  <c r="O5" i="3"/>
  <c r="D9" i="2"/>
  <c r="D8" i="2"/>
  <c r="D7" i="2"/>
  <c r="D6" i="2"/>
  <c r="D5" i="2"/>
  <c r="C9" i="2"/>
  <c r="C8" i="2"/>
  <c r="C7" i="2"/>
  <c r="C6" i="2"/>
  <c r="C5" i="2"/>
  <c r="D17" i="1"/>
  <c r="D16" i="1"/>
  <c r="D15" i="1"/>
  <c r="D14" i="1"/>
  <c r="D13" i="1"/>
  <c r="D12" i="1"/>
  <c r="C12" i="1"/>
  <c r="C13" i="1"/>
  <c r="C14" i="1"/>
  <c r="C15" i="1"/>
  <c r="C16" i="1"/>
  <c r="C17" i="1"/>
  <c r="C18" i="1" l="1"/>
  <c r="D18" i="1"/>
  <c r="C10" i="2"/>
  <c r="D10" i="2"/>
</calcChain>
</file>

<file path=xl/sharedStrings.xml><?xml version="1.0" encoding="utf-8"?>
<sst xmlns="http://schemas.openxmlformats.org/spreadsheetml/2006/main" count="140" uniqueCount="74">
  <si>
    <t xml:space="preserve"> </t>
  </si>
  <si>
    <t>Farm ID</t>
  </si>
  <si>
    <t>District</t>
  </si>
  <si>
    <t>Precipitation (mm/yr.)</t>
  </si>
  <si>
    <t>Altitude (m.a.s.l)</t>
  </si>
  <si>
    <t>Household members</t>
  </si>
  <si>
    <t>Livestock numbers</t>
  </si>
  <si>
    <t>T23</t>
  </si>
  <si>
    <t>Mufindi</t>
  </si>
  <si>
    <t>Wet season (%)</t>
  </si>
  <si>
    <t>Dry season (%)</t>
  </si>
  <si>
    <t>Feed basket</t>
  </si>
  <si>
    <t>Natural pasture</t>
  </si>
  <si>
    <t>Concentrate</t>
  </si>
  <si>
    <t>Rhodes grass</t>
  </si>
  <si>
    <t>Napier grass</t>
  </si>
  <si>
    <t>Guatemala</t>
  </si>
  <si>
    <t>Maize stover</t>
  </si>
  <si>
    <t>Total</t>
  </si>
  <si>
    <t>CLEANED V4</t>
  </si>
  <si>
    <t>Naturally occuring pasture</t>
  </si>
  <si>
    <t>Zeamays</t>
  </si>
  <si>
    <t>Guatemala grass</t>
  </si>
  <si>
    <t>Feed items</t>
  </si>
  <si>
    <t>Total land requirements</t>
  </si>
  <si>
    <t xml:space="preserve">Meat </t>
  </si>
  <si>
    <t>Productivity (kg/ha/yr)</t>
  </si>
  <si>
    <t>Milk</t>
  </si>
  <si>
    <t>Meat</t>
  </si>
  <si>
    <t>Protein</t>
  </si>
  <si>
    <t>Productivity (kg/yr)</t>
  </si>
  <si>
    <t>AME days/yr total</t>
  </si>
  <si>
    <t>AME days/ ha total</t>
  </si>
  <si>
    <t xml:space="preserve">Manure </t>
  </si>
  <si>
    <t xml:space="preserve">Milk FPCM </t>
  </si>
  <si>
    <t>AME DAYS</t>
  </si>
  <si>
    <t xml:space="preserve">Value of production </t>
  </si>
  <si>
    <t xml:space="preserve"> (USD/ha/year)</t>
  </si>
  <si>
    <t>(USD/year)</t>
  </si>
  <si>
    <t>Manure</t>
  </si>
  <si>
    <t>CLEANED  V4</t>
  </si>
  <si>
    <t>Annual value of livestock products (USD)</t>
  </si>
  <si>
    <t>N nutrient efficiency</t>
  </si>
  <si>
    <t>Mining</t>
  </si>
  <si>
    <t>Leaching</t>
  </si>
  <si>
    <t>Soil erosion</t>
  </si>
  <si>
    <t xml:space="preserve"> (kg soil/ kg FPCM)</t>
  </si>
  <si>
    <t>(t soil/ha/yr)</t>
  </si>
  <si>
    <t>waterha (m3/ha/yr)</t>
  </si>
  <si>
    <t>water impacts</t>
  </si>
  <si>
    <t>Waterprotein (m3/kg)</t>
  </si>
  <si>
    <t>Watermilk (m3/kg)</t>
  </si>
  <si>
    <t>Watermeat (m3/kg)</t>
  </si>
  <si>
    <t>Sources and sinks (Tier 1 values)</t>
  </si>
  <si>
    <t>Sources and sinks (Tier 2 values)</t>
  </si>
  <si>
    <t>liv.enteric fermentation</t>
  </si>
  <si>
    <t>Soil</t>
  </si>
  <si>
    <t>liv. Manure</t>
  </si>
  <si>
    <t>off farm emissions</t>
  </si>
  <si>
    <t>( t CO2e/ha/yr)</t>
  </si>
  <si>
    <t xml:space="preserve">GHG emission intensity </t>
  </si>
  <si>
    <t>Emission per product</t>
  </si>
  <si>
    <t>GHGprotein</t>
  </si>
  <si>
    <t>GHGmeat</t>
  </si>
  <si>
    <t>GHGmilk</t>
  </si>
  <si>
    <t>CLEANED X2</t>
  </si>
  <si>
    <r>
      <t>Population density (pp/km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</si>
  <si>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CLEANED V4 -3 seasons</t>
  </si>
  <si>
    <t>CLEANED V5</t>
  </si>
  <si>
    <t>CLEANED V4-3 seasons</t>
  </si>
  <si>
    <t>CLEANED V4- 3 seasons</t>
  </si>
  <si>
    <t>CLEANED V4 - 3seasons</t>
  </si>
  <si>
    <t>CLEANED V4-3seasons</t>
  </si>
  <si>
    <t>CLEANED_V4_290620.xlsm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</si>
</sst>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"/>
    <numFmt numFmtId="171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2" fillId="0" borderId="0" xfId="0" applyFont="1"/>
    <xf numFmtId="9" fontId="0" fillId="0" borderId="0" xfId="0" applyNumberFormat="1"/>
    <xf numFmtId="164" fontId="0" fillId="0" borderId="0" xfId="0" applyNumberFormat="1"/>
    <xf numFmtId="164" fontId="1" fillId="2" borderId="0" xfId="0" applyNumberFormat="1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1" fontId="0" fillId="0" borderId="0" xfId="0" applyNumberFormat="1"/>
    <xf numFmtId="0" fontId="4" fillId="0" borderId="0" xfId="0" applyFont="1"/>
    <xf numFmtId="0" fontId="0" fillId="0" borderId="0" xfId="0" applyFont="1"/>
    <xf numFmtId="2" fontId="0" fillId="0" borderId="0" xfId="0" applyNumberFormat="1"/>
    <xf numFmtId="43" fontId="0" fillId="0" borderId="0" xfId="0" applyNumberFormat="1"/>
    <xf numFmtId="0" fontId="0" fillId="0" borderId="0" xfId="0" applyFont="1" applyAlignment="1"/>
    <xf numFmtId="0" fontId="2" fillId="0" borderId="0" xfId="0" applyFont="1" applyAlignment="1">
      <alignment horizontal="center"/>
    </xf>
    <xf numFmtId="1" fontId="0" fillId="0" borderId="0" xfId="0" applyNumberFormat="1" applyFont="1"/>
    <xf numFmtId="1" fontId="0" fillId="0" borderId="0" xfId="0" applyNumberFormat="1" applyFont="1" applyFill="1"/>
    <xf numFmtId="2" fontId="0" fillId="0" borderId="0" xfId="0" applyNumberFormat="1" applyFont="1" applyFill="1"/>
    <xf numFmtId="0" fontId="0" fillId="2" borderId="0" xfId="0" applyFill="1" applyAlignment="1">
      <alignment horizontal="center"/>
    </xf>
    <xf numFmtId="171" fontId="0" fillId="0" borderId="0" xfId="0" applyNumberFormat="1"/>
    <xf numFmtId="1" fontId="0" fillId="0" borderId="0" xfId="0" applyNumberFormat="1" applyFill="1"/>
    <xf numFmtId="43" fontId="4" fillId="0" borderId="0" xfId="0" applyNumberFormat="1" applyFont="1" applyFill="1"/>
    <xf numFmtId="0" fontId="2" fillId="0" borderId="1" xfId="0" applyFont="1" applyBorder="1"/>
    <xf numFmtId="0" fontId="0" fillId="0" borderId="1" xfId="0" applyBorder="1"/>
    <xf numFmtId="43" fontId="2" fillId="0" borderId="1" xfId="0" applyNumberFormat="1" applyFont="1" applyBorder="1"/>
    <xf numFmtId="43" fontId="0" fillId="0" borderId="1" xfId="0" applyNumberFormat="1" applyBorder="1"/>
    <xf numFmtId="2" fontId="0" fillId="0" borderId="1" xfId="0" applyNumberFormat="1" applyBorder="1"/>
    <xf numFmtId="0" fontId="0" fillId="0" borderId="1" xfId="0" applyFont="1" applyBorder="1" applyAlignment="1">
      <alignment vertical="center"/>
    </xf>
    <xf numFmtId="2" fontId="5" fillId="2" borderId="1" xfId="0" applyNumberFormat="1" applyFont="1" applyFill="1" applyBorder="1"/>
    <xf numFmtId="2" fontId="1" fillId="2" borderId="1" xfId="0" applyNumberFormat="1" applyFont="1" applyFill="1" applyBorder="1"/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76142673400884"/>
          <c:y val="6.0185185185185182E-2"/>
          <c:w val="0.82054668465246627"/>
          <c:h val="0.586743219597550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'Land requirements'!$C$4</c:f>
              <c:strCache>
                <c:ptCount val="1"/>
                <c:pt idx="0">
                  <c:v>CLEANED X2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'Land requirements'!$B$5:$B$9</c:f>
              <c:strCache>
                <c:ptCount val="5"/>
                <c:pt idx="0">
                  <c:v>Naturally occuring pasture</c:v>
                </c:pt>
                <c:pt idx="1">
                  <c:v>Napier grass</c:v>
                </c:pt>
                <c:pt idx="2">
                  <c:v>Zeamays</c:v>
                </c:pt>
                <c:pt idx="3">
                  <c:v>Rhodes grass</c:v>
                </c:pt>
                <c:pt idx="4">
                  <c:v>Guatemala grass</c:v>
                </c:pt>
              </c:strCache>
            </c:strRef>
          </c:cat>
          <c:val>
            <c:numRef>
              <c:f>'Land requirements'!$C$5:$C$9</c:f>
              <c:numCache>
                <c:formatCode>0.000</c:formatCode>
                <c:ptCount val="5"/>
                <c:pt idx="0">
                  <c:v>0.11605117411355399</c:v>
                </c:pt>
                <c:pt idx="1">
                  <c:v>1.4639690375499932E-2</c:v>
                </c:pt>
                <c:pt idx="2">
                  <c:v>0.36847947694770705</c:v>
                </c:pt>
                <c:pt idx="3">
                  <c:v>9.7090745826499264E-2</c:v>
                </c:pt>
                <c:pt idx="4">
                  <c:v>2.6356567550878132E-2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1-40DD-8823-E477BBD151FD}"/>
            </c:ext>
          </c:extLst>
        </c:ser>
        <c:ser>
          <c:idx val="1"/>
          <c:order val="1"/>
          <c:tx>
            <c:strRef>
              <c:f>'Land requirements'!$D$4</c:f>
              <c:strCache>
                <c:ptCount val="1"/>
                <c:pt idx="0">
                  <c:v>CLEANED V4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'Land requirements'!$B$5:$B$9</c:f>
              <c:strCache>
                <c:ptCount val="5"/>
                <c:pt idx="0">
                  <c:v>Naturally occuring pasture</c:v>
                </c:pt>
                <c:pt idx="1">
                  <c:v>Napier grass</c:v>
                </c:pt>
                <c:pt idx="2">
                  <c:v>Zeamays</c:v>
                </c:pt>
                <c:pt idx="3">
                  <c:v>Rhodes grass</c:v>
                </c:pt>
                <c:pt idx="4">
                  <c:v>Guatemala grass</c:v>
                </c:pt>
              </c:strCache>
            </c:strRef>
          </c:cat>
          <c:val>
            <c:numRef>
              <c:f>'Land requirements'!$D$5:$D$9</c:f>
              <c:numCache>
                <c:formatCode>0.000</c:formatCode>
                <c:ptCount val="5"/>
                <c:pt idx="0">
                  <c:v>0.43211711822316345</c:v>
                </c:pt>
                <c:pt idx="1">
                  <c:v>2.615833088055531E-2</c:v>
                </c:pt>
                <c:pt idx="2">
                  <c:v>1.1315881315301302</c:v>
                </c:pt>
                <c:pt idx="3">
                  <c:v>0.17207338555053109</c:v>
                </c:pt>
                <c:pt idx="4">
                  <c:v>7.8736347316908345E-2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41-40DD-8823-E477BBD151FD}"/>
            </c:ext>
          </c:extLst>
        </c:ser>
        <c:ser>
          <c:idx val="2"/>
          <c:order val="2"/>
          <c:tx>
            <c:strRef>
              <c:f>'Land requirements'!$E$4</c:f>
              <c:strCache>
                <c:ptCount val="1"/>
                <c:pt idx="0">
                  <c:v>CLEANED V4 -3 seasons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'Land requirements'!$B$5:$B$9</c:f>
              <c:strCache>
                <c:ptCount val="5"/>
                <c:pt idx="0">
                  <c:v>Naturally occuring pasture</c:v>
                </c:pt>
                <c:pt idx="1">
                  <c:v>Napier grass</c:v>
                </c:pt>
                <c:pt idx="2">
                  <c:v>Zeamays</c:v>
                </c:pt>
                <c:pt idx="3">
                  <c:v>Rhodes grass</c:v>
                </c:pt>
                <c:pt idx="4">
                  <c:v>Guatemala grass</c:v>
                </c:pt>
              </c:strCache>
            </c:strRef>
          </c:cat>
          <c:val>
            <c:numRef>
              <c:f>'Land requirements'!$E$5:$E$9</c:f>
              <c:numCache>
                <c:formatCode>0.000</c:formatCode>
                <c:ptCount val="5"/>
                <c:pt idx="0">
                  <c:v>0.49157229442375316</c:v>
                </c:pt>
                <c:pt idx="1">
                  <c:v>2.9946669286461836E-2</c:v>
                </c:pt>
                <c:pt idx="2">
                  <c:v>0.90954348572110355</c:v>
                </c:pt>
                <c:pt idx="3">
                  <c:v>0.19814299519254597</c:v>
                </c:pt>
                <c:pt idx="4">
                  <c:v>6.4332183440858282E-2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0-4B8C-BF7F-2C7FD854181C}"/>
            </c:ext>
          </c:extLst>
        </c:ser>
        <c:ser>
          <c:idx val="3"/>
          <c:order val="3"/>
          <c:tx>
            <c:strRef>
              <c:f>'Land requirements'!$F$4</c:f>
              <c:strCache>
                <c:ptCount val="1"/>
                <c:pt idx="0">
                  <c:v>CLEANED V5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'Land requirements'!$B$5:$B$9</c:f>
              <c:strCache>
                <c:ptCount val="5"/>
                <c:pt idx="0">
                  <c:v>Naturally occuring pasture</c:v>
                </c:pt>
                <c:pt idx="1">
                  <c:v>Napier grass</c:v>
                </c:pt>
                <c:pt idx="2">
                  <c:v>Zeamays</c:v>
                </c:pt>
                <c:pt idx="3">
                  <c:v>Rhodes grass</c:v>
                </c:pt>
                <c:pt idx="4">
                  <c:v>Guatemala grass</c:v>
                </c:pt>
              </c:strCache>
            </c:strRef>
          </c:cat>
          <c:val>
            <c:numRef>
              <c:f>'Land requirements'!$F$5:$F$9</c:f>
              <c:numCache>
                <c:formatCode>0.000</c:formatCode>
                <c:ptCount val="5"/>
                <c:pt idx="0">
                  <c:v>0.49157229442375316</c:v>
                </c:pt>
                <c:pt idx="1">
                  <c:v>2.9946669286461836E-2</c:v>
                </c:pt>
                <c:pt idx="2">
                  <c:v>0.90954348572110355</c:v>
                </c:pt>
                <c:pt idx="3">
                  <c:v>0.19814299519254597</c:v>
                </c:pt>
                <c:pt idx="4">
                  <c:v>6.4332183440858282E-2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80-4B8C-BF7F-2C7FD8541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8590943"/>
        <c:axId val="1438586367"/>
      </c:barChart>
      <c:catAx>
        <c:axId val="1438590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Feed basket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586367"/>
        <c:crosses val="autoZero"/>
        <c:auto val="1"/>
        <c:lblAlgn val="ctr"/>
        <c:lblOffset val="100"/>
        <c:noMultiLvlLbl val="0"/>
      </c:catAx>
      <c:valAx>
        <c:axId val="143858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Land (ha)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59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Tier 2 emissions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GHGs!$C$10</c:f>
              <c:strCache>
                <c:ptCount val="1"/>
                <c:pt idx="0">
                  <c:v>CLEANED X2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GHGs!$B$11:$B$14</c:f>
              <c:strCache>
                <c:ptCount val="4"/>
                <c:pt idx="0">
                  <c:v>liv.enteric fermentation</c:v>
                </c:pt>
                <c:pt idx="1">
                  <c:v>Soil</c:v>
                </c:pt>
                <c:pt idx="2">
                  <c:v>liv. Manure</c:v>
                </c:pt>
                <c:pt idx="3">
                  <c:v>off farm emissions</c:v>
                </c:pt>
              </c:strCache>
            </c:strRef>
          </c:cat>
          <c:val>
            <c:numRef>
              <c:f>GHGs!$C$11:$C$14</c:f>
              <c:numCache>
                <c:formatCode>0.00</c:formatCode>
                <c:ptCount val="4"/>
                <c:pt idx="0">
                  <c:v>5.4169933237552588</c:v>
                </c:pt>
                <c:pt idx="1">
                  <c:v>0.46875414155080991</c:v>
                </c:pt>
                <c:pt idx="2">
                  <c:v>3.2442631089350753</c:v>
                </c:pt>
                <c:pt idx="3">
                  <c:v>5.875355399441738E-3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9-4980-B5DF-9B2569F914FB}"/>
            </c:ext>
          </c:extLst>
        </c:ser>
        <c:ser>
          <c:idx val="1"/>
          <c:order val="1"/>
          <c:tx>
            <c:strRef>
              <c:f>GHGs!$D$10</c:f>
              <c:strCache>
                <c:ptCount val="1"/>
                <c:pt idx="0">
                  <c:v>CLEANED V4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GHGs!$B$11:$B$14</c:f>
              <c:strCache>
                <c:ptCount val="4"/>
                <c:pt idx="0">
                  <c:v>liv.enteric fermentation</c:v>
                </c:pt>
                <c:pt idx="1">
                  <c:v>Soil</c:v>
                </c:pt>
                <c:pt idx="2">
                  <c:v>liv. Manure</c:v>
                </c:pt>
                <c:pt idx="3">
                  <c:v>off farm emissions</c:v>
                </c:pt>
              </c:strCache>
            </c:strRef>
          </c:cat>
          <c:val>
            <c:numRef>
              <c:f>GHGs!$D$11:$D$14</c:f>
              <c:numCache>
                <c:formatCode>0.00</c:formatCode>
                <c:ptCount val="4"/>
                <c:pt idx="0">
                  <c:v>5.0126127052395244</c:v>
                </c:pt>
                <c:pt idx="1">
                  <c:v>0.36171343898979047</c:v>
                </c:pt>
                <c:pt idx="2">
                  <c:v>1.0967281237811013</c:v>
                </c:pt>
                <c:pt idx="3">
                  <c:v>2.1323718724068162E-3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E9-4980-B5DF-9B2569F914FB}"/>
            </c:ext>
          </c:extLst>
        </c:ser>
        <c:ser>
          <c:idx val="2"/>
          <c:order val="2"/>
          <c:tx>
            <c:strRef>
              <c:f>GHGs!$E$10</c:f>
              <c:strCache>
                <c:ptCount val="1"/>
                <c:pt idx="0">
                  <c:v>CLEANED V4-3 seasons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GHGs!$B$11:$B$14</c:f>
              <c:strCache>
                <c:ptCount val="4"/>
                <c:pt idx="0">
                  <c:v>liv.enteric fermentation</c:v>
                </c:pt>
                <c:pt idx="1">
                  <c:v>Soil</c:v>
                </c:pt>
                <c:pt idx="2">
                  <c:v>liv. Manure</c:v>
                </c:pt>
                <c:pt idx="3">
                  <c:v>off farm emissions</c:v>
                </c:pt>
              </c:strCache>
            </c:strRef>
          </c:cat>
          <c:val>
            <c:numRef>
              <c:f>GHGs!$E$11:$E$14</c:f>
              <c:numCache>
                <c:formatCode>0.00</c:formatCode>
                <c:ptCount val="4"/>
                <c:pt idx="0">
                  <c:v>5.5337362896641116</c:v>
                </c:pt>
                <c:pt idx="1">
                  <c:v>9.0716494235919098E-2</c:v>
                </c:pt>
                <c:pt idx="2">
                  <c:v>0.38258252863613396</c:v>
                </c:pt>
                <c:pt idx="3">
                  <c:v>2.3176337714357511E-3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9-4172-94C9-7E8A2ABB6D3E}"/>
            </c:ext>
          </c:extLst>
        </c:ser>
        <c:ser>
          <c:idx val="3"/>
          <c:order val="3"/>
          <c:tx>
            <c:strRef>
              <c:f>GHGs!$F$10</c:f>
              <c:strCache>
                <c:ptCount val="1"/>
                <c:pt idx="0">
                  <c:v>CLEANED V5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GHGs!$B$11:$B$14</c:f>
              <c:strCache>
                <c:ptCount val="4"/>
                <c:pt idx="0">
                  <c:v>liv.enteric fermentation</c:v>
                </c:pt>
                <c:pt idx="1">
                  <c:v>Soil</c:v>
                </c:pt>
                <c:pt idx="2">
                  <c:v>liv. Manure</c:v>
                </c:pt>
                <c:pt idx="3">
                  <c:v>off farm emissions</c:v>
                </c:pt>
              </c:strCache>
            </c:strRef>
          </c:cat>
          <c:val>
            <c:numRef>
              <c:f>GHGs!$F$11:$F$14</c:f>
              <c:numCache>
                <c:formatCode>0.00</c:formatCode>
                <c:ptCount val="4"/>
                <c:pt idx="0">
                  <c:v>5.5337362896641116</c:v>
                </c:pt>
                <c:pt idx="1">
                  <c:v>0.39604178314834426</c:v>
                </c:pt>
                <c:pt idx="2">
                  <c:v>1.2306473465388386</c:v>
                </c:pt>
                <c:pt idx="3">
                  <c:v>2.9128375527369577E-2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A9-4172-94C9-7E8A2ABB6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8447807"/>
        <c:axId val="1478445311"/>
      </c:barChart>
      <c:catAx>
        <c:axId val="1478447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sources and sinks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45311"/>
        <c:crosses val="autoZero"/>
        <c:auto val="1"/>
        <c:lblAlgn val="ctr"/>
        <c:lblOffset val="100"/>
        <c:noMultiLvlLbl val="0"/>
      </c:catAx>
      <c:valAx>
        <c:axId val="147844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co2e /ha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4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GHGs!$C$20</c:f>
              <c:strCache>
                <c:ptCount val="1"/>
                <c:pt idx="0">
                  <c:v>CLEANED X2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GHGs!$B$21:$B$23</c:f>
              <c:strCache>
                <c:ptCount val="3"/>
                <c:pt idx="0">
                  <c:v>GHGprotein</c:v>
                </c:pt>
                <c:pt idx="1">
                  <c:v>GHGmeat</c:v>
                </c:pt>
                <c:pt idx="2">
                  <c:v>GHGmilk</c:v>
                </c:pt>
              </c:strCache>
            </c:strRef>
          </c:cat>
          <c:val>
            <c:numRef>
              <c:f>GHGs!$C$21:$C$23</c:f>
              <c:numCache>
                <c:formatCode>0.00</c:formatCode>
                <c:ptCount val="3"/>
                <c:pt idx="0">
                  <c:v>30.53635128635991</c:v>
                </c:pt>
                <c:pt idx="1">
                  <c:v>20.942034232840793</c:v>
                </c:pt>
                <c:pt idx="2">
                  <c:v>1.8197348021045792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6-43A9-9BCC-086C94A65394}"/>
            </c:ext>
          </c:extLst>
        </c:ser>
        <c:ser>
          <c:idx val="1"/>
          <c:order val="1"/>
          <c:tx>
            <c:strRef>
              <c:f>GHGs!$D$20</c:f>
              <c:strCache>
                <c:ptCount val="1"/>
                <c:pt idx="0">
                  <c:v>CLEANED V4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GHGs!$B$21:$B$23</c:f>
              <c:strCache>
                <c:ptCount val="3"/>
                <c:pt idx="0">
                  <c:v>GHGprotein</c:v>
                </c:pt>
                <c:pt idx="1">
                  <c:v>GHGmeat</c:v>
                </c:pt>
                <c:pt idx="2">
                  <c:v>GHGmilk</c:v>
                </c:pt>
              </c:strCache>
            </c:strRef>
          </c:cat>
          <c:val>
            <c:numRef>
              <c:f>GHGs!$D$21:$D$23</c:f>
              <c:numCache>
                <c:formatCode>0.00</c:formatCode>
                <c:ptCount val="3"/>
                <c:pt idx="0">
                  <c:v>62.707432859582482</c:v>
                </c:pt>
                <c:pt idx="1">
                  <c:v>43.881140956916397</c:v>
                </c:pt>
                <c:pt idx="2">
                  <c:v>3.6918866256118901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16-43A9-9BCC-086C94A65394}"/>
            </c:ext>
          </c:extLst>
        </c:ser>
        <c:ser>
          <c:idx val="2"/>
          <c:order val="2"/>
          <c:tx>
            <c:strRef>
              <c:f>GHGs!$E$20</c:f>
              <c:strCache>
                <c:ptCount val="1"/>
                <c:pt idx="0">
                  <c:v>CLEANED V4-3 seasons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GHGs!$B$21:$B$23</c:f>
              <c:strCache>
                <c:ptCount val="3"/>
                <c:pt idx="0">
                  <c:v>GHGprotein</c:v>
                </c:pt>
                <c:pt idx="1">
                  <c:v>GHGmeat</c:v>
                </c:pt>
                <c:pt idx="2">
                  <c:v>GHGmilk</c:v>
                </c:pt>
              </c:strCache>
            </c:strRef>
          </c:cat>
          <c:val>
            <c:numRef>
              <c:f>GHGs!$E$21:$E$23</c:f>
              <c:numCache>
                <c:formatCode>0.00</c:formatCode>
                <c:ptCount val="3"/>
                <c:pt idx="0">
                  <c:v>53.557747015674977</c:v>
                </c:pt>
                <c:pt idx="1">
                  <c:v>37.478412669074295</c:v>
                </c:pt>
                <c:pt idx="2">
                  <c:v>3.1532008390112258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9-44C0-B34C-0EC97C158C58}"/>
            </c:ext>
          </c:extLst>
        </c:ser>
        <c:ser>
          <c:idx val="3"/>
          <c:order val="3"/>
          <c:tx>
            <c:strRef>
              <c:f>GHGs!$F$20</c:f>
              <c:strCache>
                <c:ptCount val="1"/>
                <c:pt idx="0">
                  <c:v>CLEANED V5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GHGs!$B$21:$B$23</c:f>
              <c:strCache>
                <c:ptCount val="3"/>
                <c:pt idx="0">
                  <c:v>GHGprotein</c:v>
                </c:pt>
                <c:pt idx="1">
                  <c:v>GHGmeat</c:v>
                </c:pt>
                <c:pt idx="2">
                  <c:v>GHGmilk</c:v>
                </c:pt>
              </c:strCache>
            </c:strRef>
          </c:cat>
          <c:val>
            <c:numRef>
              <c:f>GHGs!$F$21:$F$23</c:f>
              <c:numCache>
                <c:formatCode>0.00</c:formatCode>
                <c:ptCount val="3"/>
                <c:pt idx="0">
                  <c:v>63.841185074091605</c:v>
                </c:pt>
                <c:pt idx="1">
                  <c:v>44.674513264892937</c:v>
                </c:pt>
                <c:pt idx="2">
                  <c:v>3.7586360434500734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89-44C0-B34C-0EC97C158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2116623"/>
        <c:axId val="1472122447"/>
      </c:barChart>
      <c:catAx>
        <c:axId val="1472116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Livestock products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122447"/>
        <c:crosses val="autoZero"/>
        <c:auto val="1"/>
        <c:lblAlgn val="ctr"/>
        <c:lblOffset val="100"/>
        <c:noMultiLvlLbl val="0"/>
      </c:catAx>
      <c:valAx>
        <c:axId val="147212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GHG emission (kg</a:t>
                </a:r>
                <a:r>
                  <a:rPr lang="en-US" baseline="0"/>
                  <a:t> co2e/product)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11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65234257741245"/>
          <c:y val="5.0925925925925923E-2"/>
          <c:w val="0.87234765742258757"/>
          <c:h val="0.63759988334791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Productivity!$O$4</c:f>
              <c:strCache>
                <c:ptCount val="1"/>
                <c:pt idx="0">
                  <c:v>CLEANED X2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Productivity!$N$5:$N$6</c:f>
              <c:strCache>
                <c:ptCount val="2"/>
                <c:pt idx="0">
                  <c:v>AME days/yr total</c:v>
                </c:pt>
                <c:pt idx="1">
                  <c:v>AME days/ ha total</c:v>
                </c:pt>
              </c:strCache>
            </c:strRef>
          </c:cat>
          <c:val>
            <c:numRef>
              <c:f>Productivity!$O$5:$O$6</c:f>
              <c:numCache>
                <c:formatCode>0</c:formatCode>
                <c:ptCount val="2"/>
                <c:pt idx="0">
                  <c:v>1450.9054799999999</c:v>
                </c:pt>
                <c:pt idx="1">
                  <c:v>2330.331414121431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C-40AC-AA61-826AB85F705E}"/>
            </c:ext>
          </c:extLst>
        </c:ser>
        <c:ser>
          <c:idx val="1"/>
          <c:order val="1"/>
          <c:tx>
            <c:strRef>
              <c:f>Productivity!$P$4</c:f>
              <c:strCache>
                <c:ptCount val="1"/>
                <c:pt idx="0">
                  <c:v>CLEANED V4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Productivity!$N$5:$N$6</c:f>
              <c:strCache>
                <c:ptCount val="2"/>
                <c:pt idx="0">
                  <c:v>AME days/yr total</c:v>
                </c:pt>
                <c:pt idx="1">
                  <c:v>AME days/ ha total</c:v>
                </c:pt>
              </c:strCache>
            </c:strRef>
          </c:cat>
          <c:val>
            <c:numRef>
              <c:f>Productivity!$P$5:$P$6</c:f>
              <c:numCache>
                <c:formatCode>0</c:formatCode>
                <c:ptCount val="2"/>
                <c:pt idx="0">
                  <c:v>1490.6677199999999</c:v>
                </c:pt>
                <c:pt idx="1">
                  <c:v>809.84915088733737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2C-40AC-AA61-826AB85F705E}"/>
            </c:ext>
          </c:extLst>
        </c:ser>
        <c:ser>
          <c:idx val="2"/>
          <c:order val="2"/>
          <c:tx>
            <c:strRef>
              <c:f>Productivity!$Q$4</c:f>
              <c:strCache>
                <c:ptCount val="1"/>
                <c:pt idx="0">
                  <c:v>CLEANED V4- 3 seasons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Productivity!$N$5:$N$6</c:f>
              <c:strCache>
                <c:ptCount val="2"/>
                <c:pt idx="0">
                  <c:v>AME days/yr total</c:v>
                </c:pt>
                <c:pt idx="1">
                  <c:v>AME days/ ha total</c:v>
                </c:pt>
              </c:strCache>
            </c:strRef>
          </c:cat>
          <c:val>
            <c:numRef>
              <c:f>Productivity!$Q$5:$Q$6</c:f>
              <c:numCache>
                <c:formatCode>0</c:formatCode>
                <c:ptCount val="2"/>
                <c:pt idx="0">
                  <c:v>1490.6677199999999</c:v>
                </c:pt>
                <c:pt idx="1">
                  <c:v>880.20938849965137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E-4AF7-A6D8-61A5B8CD29FF}"/>
            </c:ext>
          </c:extLst>
        </c:ser>
        <c:ser>
          <c:idx val="3"/>
          <c:order val="3"/>
          <c:tx>
            <c:strRef>
              <c:f>Productivity!$R$4</c:f>
              <c:strCache>
                <c:ptCount val="1"/>
                <c:pt idx="0">
                  <c:v>CLEANED V5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Productivity!$N$5:$N$6</c:f>
              <c:strCache>
                <c:ptCount val="2"/>
                <c:pt idx="0">
                  <c:v>AME days/yr total</c:v>
                </c:pt>
                <c:pt idx="1">
                  <c:v>AME days/ ha total</c:v>
                </c:pt>
              </c:strCache>
            </c:strRef>
          </c:cat>
          <c:val>
            <c:numRef>
              <c:f>Productivity!$R$5:$R$6</c:f>
              <c:numCache>
                <c:formatCode>0</c:formatCode>
                <c:ptCount val="2"/>
                <c:pt idx="0">
                  <c:v>1490.6677199999999</c:v>
                </c:pt>
                <c:pt idx="1">
                  <c:v>880.20938849965137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FE-4AF7-A6D8-61A5B8CD2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2123695"/>
        <c:axId val="1472124111"/>
      </c:barChart>
      <c:catAx>
        <c:axId val="1472123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</a:t>
                </a:r>
                <a:r>
                  <a:rPr lang="en-US" baseline="0"/>
                  <a:t> of measurement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124111"/>
        <c:crosses val="autoZero"/>
        <c:auto val="1"/>
        <c:lblAlgn val="ctr"/>
        <c:lblOffset val="100"/>
        <c:noMultiLvlLbl val="0"/>
      </c:catAx>
      <c:valAx>
        <c:axId val="147212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AME 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12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09098723549858"/>
          <c:y val="4.1666666666666664E-2"/>
          <c:w val="0.8615915776823605"/>
          <c:h val="0.63759988334791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Productivity!$B$3</c:f>
              <c:strCache>
                <c:ptCount val="1"/>
                <c:pt idx="0">
                  <c:v>CLEANED X2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Productivity!$A$4:$A$7</c:f>
              <c:strCache>
                <c:ptCount val="4"/>
                <c:pt idx="0">
                  <c:v>Manure </c:v>
                </c:pt>
                <c:pt idx="1">
                  <c:v>Meat </c:v>
                </c:pt>
                <c:pt idx="2">
                  <c:v>Milk FPCM </c:v>
                </c:pt>
                <c:pt idx="3">
                  <c:v>Protein</c:v>
                </c:pt>
              </c:strCache>
            </c:strRef>
          </c:cat>
          <c:val>
            <c:numRef>
              <c:f>Productivity!$B$4:$B$7</c:f>
              <c:numCache>
                <c:formatCode>0</c:formatCode>
                <c:ptCount val="4"/>
                <c:pt idx="0">
                  <c:v>2040.18714251447</c:v>
                </c:pt>
                <c:pt idx="1">
                  <c:v>271.44</c:v>
                </c:pt>
                <c:pt idx="2">
                  <c:v>3123.81</c:v>
                </c:pt>
                <c:pt idx="3">
                  <c:v>186.15537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F-420F-A806-90BD7230293B}"/>
            </c:ext>
          </c:extLst>
        </c:ser>
        <c:ser>
          <c:idx val="1"/>
          <c:order val="1"/>
          <c:tx>
            <c:strRef>
              <c:f>Productivity!$C$3</c:f>
              <c:strCache>
                <c:ptCount val="1"/>
                <c:pt idx="0">
                  <c:v>CLEANED V4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Productivity!$A$4:$A$7</c:f>
              <c:strCache>
                <c:ptCount val="4"/>
                <c:pt idx="0">
                  <c:v>Manure </c:v>
                </c:pt>
                <c:pt idx="1">
                  <c:v>Meat </c:v>
                </c:pt>
                <c:pt idx="2">
                  <c:v>Milk FPCM </c:v>
                </c:pt>
                <c:pt idx="3">
                  <c:v>Protein</c:v>
                </c:pt>
              </c:strCache>
            </c:strRef>
          </c:cat>
          <c:val>
            <c:numRef>
              <c:f>Productivity!$C$4:$C$7</c:f>
              <c:numCache>
                <c:formatCode>0</c:formatCode>
                <c:ptCount val="4"/>
                <c:pt idx="0">
                  <c:v>5581.2456926987752</c:v>
                </c:pt>
                <c:pt idx="1">
                  <c:v>271.44</c:v>
                </c:pt>
                <c:pt idx="2">
                  <c:v>3226.2900000000004</c:v>
                </c:pt>
                <c:pt idx="3">
                  <c:v>189.94713000000002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8F-420F-A806-90BD7230293B}"/>
            </c:ext>
          </c:extLst>
        </c:ser>
        <c:ser>
          <c:idx val="2"/>
          <c:order val="2"/>
          <c:tx>
            <c:strRef>
              <c:f>Productivity!$D$3</c:f>
              <c:strCache>
                <c:ptCount val="1"/>
                <c:pt idx="0">
                  <c:v>CLEANED V4-3 seasons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Productivity!$A$4:$A$7</c:f>
              <c:strCache>
                <c:ptCount val="4"/>
                <c:pt idx="0">
                  <c:v>Manure </c:v>
                </c:pt>
                <c:pt idx="1">
                  <c:v>Meat </c:v>
                </c:pt>
                <c:pt idx="2">
                  <c:v>Milk FPCM </c:v>
                </c:pt>
                <c:pt idx="3">
                  <c:v>Protein</c:v>
                </c:pt>
              </c:strCache>
            </c:strRef>
          </c:cat>
          <c:val>
            <c:numRef>
              <c:f>Productivity!$D$4:$D$7</c:f>
              <c:numCache>
                <c:formatCode>0</c:formatCode>
                <c:ptCount val="4"/>
                <c:pt idx="0">
                  <c:v>5668.9624998061408</c:v>
                </c:pt>
                <c:pt idx="1">
                  <c:v>271.44</c:v>
                </c:pt>
                <c:pt idx="2">
                  <c:v>3226.2900000000004</c:v>
                </c:pt>
                <c:pt idx="3">
                  <c:v>189.94713000000002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4-43BD-AF10-190081C01EF5}"/>
            </c:ext>
          </c:extLst>
        </c:ser>
        <c:ser>
          <c:idx val="3"/>
          <c:order val="3"/>
          <c:tx>
            <c:strRef>
              <c:f>Productivity!$E$3</c:f>
              <c:strCache>
                <c:ptCount val="1"/>
                <c:pt idx="0">
                  <c:v>CLEANED V5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Productivity!$A$4:$A$7</c:f>
              <c:strCache>
                <c:ptCount val="4"/>
                <c:pt idx="0">
                  <c:v>Manure </c:v>
                </c:pt>
                <c:pt idx="1">
                  <c:v>Meat </c:v>
                </c:pt>
                <c:pt idx="2">
                  <c:v>Milk FPCM </c:v>
                </c:pt>
                <c:pt idx="3">
                  <c:v>Protein</c:v>
                </c:pt>
              </c:strCache>
            </c:strRef>
          </c:cat>
          <c:val>
            <c:numRef>
              <c:f>Productivity!$E$4:$E$7</c:f>
              <c:numCache>
                <c:formatCode>0</c:formatCode>
                <c:ptCount val="4"/>
                <c:pt idx="0">
                  <c:v>5668.9624998061408</c:v>
                </c:pt>
                <c:pt idx="1">
                  <c:v>271.44</c:v>
                </c:pt>
                <c:pt idx="2">
                  <c:v>3226.2900000000004</c:v>
                </c:pt>
                <c:pt idx="3">
                  <c:v>189.94713000000002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4-43BD-AF10-190081C01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2119951"/>
        <c:axId val="1472114543"/>
      </c:barChart>
      <c:catAx>
        <c:axId val="147211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livestock products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114543"/>
        <c:crosses val="autoZero"/>
        <c:auto val="1"/>
        <c:lblAlgn val="ctr"/>
        <c:lblOffset val="100"/>
        <c:noMultiLvlLbl val="0"/>
      </c:catAx>
      <c:valAx>
        <c:axId val="147211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Productivity (kg/yr)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11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26282087079543"/>
          <c:y val="5.0925925925925923E-2"/>
          <c:w val="0.84564025241525664"/>
          <c:h val="0.63759988334791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Productivity!$H$3</c:f>
              <c:strCache>
                <c:ptCount val="1"/>
                <c:pt idx="0">
                  <c:v>CLEANED X2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Productivity!$G$4:$G$6</c:f>
              <c:strCache>
                <c:ptCount val="3"/>
                <c:pt idx="0">
                  <c:v>Milk</c:v>
                </c:pt>
                <c:pt idx="1">
                  <c:v>Meat</c:v>
                </c:pt>
                <c:pt idx="2">
                  <c:v>Protein</c:v>
                </c:pt>
              </c:strCache>
            </c:strRef>
          </c:cat>
          <c:val>
            <c:numRef>
              <c:f>Productivity!$H$4:$H$6</c:f>
              <c:numCache>
                <c:formatCode>0</c:formatCode>
                <c:ptCount val="3"/>
                <c:pt idx="0">
                  <c:v>5017.2204013914588</c:v>
                </c:pt>
                <c:pt idx="1">
                  <c:v>435.96579361539199</c:v>
                </c:pt>
                <c:pt idx="2">
                  <c:v>298.98826119148589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3-402D-92D9-CD2AD2731FD0}"/>
            </c:ext>
          </c:extLst>
        </c:ser>
        <c:ser>
          <c:idx val="1"/>
          <c:order val="1"/>
          <c:tx>
            <c:strRef>
              <c:f>Productivity!$I$3</c:f>
              <c:strCache>
                <c:ptCount val="1"/>
                <c:pt idx="0">
                  <c:v>CLEANED V4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Productivity!$G$4:$G$6</c:f>
              <c:strCache>
                <c:ptCount val="3"/>
                <c:pt idx="0">
                  <c:v>Milk</c:v>
                </c:pt>
                <c:pt idx="1">
                  <c:v>Meat</c:v>
                </c:pt>
                <c:pt idx="2">
                  <c:v>Protein</c:v>
                </c:pt>
              </c:strCache>
            </c:strRef>
          </c:cat>
          <c:val>
            <c:numRef>
              <c:f>Productivity!$I$4:$I$6</c:f>
              <c:numCache>
                <c:formatCode>0</c:formatCode>
                <c:ptCount val="3"/>
                <c:pt idx="0">
                  <c:v>1752.7770823509265</c:v>
                </c:pt>
                <c:pt idx="1">
                  <c:v>147.4677760627022</c:v>
                </c:pt>
                <c:pt idx="2">
                  <c:v>103.19437382328685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73-402D-92D9-CD2AD2731FD0}"/>
            </c:ext>
          </c:extLst>
        </c:ser>
        <c:ser>
          <c:idx val="2"/>
          <c:order val="2"/>
          <c:tx>
            <c:strRef>
              <c:f>Productivity!$J$3</c:f>
              <c:strCache>
                <c:ptCount val="1"/>
                <c:pt idx="0">
                  <c:v>CLEANED V4-3 seasons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Productivity!$G$4:$G$6</c:f>
              <c:strCache>
                <c:ptCount val="3"/>
                <c:pt idx="0">
                  <c:v>Milk</c:v>
                </c:pt>
                <c:pt idx="1">
                  <c:v>Meat</c:v>
                </c:pt>
                <c:pt idx="2">
                  <c:v>Protein</c:v>
                </c:pt>
              </c:strCache>
            </c:strRef>
          </c:cat>
          <c:val>
            <c:numRef>
              <c:f>Productivity!$J$4:$J$6</c:f>
              <c:numCache>
                <c:formatCode>0</c:formatCode>
                <c:ptCount val="3"/>
                <c:pt idx="0">
                  <c:v>1905.0595313236815</c:v>
                </c:pt>
                <c:pt idx="1">
                  <c:v>160.27987539325358</c:v>
                </c:pt>
                <c:pt idx="2">
                  <c:v>112.15997026122214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5-4C8E-BA5D-0194CCF89EB5}"/>
            </c:ext>
          </c:extLst>
        </c:ser>
        <c:ser>
          <c:idx val="3"/>
          <c:order val="3"/>
          <c:tx>
            <c:strRef>
              <c:f>Productivity!$K$3</c:f>
              <c:strCache>
                <c:ptCount val="1"/>
                <c:pt idx="0">
                  <c:v>CLEANED V5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Productivity!$G$4:$G$6</c:f>
              <c:strCache>
                <c:ptCount val="3"/>
                <c:pt idx="0">
                  <c:v>Milk</c:v>
                </c:pt>
                <c:pt idx="1">
                  <c:v>Meat</c:v>
                </c:pt>
                <c:pt idx="2">
                  <c:v>Protein</c:v>
                </c:pt>
              </c:strCache>
            </c:strRef>
          </c:cat>
          <c:val>
            <c:numRef>
              <c:f>Productivity!$K$4:$K$6</c:f>
              <c:numCache>
                <c:formatCode>0</c:formatCode>
                <c:ptCount val="3"/>
                <c:pt idx="0">
                  <c:v>1905.0595313236815</c:v>
                </c:pt>
                <c:pt idx="1">
                  <c:v>160.27987539325358</c:v>
                </c:pt>
                <c:pt idx="2">
                  <c:v>112.15997026122214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B5-4C8E-BA5D-0194CCF89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8589695"/>
        <c:axId val="1438582207"/>
      </c:barChart>
      <c:catAx>
        <c:axId val="143858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Livestock products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582207"/>
        <c:crosses val="autoZero"/>
        <c:auto val="1"/>
        <c:lblAlgn val="ctr"/>
        <c:lblOffset val="100"/>
        <c:noMultiLvlLbl val="0"/>
      </c:catAx>
      <c:valAx>
        <c:axId val="143858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Productivity (kg/ha/yr)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58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Economics!$D$3</c:f>
              <c:strCache>
                <c:ptCount val="1"/>
                <c:pt idx="0">
                  <c:v>CLEANED X2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Economics!$C$4:$C$5</c:f>
              <c:strCache>
                <c:ptCount val="2"/>
                <c:pt idx="0">
                  <c:v>(USD/year)</c:v>
                </c:pt>
                <c:pt idx="1">
                  <c:v> (USD/ha/year)</c:v>
                </c:pt>
              </c:strCache>
            </c:strRef>
          </c:cat>
          <c:val>
            <c:numRef>
              <c:f>Economics!$D$4:$D$5</c:f>
              <c:numCache>
                <c:formatCode>0</c:formatCode>
                <c:ptCount val="2"/>
                <c:pt idx="0">
                  <c:v>1919.4865854265838</c:v>
                </c:pt>
                <c:pt idx="1">
                  <c:v>3082.9299018184479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A-43E5-9F86-3F6C72988217}"/>
            </c:ext>
          </c:extLst>
        </c:ser>
        <c:ser>
          <c:idx val="1"/>
          <c:order val="1"/>
          <c:tx>
            <c:strRef>
              <c:f>Economics!$E$3</c:f>
              <c:strCache>
                <c:ptCount val="1"/>
                <c:pt idx="0">
                  <c:v>CLEANED V4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Economics!$C$4:$C$5</c:f>
              <c:strCache>
                <c:ptCount val="2"/>
                <c:pt idx="0">
                  <c:v>(USD/year)</c:v>
                </c:pt>
                <c:pt idx="1">
                  <c:v> (USD/ha/year)</c:v>
                </c:pt>
              </c:strCache>
            </c:strRef>
          </c:cat>
          <c:val>
            <c:numRef>
              <c:f>Economics!$E$4:$E$5</c:f>
              <c:numCache>
                <c:formatCode>0</c:formatCode>
                <c:ptCount val="2"/>
                <c:pt idx="0">
                  <c:v>1975.892725017653</c:v>
                </c:pt>
                <c:pt idx="1">
                  <c:v>1073.4619285913118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5A-43E5-9F86-3F6C72988217}"/>
            </c:ext>
          </c:extLst>
        </c:ser>
        <c:ser>
          <c:idx val="2"/>
          <c:order val="2"/>
          <c:tx>
            <c:strRef>
              <c:f>Economics!$F$3</c:f>
              <c:strCache>
                <c:ptCount val="1"/>
                <c:pt idx="0">
                  <c:v>CLEANED V4-3 seasons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Economics!$C$4:$C$5</c:f>
              <c:strCache>
                <c:ptCount val="2"/>
                <c:pt idx="0">
                  <c:v>(USD/year)</c:v>
                </c:pt>
                <c:pt idx="1">
                  <c:v> (USD/ha/year)</c:v>
                </c:pt>
              </c:strCache>
            </c:strRef>
          </c:cat>
          <c:val>
            <c:numRef>
              <c:f>Economics!$F$4:$F$5</c:f>
              <c:numCache>
                <c:formatCode>0</c:formatCode>
                <c:ptCount val="2"/>
                <c:pt idx="0">
                  <c:v>1976.4014824988758</c:v>
                </c:pt>
                <c:pt idx="1">
                  <c:v>1167.0254322942876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2-49C5-9737-9B8F014450DD}"/>
            </c:ext>
          </c:extLst>
        </c:ser>
        <c:ser>
          <c:idx val="3"/>
          <c:order val="3"/>
          <c:tx>
            <c:strRef>
              <c:f>Economics!$G$3</c:f>
              <c:strCache>
                <c:ptCount val="1"/>
                <c:pt idx="0">
                  <c:v>CLEANED V5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Economics!$C$4:$C$5</c:f>
              <c:strCache>
                <c:ptCount val="2"/>
                <c:pt idx="0">
                  <c:v>(USD/year)</c:v>
                </c:pt>
                <c:pt idx="1">
                  <c:v> (USD/ha/year)</c:v>
                </c:pt>
              </c:strCache>
            </c:strRef>
          </c:cat>
          <c:val>
            <c:numRef>
              <c:f>Economics!$G$4:$G$5</c:f>
              <c:numCache>
                <c:formatCode>0</c:formatCode>
                <c:ptCount val="2"/>
                <c:pt idx="0">
                  <c:v>1976.4014824988758</c:v>
                </c:pt>
                <c:pt idx="1">
                  <c:v>1167.0254322942876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62-49C5-9737-9B8F01445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8442815"/>
        <c:axId val="1478444063"/>
      </c:barChart>
      <c:catAx>
        <c:axId val="1478442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 of measurement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44063"/>
        <c:crosses val="autoZero"/>
        <c:auto val="1"/>
        <c:lblAlgn val="ctr"/>
        <c:lblOffset val="100"/>
        <c:noMultiLvlLbl val="0"/>
      </c:catAx>
      <c:valAx>
        <c:axId val="147844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of production (USD)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4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Economics!$K$3</c:f>
              <c:strCache>
                <c:ptCount val="1"/>
                <c:pt idx="0">
                  <c:v>CLEANED X2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Economics!$J$4:$J$6</c:f>
              <c:strCache>
                <c:ptCount val="3"/>
                <c:pt idx="0">
                  <c:v>Milk</c:v>
                </c:pt>
                <c:pt idx="1">
                  <c:v>Meat</c:v>
                </c:pt>
                <c:pt idx="2">
                  <c:v>Manure</c:v>
                </c:pt>
              </c:strCache>
            </c:strRef>
          </c:cat>
          <c:val>
            <c:numRef>
              <c:f>Economics!$K$4:$K$6</c:f>
              <c:numCache>
                <c:formatCode>0</c:formatCode>
                <c:ptCount val="3"/>
                <c:pt idx="0">
                  <c:v>1093.3335</c:v>
                </c:pt>
                <c:pt idx="1">
                  <c:v>814.31999999999994</c:v>
                </c:pt>
                <c:pt idx="2">
                  <c:v>11.833085426583926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1-478E-8CAA-105753438083}"/>
            </c:ext>
          </c:extLst>
        </c:ser>
        <c:ser>
          <c:idx val="1"/>
          <c:order val="1"/>
          <c:tx>
            <c:strRef>
              <c:f>Economics!$L$3</c:f>
              <c:strCache>
                <c:ptCount val="1"/>
                <c:pt idx="0">
                  <c:v>CLEANED  V4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Economics!$J$4:$J$6</c:f>
              <c:strCache>
                <c:ptCount val="3"/>
                <c:pt idx="0">
                  <c:v>Milk</c:v>
                </c:pt>
                <c:pt idx="1">
                  <c:v>Meat</c:v>
                </c:pt>
                <c:pt idx="2">
                  <c:v>Manure</c:v>
                </c:pt>
              </c:strCache>
            </c:strRef>
          </c:cat>
          <c:val>
            <c:numRef>
              <c:f>Economics!$L$4:$L$6</c:f>
              <c:numCache>
                <c:formatCode>0</c:formatCode>
                <c:ptCount val="3"/>
                <c:pt idx="0">
                  <c:v>3226.2900000000004</c:v>
                </c:pt>
                <c:pt idx="1">
                  <c:v>271.44</c:v>
                </c:pt>
                <c:pt idx="2">
                  <c:v>5581.2456926987752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A1-478E-8CAA-105753438083}"/>
            </c:ext>
          </c:extLst>
        </c:ser>
        <c:ser>
          <c:idx val="2"/>
          <c:order val="2"/>
          <c:tx>
            <c:strRef>
              <c:f>Economics!$M$3</c:f>
              <c:strCache>
                <c:ptCount val="1"/>
                <c:pt idx="0">
                  <c:v>CLEANED V4 - 3seasons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Economics!$J$4:$J$6</c:f>
              <c:strCache>
                <c:ptCount val="3"/>
                <c:pt idx="0">
                  <c:v>Milk</c:v>
                </c:pt>
                <c:pt idx="1">
                  <c:v>Meat</c:v>
                </c:pt>
                <c:pt idx="2">
                  <c:v>Manure</c:v>
                </c:pt>
              </c:strCache>
            </c:strRef>
          </c:cat>
          <c:val>
            <c:numRef>
              <c:f>Economics!$M$4:$M$6</c:f>
              <c:numCache>
                <c:formatCode>0</c:formatCode>
                <c:ptCount val="3"/>
                <c:pt idx="0">
                  <c:v>1129.2015000000001</c:v>
                </c:pt>
                <c:pt idx="1">
                  <c:v>814.31999999999994</c:v>
                </c:pt>
                <c:pt idx="2">
                  <c:v>32.879982498875613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3-4082-9F98-087E72569E81}"/>
            </c:ext>
          </c:extLst>
        </c:ser>
        <c:ser>
          <c:idx val="3"/>
          <c:order val="3"/>
          <c:tx>
            <c:strRef>
              <c:f>Economics!$N$3</c:f>
              <c:strCache>
                <c:ptCount val="1"/>
                <c:pt idx="0">
                  <c:v>CLEANED V5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Economics!$J$4:$J$6</c:f>
              <c:strCache>
                <c:ptCount val="3"/>
                <c:pt idx="0">
                  <c:v>Milk</c:v>
                </c:pt>
                <c:pt idx="1">
                  <c:v>Meat</c:v>
                </c:pt>
                <c:pt idx="2">
                  <c:v>Manure</c:v>
                </c:pt>
              </c:strCache>
            </c:strRef>
          </c:cat>
          <c:val>
            <c:numRef>
              <c:f>Economics!$N$4:$N$6</c:f>
              <c:numCache>
                <c:formatCode>0</c:formatCode>
                <c:ptCount val="3"/>
                <c:pt idx="0">
                  <c:v>1129.2015000000001</c:v>
                </c:pt>
                <c:pt idx="1">
                  <c:v>814.31999999999994</c:v>
                </c:pt>
                <c:pt idx="2">
                  <c:v>32.879982498875613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63-4082-9F98-087E72569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8444479"/>
        <c:axId val="1478447391"/>
      </c:barChart>
      <c:catAx>
        <c:axId val="1478444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Livestock products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47391"/>
        <c:crosses val="autoZero"/>
        <c:auto val="1"/>
        <c:lblAlgn val="ctr"/>
        <c:lblOffset val="100"/>
        <c:noMultiLvlLbl val="0"/>
      </c:catAx>
      <c:valAx>
        <c:axId val="147844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of livestock products (USD/yr)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8.83796296296296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4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65152153908224"/>
          <c:y val="5.0925925925925923E-2"/>
          <c:w val="0.84441180603719868"/>
          <c:h val="0.637599883347914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'Soil health'!$C$8</c:f>
              <c:strCache>
                <c:ptCount val="1"/>
                <c:pt idx="0">
                  <c:v>CLEANED X2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'Soil health'!$B$9:$B$10</c:f>
              <c:strCache>
                <c:ptCount val="2"/>
                <c:pt idx="0">
                  <c:v>(t soil/ha/yr)</c:v>
                </c:pt>
                <c:pt idx="1">
                  <c:v> (kg soil/ kg FPCM)</c:v>
                </c:pt>
              </c:strCache>
            </c:strRef>
          </c:cat>
          <c:val>
            <c:numRef>
              <c:f>'Soil health'!$C$9:$C$10</c:f>
              <c:numCache>
                <c:formatCode>0.00</c:formatCode>
                <c:ptCount val="2"/>
                <c:pt idx="0">
                  <c:v>8.1435998043695417</c:v>
                </c:pt>
                <c:pt idx="1">
                  <c:v>1.6231297716383006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0-44EC-B8E6-D9F8D0600113}"/>
            </c:ext>
          </c:extLst>
        </c:ser>
        <c:ser>
          <c:idx val="1"/>
          <c:order val="1"/>
          <c:tx>
            <c:strRef>
              <c:f>'Soil health'!$D$8</c:f>
              <c:strCache>
                <c:ptCount val="1"/>
                <c:pt idx="0">
                  <c:v>CLEANED V4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'Soil health'!$B$9:$B$10</c:f>
              <c:strCache>
                <c:ptCount val="2"/>
                <c:pt idx="0">
                  <c:v>(t soil/ha/yr)</c:v>
                </c:pt>
                <c:pt idx="1">
                  <c:v> (kg soil/ kg FPCM)</c:v>
                </c:pt>
              </c:strCache>
            </c:strRef>
          </c:cat>
          <c:val>
            <c:numRef>
              <c:f>'Soil health'!$D$9:$D$10</c:f>
              <c:numCache>
                <c:formatCode>0.00</c:formatCode>
                <c:ptCount val="2"/>
                <c:pt idx="0">
                  <c:v>8.5954181601321036</c:v>
                </c:pt>
                <c:pt idx="1">
                  <c:v>4.9038855235392678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C0-44EC-B8E6-D9F8D0600113}"/>
            </c:ext>
          </c:extLst>
        </c:ser>
        <c:ser>
          <c:idx val="2"/>
          <c:order val="2"/>
          <c:tx>
            <c:strRef>
              <c:f>'Soil health'!$E$8</c:f>
              <c:strCache>
                <c:ptCount val="1"/>
                <c:pt idx="0">
                  <c:v>CLEANED V4-3seasons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'Soil health'!$B$9:$B$10</c:f>
              <c:strCache>
                <c:ptCount val="2"/>
                <c:pt idx="0">
                  <c:v>(t soil/ha/yr)</c:v>
                </c:pt>
                <c:pt idx="1">
                  <c:v> (kg soil/ kg FPCM)</c:v>
                </c:pt>
              </c:strCache>
            </c:strRef>
          </c:cat>
          <c:val>
            <c:numRef>
              <c:f>'Soil health'!$E$9:$E$10</c:f>
              <c:numCache>
                <c:formatCode>0.00</c:formatCode>
                <c:ptCount val="2"/>
                <c:pt idx="0">
                  <c:v>8.0371021834731824</c:v>
                </c:pt>
                <c:pt idx="1">
                  <c:v>4.2188194391430951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B-400A-97D7-83CCED4A01E9}"/>
            </c:ext>
          </c:extLst>
        </c:ser>
        <c:ser>
          <c:idx val="3"/>
          <c:order val="3"/>
          <c:tx>
            <c:strRef>
              <c:f>'Soil health'!$F$8</c:f>
              <c:strCache>
                <c:ptCount val="1"/>
                <c:pt idx="0">
                  <c:v>CLEANED V5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'Soil health'!$B$9:$B$10</c:f>
              <c:strCache>
                <c:ptCount val="2"/>
                <c:pt idx="0">
                  <c:v>(t soil/ha/yr)</c:v>
                </c:pt>
                <c:pt idx="1">
                  <c:v> (kg soil/ kg FPCM)</c:v>
                </c:pt>
              </c:strCache>
            </c:strRef>
          </c:cat>
          <c:val>
            <c:numRef>
              <c:f>'Soil health'!$F$9:$F$10</c:f>
              <c:numCache>
                <c:formatCode>0.00</c:formatCode>
                <c:ptCount val="2"/>
                <c:pt idx="0">
                  <c:v>8.0371021834731824</c:v>
                </c:pt>
                <c:pt idx="1">
                  <c:v>4.2188194391430951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B-400A-97D7-83CCED4A0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8578047"/>
        <c:axId val="1438584703"/>
      </c:barChart>
      <c:catAx>
        <c:axId val="1438578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 of measurement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584703"/>
        <c:crosses val="autoZero"/>
        <c:auto val="1"/>
        <c:lblAlgn val="ctr"/>
        <c:lblOffset val="100"/>
        <c:noMultiLvlLbl val="0"/>
      </c:catAx>
      <c:valAx>
        <c:axId val="143858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erosion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57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Water!$B$4</c:f>
              <c:strCache>
                <c:ptCount val="1"/>
                <c:pt idx="0">
                  <c:v>waterha (m3/ha/yr)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Water!$C$3:$F$3</c:f>
              <c:strCache>
                <c:ptCount val="4"/>
                <c:pt idx="0">
                  <c:v>CLEANED X2</c:v>
                </c:pt>
                <c:pt idx="1">
                  <c:v>CLEANED V4</c:v>
                </c:pt>
                <c:pt idx="2">
                  <c:v>CLEANED V4- 3 seasons</c:v>
                </c:pt>
                <c:pt idx="3">
                  <c:v>CLEANED V5</c:v>
                </c:pt>
              </c:strCache>
            </c:strRef>
          </c:cat>
          <c:val>
            <c:numRef>
              <c:f>Water!$C$4:$F$4</c:f>
              <c:numCache>
                <c:formatCode>_(* #,##0.00_);_(* \(#,##0.00\);_(* "-"??_);_(@_)</c:formatCode>
                <c:ptCount val="4"/>
                <c:pt idx="0">
                  <c:v>1021.7414929542122</c:v>
                </c:pt>
                <c:pt idx="1">
                  <c:v>990.44589335653552</c:v>
                </c:pt>
                <c:pt idx="2">
                  <c:v>995.03664778697237</c:v>
                </c:pt>
                <c:pt idx="3">
                  <c:v>995.03664778697237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B-4BBA-BA73-A0FDD156FDC4}"/>
            </c:ext>
          </c:extLst>
        </c:ser>
        <c:ser>
          <c:idx val="1"/>
          <c:order val="1"/>
          <c:tx>
            <c:strRef>
              <c:f>Water!$B$5</c:f>
              <c:strCache>
                <c:ptCount val="1"/>
                <c:pt idx="0">
                  <c:v>Waterprotein (m3/kg)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Water!$C$3:$F$3</c:f>
              <c:strCache>
                <c:ptCount val="4"/>
                <c:pt idx="0">
                  <c:v>CLEANED X2</c:v>
                </c:pt>
                <c:pt idx="1">
                  <c:v>CLEANED V4</c:v>
                </c:pt>
                <c:pt idx="2">
                  <c:v>CLEANED V4- 3 seasons</c:v>
                </c:pt>
                <c:pt idx="3">
                  <c:v>CLEANED V5</c:v>
                </c:pt>
              </c:strCache>
            </c:strRef>
          </c:cat>
          <c:val>
            <c:numRef>
              <c:f>Water!$C$5:$F$5</c:f>
              <c:numCache>
                <c:formatCode>_(* #,##0.00_);_(* \(#,##0.00\);_(* "-"??_);_(@_)</c:formatCode>
                <c:ptCount val="4"/>
                <c:pt idx="0">
                  <c:v>3.4173297937601692</c:v>
                </c:pt>
                <c:pt idx="1">
                  <c:v>9.5978671768734696</c:v>
                </c:pt>
                <c:pt idx="2">
                  <c:v>8.871584447370287</c:v>
                </c:pt>
                <c:pt idx="3">
                  <c:v>8.871584447370287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B-4BBA-BA73-A0FDD156FDC4}"/>
            </c:ext>
          </c:extLst>
        </c:ser>
        <c:ser>
          <c:idx val="2"/>
          <c:order val="2"/>
          <c:tx>
            <c:strRef>
              <c:f>Water!$B$6</c:f>
              <c:strCache>
                <c:ptCount val="1"/>
                <c:pt idx="0">
                  <c:v>Watermilk (m3/kg)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Water!$C$3:$F$3</c:f>
              <c:strCache>
                <c:ptCount val="4"/>
                <c:pt idx="0">
                  <c:v>CLEANED X2</c:v>
                </c:pt>
                <c:pt idx="1">
                  <c:v>CLEANED V4</c:v>
                </c:pt>
                <c:pt idx="2">
                  <c:v>CLEANED V4- 3 seasons</c:v>
                </c:pt>
                <c:pt idx="3">
                  <c:v>CLEANED V5</c:v>
                </c:pt>
              </c:strCache>
            </c:strRef>
          </c:cat>
          <c:val>
            <c:numRef>
              <c:f>Water!$C$6:$F$6</c:f>
              <c:numCache>
                <c:formatCode>_(* #,##0.00_);_(* \(#,##0.00\);_(* "-"??_);_(@_)</c:formatCode>
                <c:ptCount val="4"/>
                <c:pt idx="0">
                  <c:v>0.2036469222422132</c:v>
                </c:pt>
                <c:pt idx="1">
                  <c:v>0.56507236620648416</c:v>
                </c:pt>
                <c:pt idx="2">
                  <c:v>0.52231262667975353</c:v>
                </c:pt>
                <c:pt idx="3">
                  <c:v>0.52231262667975353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8B-4BBA-BA73-A0FDD156FDC4}"/>
            </c:ext>
          </c:extLst>
        </c:ser>
        <c:ser>
          <c:idx val="3"/>
          <c:order val="3"/>
          <c:tx>
            <c:strRef>
              <c:f>Water!$B$7</c:f>
              <c:strCache>
                <c:ptCount val="1"/>
                <c:pt idx="0">
                  <c:v>Watermeat (m3/kg)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Water!$C$3:$F$3</c:f>
              <c:strCache>
                <c:ptCount val="4"/>
                <c:pt idx="0">
                  <c:v>CLEANED X2</c:v>
                </c:pt>
                <c:pt idx="1">
                  <c:v>CLEANED V4</c:v>
                </c:pt>
                <c:pt idx="2">
                  <c:v>CLEANED V4- 3 seasons</c:v>
                </c:pt>
                <c:pt idx="3">
                  <c:v>CLEANED V5</c:v>
                </c:pt>
              </c:strCache>
            </c:strRef>
          </c:cat>
          <c:val>
            <c:numRef>
              <c:f>Water!$C$7:$F$7</c:f>
              <c:numCache>
                <c:formatCode>_(* #,##0.00_);_(* \(#,##0.00\);_(* "-"??_);_(@_)</c:formatCode>
                <c:ptCount val="4"/>
                <c:pt idx="0">
                  <c:v>2.3436276605122606</c:v>
                </c:pt>
                <c:pt idx="1">
                  <c:v>6.7163547169478264</c:v>
                </c:pt>
                <c:pt idx="2">
                  <c:v>6.2081196740739104</c:v>
                </c:pt>
                <c:pt idx="3">
                  <c:v>6.2081196740739104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8B-4BBA-BA73-A0FDD156F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8448639"/>
        <c:axId val="1478440319"/>
      </c:barChart>
      <c:catAx>
        <c:axId val="1478448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CLEANED comparison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40319"/>
        <c:crosses val="autoZero"/>
        <c:auto val="1"/>
        <c:lblAlgn val="ctr"/>
        <c:lblOffset val="100"/>
        <c:noMultiLvlLbl val="0"/>
      </c:catAx>
      <c:valAx>
        <c:axId val="147844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impacts (m3)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4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Tier 1 emissions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GHGs!$C$3</c:f>
              <c:strCache>
                <c:ptCount val="1"/>
                <c:pt idx="0">
                  <c:v>CLEANED X2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GHGs!$B$4:$B$7</c:f>
              <c:strCache>
                <c:ptCount val="4"/>
                <c:pt idx="0">
                  <c:v>liv.enteric fermentation</c:v>
                </c:pt>
                <c:pt idx="1">
                  <c:v>Soil</c:v>
                </c:pt>
                <c:pt idx="2">
                  <c:v>liv. Manure</c:v>
                </c:pt>
                <c:pt idx="3">
                  <c:v>off farm emissions</c:v>
                </c:pt>
              </c:strCache>
            </c:strRef>
          </c:cat>
          <c:val>
            <c:numRef>
              <c:f>GHGs!$C$4:$C$7</c:f>
              <c:numCache>
                <c:formatCode>0.00</c:formatCode>
                <c:ptCount val="4"/>
                <c:pt idx="0">
                  <c:v>8.4546269436760362</c:v>
                </c:pt>
                <c:pt idx="1">
                  <c:v>1.6863661251003164</c:v>
                </c:pt>
                <c:pt idx="2">
                  <c:v>2.3889138532971166</c:v>
                </c:pt>
                <c:pt idx="3">
                  <c:v>5.875355399441738E-3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B-4A06-ADD8-F7CE2BC8FE3C}"/>
            </c:ext>
          </c:extLst>
        </c:ser>
        <c:ser>
          <c:idx val="1"/>
          <c:order val="1"/>
          <c:tx>
            <c:strRef>
              <c:f>GHGs!$D$3</c:f>
              <c:strCache>
                <c:ptCount val="1"/>
                <c:pt idx="0">
                  <c:v>CLEANED V4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GHGs!$B$4:$B$7</c:f>
              <c:strCache>
                <c:ptCount val="4"/>
                <c:pt idx="0">
                  <c:v>liv.enteric fermentation</c:v>
                </c:pt>
                <c:pt idx="1">
                  <c:v>Soil</c:v>
                </c:pt>
                <c:pt idx="2">
                  <c:v>liv. Manure</c:v>
                </c:pt>
                <c:pt idx="3">
                  <c:v>off farm emissions</c:v>
                </c:pt>
              </c:strCache>
            </c:strRef>
          </c:cat>
          <c:val>
            <c:numRef>
              <c:f>GHGs!$D$4:$D$7</c:f>
              <c:numCache>
                <c:formatCode>0.00</c:formatCode>
                <c:ptCount val="4"/>
                <c:pt idx="0">
                  <c:v>3.2705423367870146</c:v>
                </c:pt>
                <c:pt idx="1">
                  <c:v>0.71341817579003786</c:v>
                </c:pt>
                <c:pt idx="2">
                  <c:v>0.74017266787624547</c:v>
                </c:pt>
                <c:pt idx="3">
                  <c:v>2.1323718724068162E-3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3B-4A06-ADD8-F7CE2BC8FE3C}"/>
            </c:ext>
          </c:extLst>
        </c:ser>
        <c:ser>
          <c:idx val="2"/>
          <c:order val="2"/>
          <c:tx>
            <c:strRef>
              <c:f>GHGs!$E$3</c:f>
              <c:strCache>
                <c:ptCount val="1"/>
                <c:pt idx="0">
                  <c:v>CLEANED V4-3 seasons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GHGs!$B$4:$B$7</c:f>
              <c:strCache>
                <c:ptCount val="4"/>
                <c:pt idx="0">
                  <c:v>liv.enteric fermentation</c:v>
                </c:pt>
                <c:pt idx="1">
                  <c:v>Soil</c:v>
                </c:pt>
                <c:pt idx="2">
                  <c:v>liv. Manure</c:v>
                </c:pt>
                <c:pt idx="3">
                  <c:v>off farm emissions</c:v>
                </c:pt>
              </c:strCache>
            </c:strRef>
          </c:cat>
          <c:val>
            <c:numRef>
              <c:f>GHGs!$E$4:$E$7</c:f>
              <c:numCache>
                <c:formatCode>0.00</c:formatCode>
                <c:ptCount val="4"/>
                <c:pt idx="0">
                  <c:v>3.5546892494377635</c:v>
                </c:pt>
                <c:pt idx="1">
                  <c:v>0.76741540740446124</c:v>
                </c:pt>
                <c:pt idx="2">
                  <c:v>0.80447936589383473</c:v>
                </c:pt>
                <c:pt idx="3">
                  <c:v>2.3176337714357511E-3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E-483A-A50E-5B1BDD8431E5}"/>
            </c:ext>
          </c:extLst>
        </c:ser>
        <c:ser>
          <c:idx val="3"/>
          <c:order val="3"/>
          <c:tx>
            <c:strRef>
              <c:f>GHGs!$F$3</c:f>
              <c:strCache>
                <c:ptCount val="1"/>
                <c:pt idx="0">
                  <c:v>CLEANED V5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GHGs!$B$4:$B$7</c:f>
              <c:strCache>
                <c:ptCount val="4"/>
                <c:pt idx="0">
                  <c:v>liv.enteric fermentation</c:v>
                </c:pt>
                <c:pt idx="1">
                  <c:v>Soil</c:v>
                </c:pt>
                <c:pt idx="2">
                  <c:v>liv. Manure</c:v>
                </c:pt>
                <c:pt idx="3">
                  <c:v>off farm emissions</c:v>
                </c:pt>
              </c:strCache>
            </c:strRef>
          </c:cat>
          <c:val>
            <c:numRef>
              <c:f>GHGs!$F$4:$F$7</c:f>
              <c:numCache>
                <c:formatCode>0.00</c:formatCode>
                <c:ptCount val="4"/>
                <c:pt idx="0">
                  <c:v>5.4064343468192959</c:v>
                </c:pt>
                <c:pt idx="1">
                  <c:v>0.55360197581303994</c:v>
                </c:pt>
                <c:pt idx="2">
                  <c:v>0.57641170552965204</c:v>
                </c:pt>
                <c:pt idx="3">
                  <c:v>2.9128375527369577E-2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E-483A-A50E-5B1BDD843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2112879"/>
        <c:axId val="1472119535"/>
      </c:barChart>
      <c:catAx>
        <c:axId val="1472112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Sources and sinks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119535"/>
        <c:crosses val="autoZero"/>
        <c:auto val="1"/>
        <c:lblAlgn val="ctr"/>
        <c:lblOffset val="100"/>
        <c:noMultiLvlLbl val="0"/>
      </c:catAx>
      <c:valAx>
        <c:axId val="147211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0"/>
                  <a:t> co2e /ha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11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4</xdr:row>
      <xdr:rowOff>161925</xdr:rowOff>
    </xdr:from>
    <xdr:to>
      <xdr:col>16</xdr:col>
      <xdr:colOff>419100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828675</xdr:colOff>
      <xdr:row>10</xdr:row>
      <xdr:rowOff>171450</xdr:rowOff>
    </xdr:from>
    <xdr:to>
      <xdr:col>21</xdr:col>
      <xdr:colOff>523875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10</xdr:row>
      <xdr:rowOff>0</xdr:rowOff>
    </xdr:from>
    <xdr:to>
      <xdr:col>4</xdr:col>
      <xdr:colOff>895351</xdr:colOff>
      <xdr:row>24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1447800</xdr:colOff>
      <xdr:row>9</xdr:row>
      <xdr:rowOff>152400</xdr:rowOff>
    </xdr:from>
    <xdr:to>
      <xdr:col>11</xdr:col>
      <xdr:colOff>209550</xdr:colOff>
      <xdr:row>24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6</xdr:row>
      <xdr:rowOff>152400</xdr:rowOff>
    </xdr:from>
    <xdr:to>
      <xdr:col>5</xdr:col>
      <xdr:colOff>552450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962025</xdr:colOff>
      <xdr:row>9</xdr:row>
      <xdr:rowOff>180975</xdr:rowOff>
    </xdr:from>
    <xdr:to>
      <xdr:col>14</xdr:col>
      <xdr:colOff>333375</xdr:colOff>
      <xdr:row>24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5</xdr:row>
      <xdr:rowOff>123825</xdr:rowOff>
    </xdr:from>
    <xdr:to>
      <xdr:col>22</xdr:col>
      <xdr:colOff>161925</xdr:colOff>
      <xdr:row>20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5</xdr:row>
      <xdr:rowOff>38100</xdr:rowOff>
    </xdr:from>
    <xdr:to>
      <xdr:col>21</xdr:col>
      <xdr:colOff>514350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0</xdr:row>
      <xdr:rowOff>171450</xdr:rowOff>
    </xdr:from>
    <xdr:to>
      <xdr:col>19</xdr:col>
      <xdr:colOff>552450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295275</xdr:colOff>
      <xdr:row>1</xdr:row>
      <xdr:rowOff>9525</xdr:rowOff>
    </xdr:from>
    <xdr:to>
      <xdr:col>27</xdr:col>
      <xdr:colOff>600075</xdr:colOff>
      <xdr:row>15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438150</xdr:colOff>
      <xdr:row>19</xdr:row>
      <xdr:rowOff>85725</xdr:rowOff>
    </xdr:from>
    <xdr:to>
      <xdr:col>21</xdr:col>
      <xdr:colOff>495300</xdr:colOff>
      <xdr:row>33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wema\Desktop\ALLIANCE%20BIOVERSITY-CIAT%20(J)\Results%20&amp;%20Visualization\20200310_CLEANED%20Baseline%20summary%20resul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wema\Desktop\ALLIANCE%20BIOVERSITY-CIAT%20(J)\Baselines\20200310%20CLEANED_X2-MUFINDI_baseline_JM_edits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wema\Desktop\ALLIANCE%20BIOVERSITY-CIAT%20(J)\Mufindi%20_CLEANED_V4-EM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wema\Desktop\CLEANED%20training\20200605-Mufindi%20CLEANED_V4%20_3%20seasons-EM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wema\Desktop\CLEANED%20training\20200605-Mufindi%20CLEANED_V5-EM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LEANED_V4_2906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.Highalnds overview"/>
      <sheetName val="Land Requirements"/>
      <sheetName val="Productivity"/>
      <sheetName val="Economics"/>
      <sheetName val="Soil Impacts"/>
      <sheetName val="Water Impacts"/>
      <sheetName val="GHG Emissions"/>
    </sheetNames>
    <sheetDataSet>
      <sheetData sheetId="0">
        <row r="9">
          <cell r="C9">
            <v>0.36</v>
          </cell>
        </row>
        <row r="10">
          <cell r="C10">
            <v>0.05</v>
          </cell>
        </row>
        <row r="11">
          <cell r="C11">
            <v>0.02</v>
          </cell>
        </row>
        <row r="13">
          <cell r="C13">
            <v>0.15</v>
          </cell>
        </row>
        <row r="15">
          <cell r="C15">
            <v>0.37</v>
          </cell>
        </row>
        <row r="16">
          <cell r="C16">
            <v>0.05</v>
          </cell>
        </row>
        <row r="20">
          <cell r="C20">
            <v>0.08</v>
          </cell>
        </row>
        <row r="25">
          <cell r="C25">
            <v>0.15</v>
          </cell>
        </row>
        <row r="26">
          <cell r="C26">
            <v>0.08</v>
          </cell>
        </row>
        <row r="27">
          <cell r="C27">
            <v>0.2</v>
          </cell>
        </row>
        <row r="28">
          <cell r="C28">
            <v>0.3</v>
          </cell>
        </row>
        <row r="29">
          <cell r="C29">
            <v>0.19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Land requirements"/>
      <sheetName val="Productivity"/>
      <sheetName val="Economics "/>
      <sheetName val="Soil impacts"/>
      <sheetName val="Water Impacts"/>
      <sheetName val="GHG emissions"/>
      <sheetName val="SUMMARY"/>
      <sheetName val="Area Parameters"/>
      <sheetName val="Livestock parameters"/>
      <sheetName val="Economics_Parameters"/>
      <sheetName val="SOC parameters"/>
      <sheetName val="Soil erosion parameters"/>
      <sheetName val="GHG Parameters"/>
      <sheetName val="Crop parameters"/>
      <sheetName val="Feed parameters"/>
      <sheetName val="Feed"/>
      <sheetName val="Land Requirement "/>
      <sheetName val="Meat &amp; Milk "/>
      <sheetName val="Economics_Payback "/>
      <sheetName val="N balance"/>
      <sheetName val="Water"/>
      <sheetName val="SOC"/>
      <sheetName val="Biomass"/>
      <sheetName val="Soil erosion"/>
      <sheetName val="GHG Ent fermentation"/>
      <sheetName val="GHG Manure"/>
      <sheetName val="GHG Burning"/>
      <sheetName val="GHG Soil"/>
      <sheetName val="GHG Off-farm"/>
      <sheetName val="GHG Rice"/>
    </sheetNames>
    <sheetDataSet>
      <sheetData sheetId="0"/>
      <sheetData sheetId="1">
        <row r="5">
          <cell r="E5">
            <v>0.11605117411355399</v>
          </cell>
        </row>
        <row r="6">
          <cell r="E6">
            <v>0.36847947694770705</v>
          </cell>
        </row>
        <row r="7">
          <cell r="E7">
            <v>2.6356567550878132E-2</v>
          </cell>
        </row>
        <row r="8">
          <cell r="E8">
            <v>9.7090745826499264E-2</v>
          </cell>
        </row>
        <row r="9">
          <cell r="E9">
            <v>1.4639690375499932E-2</v>
          </cell>
        </row>
      </sheetData>
      <sheetData sheetId="2">
        <row r="14">
          <cell r="B14">
            <v>3123.81</v>
          </cell>
        </row>
        <row r="15">
          <cell r="B15">
            <v>271.44</v>
          </cell>
        </row>
        <row r="17">
          <cell r="D17">
            <v>186.15537</v>
          </cell>
        </row>
        <row r="20">
          <cell r="B20">
            <v>2040.18714251447</v>
          </cell>
        </row>
      </sheetData>
      <sheetData sheetId="3">
        <row r="3">
          <cell r="C3">
            <v>1919.4865854265838</v>
          </cell>
        </row>
        <row r="4">
          <cell r="C4">
            <v>3082.9299018184479</v>
          </cell>
        </row>
      </sheetData>
      <sheetData sheetId="4">
        <row r="2">
          <cell r="C2">
            <v>100</v>
          </cell>
          <cell r="D2">
            <v>0</v>
          </cell>
        </row>
      </sheetData>
      <sheetData sheetId="5"/>
      <sheetData sheetId="6">
        <row r="32">
          <cell r="C32">
            <v>1.6863661251003164</v>
          </cell>
          <cell r="D32">
            <v>0.46875414155080991</v>
          </cell>
        </row>
        <row r="34">
          <cell r="C34">
            <v>2.3889138532971166</v>
          </cell>
          <cell r="D34">
            <v>3.2442631089350753</v>
          </cell>
        </row>
        <row r="35">
          <cell r="C35">
            <v>8.4546269436760362</v>
          </cell>
          <cell r="D35">
            <v>5.4169933237552588</v>
          </cell>
        </row>
        <row r="38">
          <cell r="C38">
            <v>5.875355399441738E-3</v>
          </cell>
          <cell r="D38">
            <v>5.875355399441738E-3</v>
          </cell>
        </row>
      </sheetData>
      <sheetData sheetId="7">
        <row r="9">
          <cell r="G9">
            <v>5017.2204013914588</v>
          </cell>
        </row>
        <row r="11">
          <cell r="G11">
            <v>435.96579361539199</v>
          </cell>
        </row>
        <row r="13">
          <cell r="G13">
            <v>298.98826119148589</v>
          </cell>
        </row>
        <row r="21">
          <cell r="G21">
            <v>8.1435998043695417</v>
          </cell>
          <cell r="J21">
            <v>1.6231297716383006</v>
          </cell>
        </row>
        <row r="24">
          <cell r="G24">
            <v>9.1300105742411439</v>
          </cell>
          <cell r="J24">
            <v>1.8197348021045792</v>
          </cell>
        </row>
        <row r="25">
          <cell r="J25">
            <v>20.942034232840793</v>
          </cell>
        </row>
        <row r="26">
          <cell r="J26">
            <v>30.53635128635991</v>
          </cell>
        </row>
        <row r="27">
          <cell r="G27">
            <v>1021.7414929542122</v>
          </cell>
        </row>
        <row r="29">
          <cell r="J29">
            <v>0.2036469222422132</v>
          </cell>
        </row>
        <row r="30">
          <cell r="J30">
            <v>2.3436276605122606</v>
          </cell>
        </row>
        <row r="31">
          <cell r="J31">
            <v>3.4173297937601692</v>
          </cell>
        </row>
        <row r="40">
          <cell r="D40">
            <v>1450.9054799999999</v>
          </cell>
          <cell r="G40">
            <v>2330.331414121431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8">
          <cell r="E8">
            <v>11.833085426583926</v>
          </cell>
        </row>
        <row r="11">
          <cell r="E11">
            <v>814.31999999999994</v>
          </cell>
        </row>
        <row r="14">
          <cell r="E14">
            <v>1093.3335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Land requirements"/>
      <sheetName val="Productivity"/>
      <sheetName val="Economics "/>
      <sheetName val="Soil impacts"/>
      <sheetName val="Water Impacts"/>
      <sheetName val="GHG emissions"/>
      <sheetName val="SUMMARY"/>
      <sheetName val="Area Parameters"/>
      <sheetName val="Livestock parameters"/>
      <sheetName val="Crop parameters"/>
      <sheetName val="Feed parameters"/>
      <sheetName val="Economics_Parameters"/>
      <sheetName val="GHG Parameters"/>
      <sheetName val="SOC parameters"/>
      <sheetName val="Soil erosion parameters"/>
      <sheetName val="Feed"/>
      <sheetName val="Land Requirement "/>
      <sheetName val="Meat &amp; Milk "/>
      <sheetName val="Economics_Payback "/>
      <sheetName val="N balance"/>
      <sheetName val="Water"/>
      <sheetName val="SOC"/>
      <sheetName val="Biomass"/>
      <sheetName val="Soil erosion"/>
      <sheetName val="GHG Ent fermentation"/>
      <sheetName val="GHG Manure"/>
      <sheetName val="GHG Soil"/>
      <sheetName val="GHG Burning"/>
      <sheetName val="GHG Off-farm"/>
      <sheetName val="GHG Rice"/>
      <sheetName val="Trees-Carbon"/>
    </sheetNames>
    <sheetDataSet>
      <sheetData sheetId="0" refreshError="1"/>
      <sheetData sheetId="1" refreshError="1">
        <row r="5">
          <cell r="E5">
            <v>2.615833088055531E-2</v>
          </cell>
        </row>
        <row r="6">
          <cell r="E6">
            <v>0.17207338555053109</v>
          </cell>
        </row>
        <row r="7">
          <cell r="E7">
            <v>7.8736347316908345E-2</v>
          </cell>
        </row>
        <row r="8">
          <cell r="E8">
            <v>1.1315881315301302</v>
          </cell>
        </row>
        <row r="9">
          <cell r="E9">
            <v>0.43211711822316345</v>
          </cell>
        </row>
      </sheetData>
      <sheetData sheetId="2" refreshError="1">
        <row r="14">
          <cell r="B14">
            <v>3226.2900000000004</v>
          </cell>
        </row>
        <row r="15">
          <cell r="B15">
            <v>271.44</v>
          </cell>
        </row>
        <row r="17">
          <cell r="D17">
            <v>189.94713000000002</v>
          </cell>
        </row>
        <row r="20">
          <cell r="B20">
            <v>5581.2456926987752</v>
          </cell>
        </row>
      </sheetData>
      <sheetData sheetId="3" refreshError="1">
        <row r="3">
          <cell r="C3">
            <v>1975.892725017653</v>
          </cell>
        </row>
        <row r="4">
          <cell r="C4">
            <v>1073.4619285913118</v>
          </cell>
        </row>
      </sheetData>
      <sheetData sheetId="4" refreshError="1">
        <row r="2">
          <cell r="C2">
            <v>0.37102012947183682</v>
          </cell>
          <cell r="D2">
            <v>0</v>
          </cell>
        </row>
      </sheetData>
      <sheetData sheetId="5" refreshError="1"/>
      <sheetData sheetId="6" refreshError="1">
        <row r="30">
          <cell r="C30">
            <v>0.71341817579003786</v>
          </cell>
          <cell r="D30">
            <v>0.36171343898979047</v>
          </cell>
        </row>
        <row r="32">
          <cell r="C32">
            <v>0.74017266787624547</v>
          </cell>
          <cell r="D32">
            <v>1.0967281237811013</v>
          </cell>
        </row>
        <row r="33">
          <cell r="C33">
            <v>3.2705423367870146</v>
          </cell>
          <cell r="D33">
            <v>5.0126127052395244</v>
          </cell>
        </row>
        <row r="36">
          <cell r="C36">
            <v>2.1323718724068162E-3</v>
          </cell>
          <cell r="D36">
            <v>2.1323718724068162E-3</v>
          </cell>
        </row>
      </sheetData>
      <sheetData sheetId="7" refreshError="1">
        <row r="9">
          <cell r="G9">
            <v>1752.7770823509265</v>
          </cell>
        </row>
        <row r="11">
          <cell r="G11">
            <v>147.4677760627022</v>
          </cell>
        </row>
        <row r="13">
          <cell r="G13">
            <v>103.19437382328685</v>
          </cell>
        </row>
        <row r="21">
          <cell r="G21">
            <v>8.5954181601321036</v>
          </cell>
          <cell r="J21">
            <v>4.9038855235392678</v>
          </cell>
        </row>
        <row r="24">
          <cell r="G24">
            <v>6.4710542680104162</v>
          </cell>
          <cell r="J24">
            <v>3.6918866256118901</v>
          </cell>
        </row>
        <row r="25">
          <cell r="J25">
            <v>43.881140956916397</v>
          </cell>
        </row>
        <row r="26">
          <cell r="J26">
            <v>62.707432859582482</v>
          </cell>
        </row>
        <row r="27">
          <cell r="G27">
            <v>990.44589335653552</v>
          </cell>
        </row>
        <row r="29">
          <cell r="J29">
            <v>0.56507236620648416</v>
          </cell>
        </row>
        <row r="30">
          <cell r="J30">
            <v>6.7163547169478264</v>
          </cell>
        </row>
        <row r="31">
          <cell r="J31">
            <v>9.5978671768734696</v>
          </cell>
        </row>
        <row r="40">
          <cell r="D40">
            <v>1490.6677199999999</v>
          </cell>
          <cell r="G40">
            <v>809.84915088733737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8">
          <cell r="C8">
            <v>5581.2456926987752</v>
          </cell>
        </row>
        <row r="11">
          <cell r="C11">
            <v>271.44</v>
          </cell>
        </row>
        <row r="14">
          <cell r="C14">
            <v>3226.2900000000004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Land requirements"/>
      <sheetName val="Productivity"/>
      <sheetName val="Economics "/>
      <sheetName val="Soil impacts"/>
      <sheetName val="Water Impacts"/>
      <sheetName val="GHG emissions"/>
      <sheetName val="SUMMARY"/>
      <sheetName val="Area Parameters"/>
      <sheetName val="Livestock parameters"/>
      <sheetName val="Crop parameters"/>
      <sheetName val="Feed parameters"/>
      <sheetName val="Economics_Parameters"/>
      <sheetName val="GHG Parameters"/>
      <sheetName val="SOC parameters"/>
      <sheetName val="Soil erosion parameters"/>
      <sheetName val="Feed"/>
      <sheetName val="Land Requirement "/>
      <sheetName val="Meat &amp; Milk "/>
      <sheetName val="Economics_Payback "/>
      <sheetName val="N balance"/>
      <sheetName val="Water"/>
      <sheetName val="SOC"/>
      <sheetName val="Biomass"/>
      <sheetName val="Soil erosion"/>
      <sheetName val="GHG Ent fermentation"/>
      <sheetName val="GHG Manure"/>
      <sheetName val="GHG Soil"/>
      <sheetName val="GHG Burning"/>
      <sheetName val="GHG Off-farm"/>
      <sheetName val="GHG Rice"/>
      <sheetName val="Trees-Carbon"/>
    </sheetNames>
    <sheetDataSet>
      <sheetData sheetId="0"/>
      <sheetData sheetId="1">
        <row r="5">
          <cell r="F5">
            <v>2.9946669286461836E-2</v>
          </cell>
        </row>
        <row r="6">
          <cell r="F6">
            <v>0.19814299519254597</v>
          </cell>
        </row>
        <row r="7">
          <cell r="F7">
            <v>6.4332183440858282E-2</v>
          </cell>
        </row>
        <row r="8">
          <cell r="F8">
            <v>0.90954348572110355</v>
          </cell>
        </row>
        <row r="9">
          <cell r="F9">
            <v>0.49157229442375316</v>
          </cell>
        </row>
      </sheetData>
      <sheetData sheetId="2">
        <row r="14">
          <cell r="B14">
            <v>3226.2900000000004</v>
          </cell>
        </row>
        <row r="15">
          <cell r="B15">
            <v>271.44</v>
          </cell>
        </row>
        <row r="17">
          <cell r="D17">
            <v>189.94713000000002</v>
          </cell>
        </row>
        <row r="20">
          <cell r="B20">
            <v>5668.9624998061408</v>
          </cell>
        </row>
      </sheetData>
      <sheetData sheetId="3">
        <row r="3">
          <cell r="C3">
            <v>1976.4014824988758</v>
          </cell>
        </row>
        <row r="4">
          <cell r="C4">
            <v>1167.0254322942876</v>
          </cell>
        </row>
      </sheetData>
      <sheetData sheetId="4">
        <row r="2">
          <cell r="C2">
            <v>0.4072630440484904</v>
          </cell>
        </row>
      </sheetData>
      <sheetData sheetId="5"/>
      <sheetData sheetId="6">
        <row r="30">
          <cell r="C30">
            <v>0.76741540740446124</v>
          </cell>
          <cell r="D30">
            <v>9.0716494235919098E-2</v>
          </cell>
        </row>
        <row r="32">
          <cell r="C32">
            <v>0.80447936589383473</v>
          </cell>
          <cell r="D32">
            <v>0.38258252863613396</v>
          </cell>
        </row>
        <row r="33">
          <cell r="C33">
            <v>3.5546892494377635</v>
          </cell>
          <cell r="D33">
            <v>5.5337362896641116</v>
          </cell>
        </row>
        <row r="36">
          <cell r="C36">
            <v>2.3176337714357511E-3</v>
          </cell>
          <cell r="D36">
            <v>2.3176337714357511E-3</v>
          </cell>
        </row>
      </sheetData>
      <sheetData sheetId="7">
        <row r="9">
          <cell r="G9">
            <v>1905.0595313236815</v>
          </cell>
        </row>
        <row r="11">
          <cell r="G11">
            <v>160.27987539325358</v>
          </cell>
        </row>
        <row r="13">
          <cell r="G13">
            <v>112.15997026122214</v>
          </cell>
        </row>
        <row r="21">
          <cell r="G21">
            <v>8.0371021834731824</v>
          </cell>
          <cell r="J21">
            <v>4.2188194391430951</v>
          </cell>
        </row>
        <row r="24">
          <cell r="G24">
            <v>6.0070353125361651</v>
          </cell>
          <cell r="J24">
            <v>3.1532008390112258</v>
          </cell>
        </row>
        <row r="25">
          <cell r="J25">
            <v>37.478412669074295</v>
          </cell>
        </row>
        <row r="26">
          <cell r="J26">
            <v>53.557747015674977</v>
          </cell>
        </row>
        <row r="27">
          <cell r="G27">
            <v>995.03664778697237</v>
          </cell>
        </row>
        <row r="29">
          <cell r="J29">
            <v>0.52231262667975353</v>
          </cell>
        </row>
        <row r="30">
          <cell r="J30">
            <v>6.2081196740739104</v>
          </cell>
        </row>
        <row r="31">
          <cell r="J31">
            <v>8.871584447370287</v>
          </cell>
        </row>
        <row r="40">
          <cell r="D40">
            <v>1490.6677199999999</v>
          </cell>
          <cell r="G40">
            <v>880.20938849965137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8">
          <cell r="E8">
            <v>32.879982498875613</v>
          </cell>
        </row>
        <row r="11">
          <cell r="E11">
            <v>814.31999999999994</v>
          </cell>
        </row>
        <row r="14">
          <cell r="E14">
            <v>1129.2015000000001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Land requirements"/>
      <sheetName val="Productivity"/>
      <sheetName val="Economics "/>
      <sheetName val="Soil impacts"/>
      <sheetName val="Water Impacts"/>
      <sheetName val="GHG emissions"/>
      <sheetName val="SUMMARY"/>
      <sheetName val="Area Parameters"/>
      <sheetName val="Livestock parameters"/>
      <sheetName val="Crop parameters"/>
      <sheetName val="Feed parameters"/>
      <sheetName val="Economics_Parameters"/>
      <sheetName val="GHG Parameters"/>
      <sheetName val="SOC parameters"/>
      <sheetName val="Soil erosion parameters"/>
      <sheetName val="Feed"/>
      <sheetName val="Land Requirement "/>
      <sheetName val="Meat &amp; Milk "/>
      <sheetName val="Economics_Payback "/>
      <sheetName val="N balance"/>
      <sheetName val="Water"/>
      <sheetName val="SOC"/>
      <sheetName val="Biomass"/>
      <sheetName val="Soil erosion"/>
      <sheetName val="GHG Ent fermentation"/>
      <sheetName val="GHG Manure"/>
      <sheetName val="GHG Soil"/>
      <sheetName val="GHG Burning"/>
      <sheetName val="GHG Off-farm"/>
      <sheetName val="GHG Rice"/>
      <sheetName val="Trees-Carbon"/>
    </sheetNames>
    <sheetDataSet>
      <sheetData sheetId="0"/>
      <sheetData sheetId="1">
        <row r="5">
          <cell r="E5">
            <v>2.9946669286461836E-2</v>
          </cell>
        </row>
        <row r="6">
          <cell r="E6">
            <v>0.19814299519254597</v>
          </cell>
        </row>
        <row r="7">
          <cell r="E7">
            <v>6.4332183440858282E-2</v>
          </cell>
        </row>
        <row r="8">
          <cell r="E8">
            <v>0.90954348572110355</v>
          </cell>
        </row>
        <row r="9">
          <cell r="E9">
            <v>0.49157229442375316</v>
          </cell>
        </row>
      </sheetData>
      <sheetData sheetId="2">
        <row r="14">
          <cell r="B14">
            <v>3226.2900000000004</v>
          </cell>
        </row>
        <row r="15">
          <cell r="B15">
            <v>271.44</v>
          </cell>
        </row>
        <row r="17">
          <cell r="D17">
            <v>189.94713000000002</v>
          </cell>
        </row>
        <row r="20">
          <cell r="B20">
            <v>5668.9624998061408</v>
          </cell>
        </row>
      </sheetData>
      <sheetData sheetId="3">
        <row r="3">
          <cell r="C3">
            <v>1976.4014824988758</v>
          </cell>
        </row>
        <row r="4">
          <cell r="C4">
            <v>1167.0254322942876</v>
          </cell>
        </row>
      </sheetData>
      <sheetData sheetId="4">
        <row r="2">
          <cell r="C2">
            <v>0.4072630440484904</v>
          </cell>
        </row>
      </sheetData>
      <sheetData sheetId="5"/>
      <sheetData sheetId="6">
        <row r="30">
          <cell r="C30">
            <v>0.55360197581303994</v>
          </cell>
          <cell r="D30">
            <v>0.39604178314834426</v>
          </cell>
        </row>
        <row r="32">
          <cell r="C32">
            <v>0.57641170552965204</v>
          </cell>
          <cell r="D32">
            <v>1.2306473465388386</v>
          </cell>
        </row>
        <row r="33">
          <cell r="C33">
            <v>5.4064343468192959</v>
          </cell>
          <cell r="D33">
            <v>5.5337362896641116</v>
          </cell>
        </row>
        <row r="36">
          <cell r="C36">
            <v>2.9128375527369577E-2</v>
          </cell>
          <cell r="D36">
            <v>2.9128375527369577E-2</v>
          </cell>
        </row>
      </sheetData>
      <sheetData sheetId="7">
        <row r="9">
          <cell r="G9">
            <v>1905.0595313236815</v>
          </cell>
        </row>
        <row r="11">
          <cell r="G11">
            <v>160.27987539325358</v>
          </cell>
        </row>
        <row r="13">
          <cell r="G13">
            <v>112.15997026122214</v>
          </cell>
        </row>
        <row r="21">
          <cell r="G21">
            <v>8.0371021834731824</v>
          </cell>
          <cell r="J21">
            <v>4.2188194391430951</v>
          </cell>
        </row>
        <row r="24">
          <cell r="G24">
            <v>7.1604254193512942</v>
          </cell>
          <cell r="J24">
            <v>3.7586360434500734</v>
          </cell>
        </row>
        <row r="25">
          <cell r="J25">
            <v>44.674513264892937</v>
          </cell>
        </row>
        <row r="26">
          <cell r="J26">
            <v>63.841185074091605</v>
          </cell>
        </row>
        <row r="27">
          <cell r="G27">
            <v>995.03664778697237</v>
          </cell>
        </row>
        <row r="29">
          <cell r="J29">
            <v>0.52231262667975353</v>
          </cell>
        </row>
        <row r="30">
          <cell r="J30">
            <v>6.2081196740739104</v>
          </cell>
        </row>
        <row r="31">
          <cell r="J31">
            <v>8.871584447370287</v>
          </cell>
        </row>
        <row r="40">
          <cell r="D40">
            <v>1490.6677199999999</v>
          </cell>
          <cell r="G40">
            <v>880.20938849965137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8">
          <cell r="E8">
            <v>32.879982498875613</v>
          </cell>
        </row>
        <row r="11">
          <cell r="E11">
            <v>814.31999999999994</v>
          </cell>
        </row>
        <row r="14">
          <cell r="E14">
            <v>1129.2015000000001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Land requirements"/>
      <sheetName val="Productivity"/>
      <sheetName val="Economics "/>
      <sheetName val="Soil impacts"/>
      <sheetName val="Water Impacts"/>
      <sheetName val="GHG emissions"/>
      <sheetName val="SUMMARY"/>
      <sheetName val="Area Parameters"/>
      <sheetName val="Livestock parameters"/>
      <sheetName val="Crop parameters"/>
      <sheetName val="Feed parameters"/>
      <sheetName val="Economics_Parameters"/>
      <sheetName val="GHG Parameters"/>
      <sheetName val="SOC parameters"/>
      <sheetName val="Soil erosion parameters"/>
      <sheetName val="Feed"/>
      <sheetName val="Land Requirement "/>
      <sheetName val="Meat &amp; Milk "/>
      <sheetName val="Economics_Payback "/>
      <sheetName val="N balance"/>
      <sheetName val="Water"/>
      <sheetName val="SOC"/>
      <sheetName val="Biomass"/>
      <sheetName val="Soil erosion"/>
      <sheetName val="GHG Ent fermentation"/>
      <sheetName val="GHG Manure"/>
      <sheetName val="GHG Soil"/>
      <sheetName val="GHG Burning"/>
      <sheetName val="GHG Off-farm"/>
      <sheetName val="GHG Rice"/>
      <sheetName val="Trees-Carbon"/>
    </sheetNames>
    <sheetDataSet>
      <sheetData sheetId="0"/>
      <sheetData sheetId="1">
        <row r="5">
          <cell r="F5">
            <v>3.0544411906916535E-2</v>
          </cell>
        </row>
        <row r="6">
          <cell r="F6">
            <v>0.20199547275614554</v>
          </cell>
        </row>
        <row r="7">
          <cell r="F7">
            <v>6.7917828725135729E-2</v>
          </cell>
        </row>
        <row r="8">
          <cell r="F8">
            <v>0.96211631601388448</v>
          </cell>
        </row>
        <row r="9">
          <cell r="F9">
            <v>0.50166293628635195</v>
          </cell>
        </row>
      </sheetData>
      <sheetData sheetId="2">
        <row r="14">
          <cell r="B14">
            <v>3028.6500000000005</v>
          </cell>
        </row>
        <row r="15">
          <cell r="B15">
            <v>271.44</v>
          </cell>
        </row>
        <row r="17">
          <cell r="D17">
            <v>167.49120000000002</v>
          </cell>
        </row>
        <row r="20">
          <cell r="B20">
            <v>5846.3799752288633</v>
          </cell>
        </row>
      </sheetData>
      <sheetData sheetId="3">
        <row r="3">
          <cell r="C3">
            <v>1908.2565038563275</v>
          </cell>
        </row>
        <row r="4">
          <cell r="C4">
            <v>1081.6327630408166</v>
          </cell>
        </row>
      </sheetData>
      <sheetData sheetId="4">
        <row r="2">
          <cell r="C2">
            <v>0.45465584571375822</v>
          </cell>
        </row>
      </sheetData>
      <sheetData sheetId="5"/>
      <sheetData sheetId="6">
        <row r="30">
          <cell r="C30">
            <v>0.44208770298385219</v>
          </cell>
          <cell r="D30">
            <v>9.0292697668769184E-2</v>
          </cell>
        </row>
        <row r="32">
          <cell r="C32">
            <v>0.63057762153211983</v>
          </cell>
          <cell r="D32">
            <v>0.43373379317942351</v>
          </cell>
        </row>
        <row r="33">
          <cell r="C33">
            <v>3.4122400318547319</v>
          </cell>
          <cell r="D33">
            <v>2.918314478757952</v>
          </cell>
        </row>
        <row r="36">
          <cell r="C36">
            <v>2.224757828078044E-3</v>
          </cell>
          <cell r="D36">
            <v>2.224757828078044E-3</v>
          </cell>
        </row>
      </sheetData>
      <sheetData sheetId="7">
        <row r="9">
          <cell r="G9">
            <v>1716.6911582187438</v>
          </cell>
        </row>
        <row r="11">
          <cell r="G11">
            <v>153.85688276522401</v>
          </cell>
        </row>
        <row r="13">
          <cell r="G13">
            <v>94.936906581958041</v>
          </cell>
        </row>
        <row r="21">
          <cell r="G21">
            <v>8.0965755565026036</v>
          </cell>
          <cell r="J21">
            <v>4.7163844921900182</v>
          </cell>
        </row>
        <row r="24">
          <cell r="G24">
            <v>3.4423409696061444</v>
          </cell>
          <cell r="J24">
            <v>2.0052185584610061</v>
          </cell>
        </row>
        <row r="25">
          <cell r="J25">
            <v>22.373656008999884</v>
          </cell>
        </row>
        <row r="26">
          <cell r="J26">
            <v>36.259249364043768</v>
          </cell>
        </row>
        <row r="27">
          <cell r="G27">
            <v>994.54762783744172</v>
          </cell>
        </row>
        <row r="29">
          <cell r="J29">
            <v>0.57933986732324905</v>
          </cell>
        </row>
        <row r="30">
          <cell r="J30">
            <v>6.464108787093128</v>
          </cell>
        </row>
        <row r="31">
          <cell r="J31">
            <v>10.475879862157285</v>
          </cell>
        </row>
        <row r="40">
          <cell r="D40">
            <v>1413.9834000000001</v>
          </cell>
          <cell r="G40">
            <v>801.47022622226962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workbookViewId="0">
      <selection activeCell="G14" sqref="G14"/>
    </sheetView>
  </sheetViews>
  <sheetFormatPr defaultRowHeight="15" x14ac:dyDescent="0.25"/>
  <cols>
    <col min="2" max="2" width="26.7109375" bestFit="1" customWidth="1"/>
    <col min="3" max="3" width="14.85546875" bestFit="1" customWidth="1"/>
    <col min="4" max="4" width="14.140625" bestFit="1" customWidth="1"/>
    <col min="5" max="5" width="12.28515625" customWidth="1"/>
    <col min="6" max="6" width="11.140625" customWidth="1"/>
    <col min="7" max="7" width="19.7109375" bestFit="1" customWidth="1"/>
    <col min="8" max="8" width="17.7109375" bestFit="1" customWidth="1"/>
  </cols>
  <sheetData>
    <row r="2" spans="2:8" x14ac:dyDescent="0.25">
      <c r="B2" s="14" t="s">
        <v>1</v>
      </c>
      <c r="C2" s="15" t="s">
        <v>7</v>
      </c>
    </row>
    <row r="3" spans="2:8" x14ac:dyDescent="0.25">
      <c r="B3" s="14" t="s">
        <v>2</v>
      </c>
      <c r="C3" s="15" t="s">
        <v>8</v>
      </c>
      <c r="E3" s="1"/>
      <c r="F3" s="1"/>
      <c r="G3" s="1"/>
      <c r="H3" s="1"/>
    </row>
    <row r="4" spans="2:8" ht="17.25" x14ac:dyDescent="0.25">
      <c r="B4" s="14" t="s">
        <v>66</v>
      </c>
      <c r="C4" s="15">
        <v>27</v>
      </c>
      <c r="E4" s="1"/>
      <c r="F4" s="1"/>
      <c r="G4" s="1"/>
      <c r="H4" s="1"/>
    </row>
    <row r="5" spans="2:8" x14ac:dyDescent="0.25">
      <c r="B5" s="14" t="s">
        <v>3</v>
      </c>
      <c r="C5" s="15">
        <v>1400</v>
      </c>
    </row>
    <row r="6" spans="2:8" x14ac:dyDescent="0.25">
      <c r="B6" s="14" t="s">
        <v>4</v>
      </c>
      <c r="C6" s="15">
        <v>1934</v>
      </c>
    </row>
    <row r="7" spans="2:8" x14ac:dyDescent="0.25">
      <c r="B7" s="14" t="s">
        <v>5</v>
      </c>
      <c r="C7" s="15">
        <v>6</v>
      </c>
    </row>
    <row r="8" spans="2:8" x14ac:dyDescent="0.25">
      <c r="B8" s="14" t="s">
        <v>6</v>
      </c>
      <c r="C8" s="15">
        <v>5</v>
      </c>
    </row>
    <row r="11" spans="2:8" x14ac:dyDescent="0.25">
      <c r="B11" s="3" t="s">
        <v>11</v>
      </c>
      <c r="C11" t="s">
        <v>9</v>
      </c>
      <c r="D11" t="s">
        <v>10</v>
      </c>
    </row>
    <row r="12" spans="2:8" x14ac:dyDescent="0.25">
      <c r="B12" t="s">
        <v>13</v>
      </c>
      <c r="C12" s="4">
        <f>'[1]S.Highalnds overview'!$C$10</f>
        <v>0.05</v>
      </c>
      <c r="D12" s="4">
        <f>'[1]S.Highalnds overview'!$C$20</f>
        <v>0.08</v>
      </c>
    </row>
    <row r="13" spans="2:8" x14ac:dyDescent="0.25">
      <c r="B13" t="s">
        <v>15</v>
      </c>
      <c r="C13" s="4">
        <f>'[1]S.Highalnds overview'!$C$13</f>
        <v>0.15</v>
      </c>
      <c r="D13" s="4">
        <f>'[1]S.Highalnds overview'!$C$26</f>
        <v>0.08</v>
      </c>
    </row>
    <row r="14" spans="2:8" x14ac:dyDescent="0.25">
      <c r="B14" t="s">
        <v>14</v>
      </c>
      <c r="C14" s="4">
        <f>'[1]S.Highalnds overview'!$C$15</f>
        <v>0.37</v>
      </c>
      <c r="D14" s="4">
        <f>'[1]S.Highalnds overview'!$C$29</f>
        <v>0.19</v>
      </c>
    </row>
    <row r="15" spans="2:8" x14ac:dyDescent="0.25">
      <c r="B15" t="s">
        <v>16</v>
      </c>
      <c r="C15" s="4">
        <f>'[1]S.Highalnds overview'!$C$16</f>
        <v>0.05</v>
      </c>
      <c r="D15" s="4">
        <f>'[1]S.Highalnds overview'!$C$28</f>
        <v>0.3</v>
      </c>
    </row>
    <row r="16" spans="2:8" x14ac:dyDescent="0.25">
      <c r="B16" t="s">
        <v>17</v>
      </c>
      <c r="C16" s="4">
        <f>'[1]S.Highalnds overview'!$C$11</f>
        <v>0.02</v>
      </c>
      <c r="D16" s="4">
        <f>'[1]S.Highalnds overview'!$C$25</f>
        <v>0.15</v>
      </c>
    </row>
    <row r="17" spans="2:4" x14ac:dyDescent="0.25">
      <c r="B17" t="s">
        <v>12</v>
      </c>
      <c r="C17" s="4">
        <f>'[1]S.Highalnds overview'!$C$9</f>
        <v>0.36</v>
      </c>
      <c r="D17" s="4">
        <f>'[1]S.Highalnds overview'!$C$27</f>
        <v>0.2</v>
      </c>
    </row>
    <row r="18" spans="2:4" x14ac:dyDescent="0.25">
      <c r="B18" s="3" t="s">
        <v>18</v>
      </c>
      <c r="C18" s="4">
        <f>SUM(C12:C17)</f>
        <v>1</v>
      </c>
      <c r="D18" s="4">
        <f>SUM(D12:D17)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0"/>
  <sheetViews>
    <sheetView workbookViewId="0">
      <selection activeCell="G4" sqref="G4"/>
    </sheetView>
  </sheetViews>
  <sheetFormatPr defaultRowHeight="15" x14ac:dyDescent="0.25"/>
  <cols>
    <col min="2" max="2" width="24.5703125" bestFit="1" customWidth="1"/>
    <col min="3" max="4" width="15.5703125" bestFit="1" customWidth="1"/>
    <col min="5" max="5" width="21.7109375" bestFit="1" customWidth="1"/>
    <col min="6" max="6" width="12.28515625" bestFit="1" customWidth="1"/>
    <col min="7" max="7" width="24.42578125" bestFit="1" customWidth="1"/>
  </cols>
  <sheetData>
    <row r="4" spans="2:7" x14ac:dyDescent="0.25">
      <c r="B4" s="3" t="s">
        <v>23</v>
      </c>
      <c r="C4" s="2" t="s">
        <v>65</v>
      </c>
      <c r="D4" s="2" t="s">
        <v>19</v>
      </c>
      <c r="E4" t="s">
        <v>67</v>
      </c>
      <c r="F4" t="s">
        <v>68</v>
      </c>
      <c r="G4" t="s">
        <v>73</v>
      </c>
    </row>
    <row r="5" spans="2:7" x14ac:dyDescent="0.25">
      <c r="B5" t="s">
        <v>20</v>
      </c>
      <c r="C5" s="5">
        <f>'[2]Land requirements'!$E$5</f>
        <v>0.11605117411355399</v>
      </c>
      <c r="D5" s="5">
        <f>'[3]Land requirements'!$E$9</f>
        <v>0.43211711822316345</v>
      </c>
      <c r="E5" s="5">
        <f>'[4]Land requirements'!$F$9</f>
        <v>0.49157229442375316</v>
      </c>
      <c r="F5" s="5">
        <f>'[5]Land requirements'!$E$9</f>
        <v>0.49157229442375316</v>
      </c>
      <c r="G5" s="5">
        <f>'[6]Land requirements'!$F$9</f>
        <v>0.50166293628635195</v>
      </c>
    </row>
    <row r="6" spans="2:7" x14ac:dyDescent="0.25">
      <c r="B6" t="s">
        <v>15</v>
      </c>
      <c r="C6" s="5">
        <f>'[2]Land requirements'!$E$9</f>
        <v>1.4639690375499932E-2</v>
      </c>
      <c r="D6" s="5">
        <f>'[3]Land requirements'!$E$5</f>
        <v>2.615833088055531E-2</v>
      </c>
      <c r="E6" s="5">
        <f>'[4]Land requirements'!$F$5</f>
        <v>2.9946669286461836E-2</v>
      </c>
      <c r="F6" s="5">
        <f>'[5]Land requirements'!$E$5</f>
        <v>2.9946669286461836E-2</v>
      </c>
      <c r="G6" s="5">
        <f>'[6]Land requirements'!$F$5</f>
        <v>3.0544411906916535E-2</v>
      </c>
    </row>
    <row r="7" spans="2:7" x14ac:dyDescent="0.25">
      <c r="B7" t="s">
        <v>21</v>
      </c>
      <c r="C7" s="5">
        <f>'[2]Land requirements'!$E$6</f>
        <v>0.36847947694770705</v>
      </c>
      <c r="D7" s="5">
        <f>'[3]Land requirements'!$E$8</f>
        <v>1.1315881315301302</v>
      </c>
      <c r="E7" s="5">
        <f>'[4]Land requirements'!$F$8</f>
        <v>0.90954348572110355</v>
      </c>
      <c r="F7" s="5">
        <f>'[5]Land requirements'!$E$8</f>
        <v>0.90954348572110355</v>
      </c>
      <c r="G7" s="5">
        <f>'[6]Land requirements'!$F$8</f>
        <v>0.96211631601388448</v>
      </c>
    </row>
    <row r="8" spans="2:7" x14ac:dyDescent="0.25">
      <c r="B8" t="s">
        <v>14</v>
      </c>
      <c r="C8" s="5">
        <f>'[2]Land requirements'!$E$8</f>
        <v>9.7090745826499264E-2</v>
      </c>
      <c r="D8" s="5">
        <f>'[3]Land requirements'!$E$6</f>
        <v>0.17207338555053109</v>
      </c>
      <c r="E8" s="5">
        <f>'[4]Land requirements'!$F$6</f>
        <v>0.19814299519254597</v>
      </c>
      <c r="F8" s="5">
        <f>'[5]Land requirements'!$E$6</f>
        <v>0.19814299519254597</v>
      </c>
      <c r="G8" s="5">
        <f>'[6]Land requirements'!$F$6</f>
        <v>0.20199547275614554</v>
      </c>
    </row>
    <row r="9" spans="2:7" x14ac:dyDescent="0.25">
      <c r="B9" t="s">
        <v>22</v>
      </c>
      <c r="C9" s="5">
        <f>'[2]Land requirements'!$E$7</f>
        <v>2.6356567550878132E-2</v>
      </c>
      <c r="D9" s="5">
        <f>'[3]Land requirements'!$E$7</f>
        <v>7.8736347316908345E-2</v>
      </c>
      <c r="E9" s="5">
        <f>'[4]Land requirements'!$F$7</f>
        <v>6.4332183440858282E-2</v>
      </c>
      <c r="F9" s="5">
        <f>'[5]Land requirements'!$E$7</f>
        <v>6.4332183440858282E-2</v>
      </c>
      <c r="G9" s="5">
        <f>'[6]Land requirements'!$F$7</f>
        <v>6.7917828725135729E-2</v>
      </c>
    </row>
    <row r="10" spans="2:7" x14ac:dyDescent="0.25">
      <c r="B10" s="3" t="s">
        <v>24</v>
      </c>
      <c r="C10" s="6">
        <f>SUM(C5:C9)</f>
        <v>0.62261765481413833</v>
      </c>
      <c r="D10" s="6">
        <f>SUM(D5:D9)</f>
        <v>1.8406733135012883</v>
      </c>
      <c r="E10" s="6">
        <f t="shared" ref="E10:G10" si="0">SUM(E5:E9)</f>
        <v>1.693537628064723</v>
      </c>
      <c r="F10" s="6">
        <f t="shared" si="0"/>
        <v>1.693537628064723</v>
      </c>
      <c r="G10" s="6">
        <f t="shared" si="0"/>
        <v>1.764236965688434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7"/>
  <sheetViews>
    <sheetView topLeftCell="E1" workbookViewId="0">
      <selection activeCell="L3" sqref="L3"/>
    </sheetView>
  </sheetViews>
  <sheetFormatPr defaultRowHeight="15" x14ac:dyDescent="0.25"/>
  <cols>
    <col min="1" max="1" width="18.42578125" bestFit="1" customWidth="1"/>
    <col min="2" max="2" width="23" bestFit="1" customWidth="1"/>
    <col min="3" max="5" width="11.7109375" bestFit="1" customWidth="1"/>
    <col min="6" max="6" width="28.5703125" customWidth="1"/>
    <col min="7" max="7" width="21.5703125" bestFit="1" customWidth="1"/>
    <col min="8" max="9" width="11.7109375" bestFit="1" customWidth="1"/>
    <col min="10" max="10" width="21.140625" bestFit="1" customWidth="1"/>
    <col min="11" max="11" width="11.7109375" bestFit="1" customWidth="1"/>
    <col min="12" max="13" width="35.85546875" customWidth="1"/>
    <col min="14" max="14" width="17.7109375" bestFit="1" customWidth="1"/>
    <col min="15" max="16" width="11.7109375" bestFit="1" customWidth="1"/>
    <col min="17" max="17" width="21.7109375" bestFit="1" customWidth="1"/>
    <col min="18" max="18" width="11.7109375" bestFit="1" customWidth="1"/>
    <col min="19" max="19" width="13.5703125" customWidth="1"/>
  </cols>
  <sheetData>
    <row r="3" spans="1:19" x14ac:dyDescent="0.25">
      <c r="A3" s="3" t="s">
        <v>30</v>
      </c>
      <c r="B3" t="s">
        <v>65</v>
      </c>
      <c r="C3" t="s">
        <v>19</v>
      </c>
      <c r="D3" t="s">
        <v>69</v>
      </c>
      <c r="E3" t="s">
        <v>68</v>
      </c>
      <c r="F3" t="s">
        <v>73</v>
      </c>
      <c r="G3" s="3" t="s">
        <v>26</v>
      </c>
      <c r="H3" t="s">
        <v>65</v>
      </c>
      <c r="I3" t="s">
        <v>19</v>
      </c>
      <c r="J3" t="s">
        <v>69</v>
      </c>
      <c r="K3" t="s">
        <v>68</v>
      </c>
      <c r="L3" t="s">
        <v>73</v>
      </c>
      <c r="N3" s="19" t="s">
        <v>35</v>
      </c>
      <c r="O3" s="19"/>
      <c r="P3" s="19"/>
      <c r="Q3" s="19"/>
      <c r="R3" s="19"/>
    </row>
    <row r="4" spans="1:19" x14ac:dyDescent="0.25">
      <c r="A4" s="7" t="s">
        <v>33</v>
      </c>
      <c r="B4" s="9">
        <f>[2]Productivity!$B$20</f>
        <v>2040.18714251447</v>
      </c>
      <c r="C4" s="17">
        <f>[3]Productivity!$B$20</f>
        <v>5581.2456926987752</v>
      </c>
      <c r="D4" s="21">
        <f>[4]Productivity!$B$20</f>
        <v>5668.9624998061408</v>
      </c>
      <c r="E4" s="21">
        <f>[5]Productivity!$B$20</f>
        <v>5668.9624998061408</v>
      </c>
      <c r="F4" s="21">
        <f>[6]Productivity!$B$20</f>
        <v>5846.3799752288633</v>
      </c>
      <c r="G4" t="s">
        <v>27</v>
      </c>
      <c r="H4" s="21">
        <f>[2]SUMMARY!$G$9</f>
        <v>5017.2204013914588</v>
      </c>
      <c r="I4" s="21">
        <f>[3]SUMMARY!$G$9</f>
        <v>1752.7770823509265</v>
      </c>
      <c r="J4" s="21">
        <f>[4]SUMMARY!$G$9</f>
        <v>1905.0595313236815</v>
      </c>
      <c r="K4" s="21">
        <f>[5]SUMMARY!$G$9</f>
        <v>1905.0595313236815</v>
      </c>
      <c r="L4" s="21">
        <f>[6]SUMMARY!$G$9</f>
        <v>1716.6911582187438</v>
      </c>
      <c r="M4" s="21"/>
      <c r="O4" t="s">
        <v>65</v>
      </c>
      <c r="P4" t="s">
        <v>19</v>
      </c>
      <c r="Q4" t="s">
        <v>70</v>
      </c>
      <c r="R4" t="s">
        <v>68</v>
      </c>
      <c r="S4" t="s">
        <v>73</v>
      </c>
    </row>
    <row r="5" spans="1:19" x14ac:dyDescent="0.25">
      <c r="A5" s="7" t="s">
        <v>25</v>
      </c>
      <c r="B5" s="9">
        <f>[2]Productivity!$B$15</f>
        <v>271.44</v>
      </c>
      <c r="C5" s="16">
        <f>[3]Productivity!$B$15</f>
        <v>271.44</v>
      </c>
      <c r="D5" s="9">
        <f>[4]Productivity!$B$15</f>
        <v>271.44</v>
      </c>
      <c r="E5" s="9">
        <f>[5]Productivity!$B$15</f>
        <v>271.44</v>
      </c>
      <c r="F5" s="9">
        <f>[6]Productivity!$B$15</f>
        <v>271.44</v>
      </c>
      <c r="G5" t="s">
        <v>28</v>
      </c>
      <c r="H5" s="9">
        <f>[2]SUMMARY!$G$11</f>
        <v>435.96579361539199</v>
      </c>
      <c r="I5" s="9">
        <f>[3]SUMMARY!$G$11</f>
        <v>147.4677760627022</v>
      </c>
      <c r="J5" s="9">
        <f>[4]SUMMARY!$G$11</f>
        <v>160.27987539325358</v>
      </c>
      <c r="K5" s="9">
        <f>[5]SUMMARY!$G$11</f>
        <v>160.27987539325358</v>
      </c>
      <c r="L5" s="9">
        <f>[6]SUMMARY!$G$11</f>
        <v>153.85688276522401</v>
      </c>
      <c r="M5" s="9"/>
      <c r="N5" s="8" t="s">
        <v>31</v>
      </c>
      <c r="O5" s="9">
        <f>[2]SUMMARY!$D$40</f>
        <v>1450.9054799999999</v>
      </c>
      <c r="P5" s="16">
        <f>[3]SUMMARY!$D$40</f>
        <v>1490.6677199999999</v>
      </c>
      <c r="Q5" s="9">
        <f>[4]SUMMARY!$D$40</f>
        <v>1490.6677199999999</v>
      </c>
      <c r="R5" s="9">
        <f>[5]SUMMARY!$D$40</f>
        <v>1490.6677199999999</v>
      </c>
      <c r="S5" s="20">
        <f>[6]SUMMARY!$D$40</f>
        <v>1413.9834000000001</v>
      </c>
    </row>
    <row r="6" spans="1:19" x14ac:dyDescent="0.25">
      <c r="A6" s="7" t="s">
        <v>34</v>
      </c>
      <c r="B6" s="9">
        <f>[2]Productivity!$B$14</f>
        <v>3123.81</v>
      </c>
      <c r="C6" s="16">
        <f>[3]Productivity!$B$14</f>
        <v>3226.2900000000004</v>
      </c>
      <c r="D6" s="9">
        <f>[4]Productivity!$B$14</f>
        <v>3226.2900000000004</v>
      </c>
      <c r="E6" s="9">
        <f>[5]Productivity!$B$14</f>
        <v>3226.2900000000004</v>
      </c>
      <c r="F6" s="9">
        <f>[6]Productivity!$B$14</f>
        <v>3028.6500000000005</v>
      </c>
      <c r="G6" t="s">
        <v>29</v>
      </c>
      <c r="H6" s="9">
        <f>[2]SUMMARY!$G$13</f>
        <v>298.98826119148589</v>
      </c>
      <c r="I6" s="9">
        <f>[3]SUMMARY!$G$13</f>
        <v>103.19437382328685</v>
      </c>
      <c r="J6" s="9">
        <f>[4]SUMMARY!$G$13</f>
        <v>112.15997026122214</v>
      </c>
      <c r="K6" s="9">
        <f>[5]SUMMARY!$G$13</f>
        <v>112.15997026122214</v>
      </c>
      <c r="L6" s="9">
        <f>[6]SUMMARY!$G$13</f>
        <v>94.936906581958041</v>
      </c>
      <c r="M6" s="9"/>
      <c r="N6" s="8" t="s">
        <v>32</v>
      </c>
      <c r="O6" s="16">
        <f>[2]SUMMARY!$G$40</f>
        <v>2330.331414121431</v>
      </c>
      <c r="P6" s="9">
        <f>[3]SUMMARY!$G$40</f>
        <v>809.84915088733737</v>
      </c>
      <c r="Q6" s="9">
        <f>[4]SUMMARY!$G$40</f>
        <v>880.20938849965137</v>
      </c>
      <c r="R6" s="9">
        <f>[5]SUMMARY!$G$40</f>
        <v>880.20938849965137</v>
      </c>
      <c r="S6" s="9">
        <f>[6]SUMMARY!$G$40</f>
        <v>801.47022622226962</v>
      </c>
    </row>
    <row r="7" spans="1:19" x14ac:dyDescent="0.25">
      <c r="A7" s="7" t="s">
        <v>29</v>
      </c>
      <c r="B7" s="9">
        <f>[2]Productivity!$D$17</f>
        <v>186.15537</v>
      </c>
      <c r="C7" s="16">
        <f>[3]Productivity!$D$17</f>
        <v>189.94713000000002</v>
      </c>
      <c r="D7" s="9">
        <f>[4]Productivity!$D$17</f>
        <v>189.94713000000002</v>
      </c>
      <c r="E7" s="9">
        <f>[5]Productivity!$D$17</f>
        <v>189.94713000000002</v>
      </c>
      <c r="F7" s="9">
        <f>[6]Productivity!$D$17</f>
        <v>167.49120000000002</v>
      </c>
    </row>
    <row r="16" spans="1:19" x14ac:dyDescent="0.25">
      <c r="J16" s="10"/>
    </row>
    <row r="17" spans="8:8" x14ac:dyDescent="0.25">
      <c r="H17" s="10"/>
    </row>
  </sheetData>
  <sortState ref="B3:D9">
    <sortCondition ref="B4"/>
  </sortState>
  <mergeCells count="1">
    <mergeCell ref="N3:R3"/>
  </mergeCells>
  <pageMargins left="0.7" right="0.7" top="0.75" bottom="0.75" header="0.3" footer="0.3"/>
  <pageSetup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H3" sqref="H3"/>
    </sheetView>
  </sheetViews>
  <sheetFormatPr defaultRowHeight="15" x14ac:dyDescent="0.25"/>
  <cols>
    <col min="3" max="3" width="32.42578125" bestFit="1" customWidth="1"/>
    <col min="4" max="5" width="11.7109375" bestFit="1" customWidth="1"/>
    <col min="6" max="6" width="21.140625" bestFit="1" customWidth="1"/>
    <col min="7" max="7" width="11.7109375" bestFit="1" customWidth="1"/>
    <col min="8" max="8" width="24.42578125" bestFit="1" customWidth="1"/>
    <col min="9" max="9" width="23.85546875" customWidth="1"/>
    <col min="10" max="10" width="37.7109375" bestFit="1" customWidth="1"/>
    <col min="11" max="11" width="11.5703125" bestFit="1" customWidth="1"/>
    <col min="12" max="12" width="12.140625" bestFit="1" customWidth="1"/>
    <col min="13" max="13" width="21.7109375" bestFit="1" customWidth="1"/>
    <col min="14" max="14" width="11.7109375" bestFit="1" customWidth="1"/>
    <col min="15" max="15" width="24.42578125" bestFit="1" customWidth="1"/>
  </cols>
  <sheetData>
    <row r="1" spans="1:15" x14ac:dyDescent="0.25">
      <c r="A1" t="s">
        <v>0</v>
      </c>
    </row>
    <row r="3" spans="1:15" x14ac:dyDescent="0.25">
      <c r="C3" s="3" t="s">
        <v>36</v>
      </c>
      <c r="D3" t="s">
        <v>65</v>
      </c>
      <c r="E3" t="s">
        <v>19</v>
      </c>
      <c r="F3" t="s">
        <v>69</v>
      </c>
      <c r="G3" t="s">
        <v>68</v>
      </c>
      <c r="H3" t="s">
        <v>73</v>
      </c>
      <c r="J3" s="3" t="s">
        <v>41</v>
      </c>
      <c r="K3" t="s">
        <v>65</v>
      </c>
      <c r="L3" t="s">
        <v>40</v>
      </c>
      <c r="M3" t="s">
        <v>71</v>
      </c>
      <c r="N3" t="s">
        <v>68</v>
      </c>
      <c r="O3" t="s">
        <v>73</v>
      </c>
    </row>
    <row r="4" spans="1:15" x14ac:dyDescent="0.25">
      <c r="C4" t="s">
        <v>38</v>
      </c>
      <c r="D4" s="9">
        <f>'[2]Economics '!$C$3</f>
        <v>1919.4865854265838</v>
      </c>
      <c r="E4" s="17">
        <f>'[3]Economics '!$C$3</f>
        <v>1975.892725017653</v>
      </c>
      <c r="F4" s="9">
        <f>'[4]Economics '!$C$3</f>
        <v>1976.4014824988758</v>
      </c>
      <c r="G4" s="9">
        <f>'[5]Economics '!$C$3</f>
        <v>1976.4014824988758</v>
      </c>
      <c r="H4" s="9">
        <f>'[6]Economics '!$C$3</f>
        <v>1908.2565038563275</v>
      </c>
      <c r="J4" t="s">
        <v>27</v>
      </c>
      <c r="K4" s="17">
        <f>'[2]Economics_Payback '!$E$14</f>
        <v>1093.3335</v>
      </c>
      <c r="L4" s="17">
        <f>'[3]Economics_Payback '!$C$14</f>
        <v>3226.2900000000004</v>
      </c>
      <c r="M4" s="9">
        <f>'[4]Economics_Payback '!$E$14</f>
        <v>1129.2015000000001</v>
      </c>
      <c r="N4" s="9">
        <f>'[5]Economics_Payback '!$E$14</f>
        <v>1129.2015000000001</v>
      </c>
    </row>
    <row r="5" spans="1:15" x14ac:dyDescent="0.25">
      <c r="C5" t="s">
        <v>37</v>
      </c>
      <c r="D5" s="17">
        <f>'[2]Economics '!$C$4</f>
        <v>3082.9299018184479</v>
      </c>
      <c r="E5" s="9">
        <f>'[3]Economics '!$C$4</f>
        <v>1073.4619285913118</v>
      </c>
      <c r="F5" s="9">
        <f>'[4]Economics '!$C$4</f>
        <v>1167.0254322942876</v>
      </c>
      <c r="G5" s="9">
        <f>'[5]Economics '!$C$4</f>
        <v>1167.0254322942876</v>
      </c>
      <c r="H5" s="9">
        <f>'[6]Economics '!$C$4</f>
        <v>1081.6327630408166</v>
      </c>
      <c r="J5" t="s">
        <v>28</v>
      </c>
      <c r="K5" s="17">
        <f>'[2]Economics_Payback '!$E$11</f>
        <v>814.31999999999994</v>
      </c>
      <c r="L5" s="17">
        <f>'[3]Economics_Payback '!$C$11</f>
        <v>271.44</v>
      </c>
      <c r="M5" s="9">
        <f>'[4]Economics_Payback '!$E$11</f>
        <v>814.31999999999994</v>
      </c>
      <c r="N5" s="9">
        <f>'[5]Economics_Payback '!$E$11</f>
        <v>814.31999999999994</v>
      </c>
    </row>
    <row r="6" spans="1:15" x14ac:dyDescent="0.25">
      <c r="J6" t="s">
        <v>39</v>
      </c>
      <c r="K6" s="17">
        <f>'[2]Economics_Payback '!$E$8</f>
        <v>11.833085426583926</v>
      </c>
      <c r="L6" s="17">
        <f>'[3]Economics_Payback '!$C$8</f>
        <v>5581.2456926987752</v>
      </c>
      <c r="M6" s="9">
        <f>'[4]Economics_Payback '!$E$8</f>
        <v>32.879982498875613</v>
      </c>
      <c r="N6" s="9">
        <f>'[5]Economics_Payback '!$E$8</f>
        <v>32.879982498875613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0"/>
  <sheetViews>
    <sheetView workbookViewId="0">
      <selection activeCell="G8" sqref="G8"/>
    </sheetView>
  </sheetViews>
  <sheetFormatPr defaultRowHeight="15" x14ac:dyDescent="0.25"/>
  <cols>
    <col min="2" max="2" width="28" bestFit="1" customWidth="1"/>
    <col min="3" max="4" width="11.7109375" bestFit="1" customWidth="1"/>
    <col min="5" max="5" width="20.7109375" bestFit="1" customWidth="1"/>
    <col min="6" max="6" width="11.7109375" bestFit="1" customWidth="1"/>
    <col min="7" max="7" width="24.42578125" bestFit="1" customWidth="1"/>
  </cols>
  <sheetData>
    <row r="3" spans="2:7" x14ac:dyDescent="0.25">
      <c r="B3" s="3" t="s">
        <v>42</v>
      </c>
      <c r="C3" t="s">
        <v>65</v>
      </c>
      <c r="D3" t="s">
        <v>19</v>
      </c>
      <c r="E3" t="s">
        <v>72</v>
      </c>
      <c r="F3" t="s">
        <v>68</v>
      </c>
      <c r="G3" t="s">
        <v>73</v>
      </c>
    </row>
    <row r="4" spans="2:7" x14ac:dyDescent="0.25">
      <c r="B4" t="s">
        <v>43</v>
      </c>
      <c r="C4" s="17">
        <f>'[2]Soil impacts'!$C$2</f>
        <v>100</v>
      </c>
      <c r="D4" s="4">
        <f>'[3]Soil impacts'!$C$2</f>
        <v>0.37102012947183682</v>
      </c>
      <c r="E4" s="4">
        <f>'[4]Soil impacts'!$C$2</f>
        <v>0.4072630440484904</v>
      </c>
      <c r="F4" s="4">
        <f>'[5]Soil impacts'!$C$2</f>
        <v>0.4072630440484904</v>
      </c>
      <c r="G4" s="4">
        <f>'[6]Soil impacts'!$C$2</f>
        <v>0.45465584571375822</v>
      </c>
    </row>
    <row r="5" spans="2:7" x14ac:dyDescent="0.25">
      <c r="B5" t="s">
        <v>44</v>
      </c>
      <c r="C5">
        <f>'[2]Soil impacts'!$D$2</f>
        <v>0</v>
      </c>
      <c r="D5" s="4">
        <f>'[3]Soil impacts'!$D$2</f>
        <v>0</v>
      </c>
      <c r="E5">
        <v>0</v>
      </c>
      <c r="F5">
        <v>0</v>
      </c>
      <c r="G5">
        <v>0</v>
      </c>
    </row>
    <row r="8" spans="2:7" x14ac:dyDescent="0.25">
      <c r="B8" s="3" t="s">
        <v>45</v>
      </c>
      <c r="C8" t="s">
        <v>65</v>
      </c>
      <c r="D8" t="s">
        <v>19</v>
      </c>
      <c r="E8" t="s">
        <v>72</v>
      </c>
      <c r="F8" t="s">
        <v>68</v>
      </c>
      <c r="G8" t="s">
        <v>73</v>
      </c>
    </row>
    <row r="9" spans="2:7" x14ac:dyDescent="0.25">
      <c r="B9" t="s">
        <v>47</v>
      </c>
      <c r="C9" s="12">
        <f>[2]SUMMARY!$G$21</f>
        <v>8.1435998043695417</v>
      </c>
      <c r="D9" s="18">
        <f>[3]SUMMARY!$G$21</f>
        <v>8.5954181601321036</v>
      </c>
      <c r="E9" s="12">
        <f>[4]SUMMARY!$G$21</f>
        <v>8.0371021834731824</v>
      </c>
      <c r="F9" s="12">
        <f>[5]SUMMARY!$G$21</f>
        <v>8.0371021834731824</v>
      </c>
      <c r="G9" s="12">
        <f>[6]SUMMARY!$G$21</f>
        <v>8.0965755565026036</v>
      </c>
    </row>
    <row r="10" spans="2:7" x14ac:dyDescent="0.25">
      <c r="B10" s="11" t="s">
        <v>46</v>
      </c>
      <c r="C10" s="12">
        <f>[2]SUMMARY!$J$21</f>
        <v>1.6231297716383006</v>
      </c>
      <c r="D10" s="18">
        <f>[3]SUMMARY!$J$21</f>
        <v>4.9038855235392678</v>
      </c>
      <c r="E10" s="12">
        <f>[4]SUMMARY!$J$21</f>
        <v>4.2188194391430951</v>
      </c>
      <c r="F10" s="12">
        <f>[5]SUMMARY!$J$21</f>
        <v>4.2188194391430951</v>
      </c>
      <c r="G10" s="12">
        <f>[6]SUMMARY!$J$21</f>
        <v>4.7163844921900182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7"/>
  <sheetViews>
    <sheetView workbookViewId="0">
      <selection activeCell="G3" sqref="G3"/>
    </sheetView>
  </sheetViews>
  <sheetFormatPr defaultRowHeight="15" x14ac:dyDescent="0.25"/>
  <cols>
    <col min="2" max="2" width="20.7109375" bestFit="1" customWidth="1"/>
    <col min="3" max="4" width="11.7109375" bestFit="1" customWidth="1"/>
    <col min="5" max="5" width="21.7109375" bestFit="1" customWidth="1"/>
    <col min="6" max="6" width="11.7109375" bestFit="1" customWidth="1"/>
    <col min="7" max="7" width="24.42578125" bestFit="1" customWidth="1"/>
  </cols>
  <sheetData>
    <row r="3" spans="2:7" x14ac:dyDescent="0.25">
      <c r="B3" s="3" t="s">
        <v>49</v>
      </c>
      <c r="C3" t="s">
        <v>65</v>
      </c>
      <c r="D3" t="s">
        <v>19</v>
      </c>
      <c r="E3" t="s">
        <v>70</v>
      </c>
      <c r="F3" t="s">
        <v>68</v>
      </c>
      <c r="G3" t="s">
        <v>73</v>
      </c>
    </row>
    <row r="4" spans="2:7" x14ac:dyDescent="0.25">
      <c r="B4" t="s">
        <v>48</v>
      </c>
      <c r="C4" s="22">
        <f>[2]SUMMARY!$G$27</f>
        <v>1021.7414929542122</v>
      </c>
      <c r="D4" s="13">
        <f>[3]SUMMARY!$G$27</f>
        <v>990.44589335653552</v>
      </c>
      <c r="E4" s="13">
        <f>[4]SUMMARY!$G$27</f>
        <v>995.03664778697237</v>
      </c>
      <c r="F4" s="13">
        <f>[5]SUMMARY!$G$27</f>
        <v>995.03664778697237</v>
      </c>
      <c r="G4" s="13">
        <f>[6]SUMMARY!$G$27</f>
        <v>994.54762783744172</v>
      </c>
    </row>
    <row r="5" spans="2:7" x14ac:dyDescent="0.25">
      <c r="B5" t="s">
        <v>50</v>
      </c>
      <c r="C5" s="13">
        <f>[2]SUMMARY!$J$31</f>
        <v>3.4173297937601692</v>
      </c>
      <c r="D5" s="22">
        <f>[3]SUMMARY!$J$31</f>
        <v>9.5978671768734696</v>
      </c>
      <c r="E5" s="13">
        <f>[4]SUMMARY!$J$31</f>
        <v>8.871584447370287</v>
      </c>
      <c r="F5" s="13">
        <f>[5]SUMMARY!$J$31</f>
        <v>8.871584447370287</v>
      </c>
      <c r="G5" s="13">
        <f>[6]SUMMARY!$J$31</f>
        <v>10.475879862157285</v>
      </c>
    </row>
    <row r="6" spans="2:7" x14ac:dyDescent="0.25">
      <c r="B6" t="s">
        <v>51</v>
      </c>
      <c r="C6" s="13">
        <f>[2]SUMMARY!$J$29</f>
        <v>0.2036469222422132</v>
      </c>
      <c r="D6" s="22">
        <f>[3]SUMMARY!$J$29</f>
        <v>0.56507236620648416</v>
      </c>
      <c r="E6" s="13">
        <f>[4]SUMMARY!$J$29</f>
        <v>0.52231262667975353</v>
      </c>
      <c r="F6" s="13">
        <f>[5]SUMMARY!$J$29</f>
        <v>0.52231262667975353</v>
      </c>
      <c r="G6" s="13">
        <f>[6]SUMMARY!$J$29</f>
        <v>0.57933986732324905</v>
      </c>
    </row>
    <row r="7" spans="2:7" x14ac:dyDescent="0.25">
      <c r="B7" t="s">
        <v>52</v>
      </c>
      <c r="C7" s="13">
        <f>[2]SUMMARY!$J$30</f>
        <v>2.3436276605122606</v>
      </c>
      <c r="D7" s="22">
        <f>[3]SUMMARY!$J$30</f>
        <v>6.7163547169478264</v>
      </c>
      <c r="E7" s="13">
        <f>[4]SUMMARY!$J$30</f>
        <v>6.2081196740739104</v>
      </c>
      <c r="F7" s="13">
        <f>[5]SUMMARY!$J$30</f>
        <v>6.2081196740739104</v>
      </c>
      <c r="G7" s="13">
        <f>[6]SUMMARY!$J$30</f>
        <v>6.464108787093128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3"/>
  <sheetViews>
    <sheetView tabSelected="1" workbookViewId="0">
      <selection activeCell="H33" sqref="H33"/>
    </sheetView>
  </sheetViews>
  <sheetFormatPr defaultRowHeight="15" x14ac:dyDescent="0.25"/>
  <cols>
    <col min="2" max="2" width="30" bestFit="1" customWidth="1"/>
    <col min="3" max="4" width="11.7109375" bestFit="1" customWidth="1"/>
    <col min="5" max="5" width="21.140625" bestFit="1" customWidth="1"/>
    <col min="6" max="6" width="11.7109375" bestFit="1" customWidth="1"/>
    <col min="7" max="7" width="24.42578125" bestFit="1" customWidth="1"/>
  </cols>
  <sheetData>
    <row r="3" spans="2:7" x14ac:dyDescent="0.25">
      <c r="B3" s="31" t="s">
        <v>53</v>
      </c>
      <c r="C3" s="23" t="s">
        <v>65</v>
      </c>
      <c r="D3" s="23" t="s">
        <v>19</v>
      </c>
      <c r="E3" s="23" t="s">
        <v>69</v>
      </c>
      <c r="F3" s="23" t="s">
        <v>68</v>
      </c>
      <c r="G3" s="23" t="s">
        <v>73</v>
      </c>
    </row>
    <row r="4" spans="2:7" x14ac:dyDescent="0.25">
      <c r="B4" s="24" t="s">
        <v>55</v>
      </c>
      <c r="C4" s="27">
        <f>'[2]GHG emissions'!$C$35</f>
        <v>8.4546269436760362</v>
      </c>
      <c r="D4" s="27">
        <f>'[3]GHG emissions'!$C$33</f>
        <v>3.2705423367870146</v>
      </c>
      <c r="E4" s="27">
        <f>'[4]GHG emissions'!$C$33</f>
        <v>3.5546892494377635</v>
      </c>
      <c r="F4" s="27">
        <f>'[5]GHG emissions'!$C$33</f>
        <v>5.4064343468192959</v>
      </c>
      <c r="G4" s="27">
        <f>'[6]GHG emissions'!$C$33</f>
        <v>3.4122400318547319</v>
      </c>
    </row>
    <row r="5" spans="2:7" x14ac:dyDescent="0.25">
      <c r="B5" s="28" t="s">
        <v>56</v>
      </c>
      <c r="C5" s="27">
        <f>'[2]GHG emissions'!$C$32</f>
        <v>1.6863661251003164</v>
      </c>
      <c r="D5" s="27">
        <f>'[3]GHG emissions'!$C$30</f>
        <v>0.71341817579003786</v>
      </c>
      <c r="E5" s="27">
        <f>'[4]GHG emissions'!$C$30</f>
        <v>0.76741540740446124</v>
      </c>
      <c r="F5" s="27">
        <f>'[5]GHG emissions'!$C$30</f>
        <v>0.55360197581303994</v>
      </c>
      <c r="G5" s="27">
        <f>'[6]GHG emissions'!$C$30</f>
        <v>0.44208770298385219</v>
      </c>
    </row>
    <row r="6" spans="2:7" x14ac:dyDescent="0.25">
      <c r="B6" s="24" t="s">
        <v>57</v>
      </c>
      <c r="C6" s="27">
        <f>'[2]GHG emissions'!$C$34</f>
        <v>2.3889138532971166</v>
      </c>
      <c r="D6" s="27">
        <f>'[3]GHG emissions'!$C$32</f>
        <v>0.74017266787624547</v>
      </c>
      <c r="E6" s="27">
        <f>'[4]GHG emissions'!$C$32</f>
        <v>0.80447936589383473</v>
      </c>
      <c r="F6" s="27">
        <f>'[5]GHG emissions'!$C$32</f>
        <v>0.57641170552965204</v>
      </c>
      <c r="G6" s="27">
        <f>'[6]GHG emissions'!$C$32</f>
        <v>0.63057762153211983</v>
      </c>
    </row>
    <row r="7" spans="2:7" x14ac:dyDescent="0.25">
      <c r="B7" s="24" t="s">
        <v>58</v>
      </c>
      <c r="C7" s="27">
        <f>'[2]GHG emissions'!$C$38</f>
        <v>5.875355399441738E-3</v>
      </c>
      <c r="D7" s="27">
        <f>'[3]GHG emissions'!$C$36</f>
        <v>2.1323718724068162E-3</v>
      </c>
      <c r="E7" s="27">
        <f>'[4]GHG emissions'!$C$36</f>
        <v>2.3176337714357511E-3</v>
      </c>
      <c r="F7" s="27">
        <f>'[5]GHG emissions'!$C$36</f>
        <v>2.9128375527369577E-2</v>
      </c>
      <c r="G7" s="27">
        <f>'[6]GHG emissions'!$C$36</f>
        <v>2.224757828078044E-3</v>
      </c>
    </row>
    <row r="8" spans="2:7" x14ac:dyDescent="0.25">
      <c r="B8" s="23" t="s">
        <v>18</v>
      </c>
      <c r="C8" s="30">
        <f>SUM(C4:C7)</f>
        <v>12.535782277472912</v>
      </c>
      <c r="D8" s="30">
        <f>SUM(D4:D7)</f>
        <v>4.7262655523257049</v>
      </c>
      <c r="E8" s="30">
        <f t="shared" ref="E8:G8" si="0">SUM(E4:E7)</f>
        <v>5.1289016565074954</v>
      </c>
      <c r="F8" s="30">
        <f t="shared" si="0"/>
        <v>6.5655764036893567</v>
      </c>
      <c r="G8" s="30">
        <f t="shared" si="0"/>
        <v>4.4871301141987816</v>
      </c>
    </row>
    <row r="10" spans="2:7" x14ac:dyDescent="0.25">
      <c r="B10" s="23" t="s">
        <v>54</v>
      </c>
      <c r="C10" s="23" t="s">
        <v>65</v>
      </c>
      <c r="D10" s="23" t="s">
        <v>19</v>
      </c>
      <c r="E10" s="23" t="s">
        <v>69</v>
      </c>
      <c r="F10" s="23" t="s">
        <v>68</v>
      </c>
      <c r="G10" s="23" t="s">
        <v>73</v>
      </c>
    </row>
    <row r="11" spans="2:7" x14ac:dyDescent="0.25">
      <c r="B11" s="24" t="s">
        <v>55</v>
      </c>
      <c r="C11" s="27">
        <f>'[2]GHG emissions'!$D$35</f>
        <v>5.4169933237552588</v>
      </c>
      <c r="D11" s="27">
        <f>'[3]GHG emissions'!$D$33</f>
        <v>5.0126127052395244</v>
      </c>
      <c r="E11" s="27">
        <f>'[4]GHG emissions'!$D$33</f>
        <v>5.5337362896641116</v>
      </c>
      <c r="F11" s="27">
        <f>'[5]GHG emissions'!$D$33</f>
        <v>5.5337362896641116</v>
      </c>
      <c r="G11" s="27">
        <f>'[6]GHG emissions'!$D$33</f>
        <v>2.918314478757952</v>
      </c>
    </row>
    <row r="12" spans="2:7" x14ac:dyDescent="0.25">
      <c r="B12" s="28" t="s">
        <v>56</v>
      </c>
      <c r="C12" s="27">
        <f>'[2]GHG emissions'!$D$32</f>
        <v>0.46875414155080991</v>
      </c>
      <c r="D12" s="27">
        <f>'[3]GHG emissions'!$D$30</f>
        <v>0.36171343898979047</v>
      </c>
      <c r="E12" s="27">
        <f>'[4]GHG emissions'!$D$30</f>
        <v>9.0716494235919098E-2</v>
      </c>
      <c r="F12" s="27">
        <f>'[5]GHG emissions'!$D$30</f>
        <v>0.39604178314834426</v>
      </c>
      <c r="G12" s="27">
        <f>'[6]GHG emissions'!$D$30</f>
        <v>9.0292697668769184E-2</v>
      </c>
    </row>
    <row r="13" spans="2:7" x14ac:dyDescent="0.25">
      <c r="B13" s="24" t="s">
        <v>57</v>
      </c>
      <c r="C13" s="27">
        <f>'[2]GHG emissions'!$D$34</f>
        <v>3.2442631089350753</v>
      </c>
      <c r="D13" s="27">
        <f>'[3]GHG emissions'!$D$32</f>
        <v>1.0967281237811013</v>
      </c>
      <c r="E13" s="27">
        <f>'[4]GHG emissions'!$D$32</f>
        <v>0.38258252863613396</v>
      </c>
      <c r="F13" s="27">
        <f>'[5]GHG emissions'!$D$32</f>
        <v>1.2306473465388386</v>
      </c>
      <c r="G13" s="27">
        <f>'[6]GHG emissions'!$D$32</f>
        <v>0.43373379317942351</v>
      </c>
    </row>
    <row r="14" spans="2:7" x14ac:dyDescent="0.25">
      <c r="B14" s="24" t="s">
        <v>58</v>
      </c>
      <c r="C14" s="27">
        <f>'[2]GHG emissions'!$D$38</f>
        <v>5.875355399441738E-3</v>
      </c>
      <c r="D14" s="27">
        <f>'[3]GHG emissions'!$D$36</f>
        <v>2.1323718724068162E-3</v>
      </c>
      <c r="E14" s="27">
        <f>'[4]GHG emissions'!$D$36</f>
        <v>2.3176337714357511E-3</v>
      </c>
      <c r="F14" s="27">
        <f>'[5]GHG emissions'!$D$36</f>
        <v>2.9128375527369577E-2</v>
      </c>
      <c r="G14" s="27">
        <f>'[6]GHG emissions'!$D$36</f>
        <v>2.224757828078044E-3</v>
      </c>
    </row>
    <row r="15" spans="2:7" x14ac:dyDescent="0.25">
      <c r="B15" s="23" t="s">
        <v>18</v>
      </c>
      <c r="C15" s="29">
        <f>SUM(C11:C14)</f>
        <v>9.135885929640585</v>
      </c>
      <c r="D15" s="30">
        <f>SUM(D11:D14)</f>
        <v>6.4731866398828233</v>
      </c>
      <c r="E15" s="30">
        <f t="shared" ref="E15:G15" si="1">SUM(E11:E14)</f>
        <v>6.009352946307601</v>
      </c>
      <c r="F15" s="30">
        <f t="shared" si="1"/>
        <v>7.1895537948786634</v>
      </c>
      <c r="G15" s="30">
        <f t="shared" si="1"/>
        <v>3.444565727434223</v>
      </c>
    </row>
    <row r="17" spans="2:7" x14ac:dyDescent="0.25">
      <c r="B17" s="23" t="s">
        <v>60</v>
      </c>
      <c r="C17" s="23" t="s">
        <v>65</v>
      </c>
      <c r="D17" s="23" t="s">
        <v>19</v>
      </c>
      <c r="E17" s="23" t="s">
        <v>69</v>
      </c>
      <c r="F17" s="23" t="s">
        <v>68</v>
      </c>
      <c r="G17" s="23" t="s">
        <v>73</v>
      </c>
    </row>
    <row r="18" spans="2:7" x14ac:dyDescent="0.25">
      <c r="B18" s="24" t="s">
        <v>59</v>
      </c>
      <c r="C18" s="25">
        <f>[2]SUMMARY!$G$24</f>
        <v>9.1300105742411439</v>
      </c>
      <c r="D18" s="26">
        <f>[3]SUMMARY!$G$24</f>
        <v>6.4710542680104162</v>
      </c>
      <c r="E18" s="26">
        <f>[4]SUMMARY!$G$24</f>
        <v>6.0070353125361651</v>
      </c>
      <c r="F18" s="26">
        <f>[5]SUMMARY!$G$24</f>
        <v>7.1604254193512942</v>
      </c>
      <c r="G18" s="26">
        <f>[6]SUMMARY!$G$24</f>
        <v>3.4423409696061444</v>
      </c>
    </row>
    <row r="20" spans="2:7" x14ac:dyDescent="0.25">
      <c r="B20" s="23" t="s">
        <v>61</v>
      </c>
      <c r="C20" s="23" t="s">
        <v>65</v>
      </c>
      <c r="D20" s="23" t="s">
        <v>19</v>
      </c>
      <c r="E20" s="23" t="s">
        <v>69</v>
      </c>
      <c r="F20" s="23" t="s">
        <v>68</v>
      </c>
      <c r="G20" s="23" t="s">
        <v>73</v>
      </c>
    </row>
    <row r="21" spans="2:7" x14ac:dyDescent="0.25">
      <c r="B21" s="24" t="s">
        <v>62</v>
      </c>
      <c r="C21" s="27">
        <f>[2]SUMMARY!$J$26</f>
        <v>30.53635128635991</v>
      </c>
      <c r="D21" s="27">
        <f>[3]SUMMARY!$J$26</f>
        <v>62.707432859582482</v>
      </c>
      <c r="E21" s="27">
        <f>[4]SUMMARY!$J$26</f>
        <v>53.557747015674977</v>
      </c>
      <c r="F21" s="27">
        <f>[5]SUMMARY!$J$26</f>
        <v>63.841185074091605</v>
      </c>
      <c r="G21" s="27">
        <f>[6]SUMMARY!$J$26</f>
        <v>36.259249364043768</v>
      </c>
    </row>
    <row r="22" spans="2:7" x14ac:dyDescent="0.25">
      <c r="B22" s="24" t="s">
        <v>63</v>
      </c>
      <c r="C22" s="27">
        <f>[2]SUMMARY!$J$25</f>
        <v>20.942034232840793</v>
      </c>
      <c r="D22" s="27">
        <f>[3]SUMMARY!$J$25</f>
        <v>43.881140956916397</v>
      </c>
      <c r="E22" s="27">
        <f>[4]SUMMARY!$J$25</f>
        <v>37.478412669074295</v>
      </c>
      <c r="F22" s="27">
        <f>[5]SUMMARY!$J$25</f>
        <v>44.674513264892937</v>
      </c>
      <c r="G22" s="27">
        <f>[6]SUMMARY!$J$25</f>
        <v>22.373656008999884</v>
      </c>
    </row>
    <row r="23" spans="2:7" x14ac:dyDescent="0.25">
      <c r="B23" s="24" t="s">
        <v>64</v>
      </c>
      <c r="C23" s="27">
        <f>[2]SUMMARY!$J$24</f>
        <v>1.8197348021045792</v>
      </c>
      <c r="D23" s="27">
        <f>[3]SUMMARY!$J$24</f>
        <v>3.6918866256118901</v>
      </c>
      <c r="E23" s="27">
        <f>[4]SUMMARY!$J$24</f>
        <v>3.1532008390112258</v>
      </c>
      <c r="F23" s="27">
        <f>[5]SUMMARY!$J$24</f>
        <v>3.7586360434500734</v>
      </c>
      <c r="G23" s="27">
        <f>[6]SUMMARY!$J$24</f>
        <v>2.0052185584610061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T23 overview</vt:lpstr>
      <vt:lpstr>Land requirements</vt:lpstr>
      <vt:lpstr>Productivity</vt:lpstr>
      <vt:lpstr>Economics</vt:lpstr>
      <vt:lpstr>Soil health</vt:lpstr>
      <vt:lpstr>Water</vt:lpstr>
      <vt:lpstr>GHGs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Mwema</dc:creator>
  <cp:lastModifiedBy>Jessica Mukiri</cp:lastModifiedBy>
  <dcterms:created xsi:type="dcterms:W3CDTF">2020-05-27T12:56:06Z</dcterms:created>
  <dcterms:modified xsi:type="dcterms:W3CDTF">2020-08-06T10:26:21Z</dcterms:modified>
</cp:coreProperties>
</file>