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CIA-Azuero E3\Dropbox\1- Jaime-water-energy\1-Global Environmental Change\"/>
    </mc:Choice>
  </mc:AlternateContent>
  <xr:revisionPtr revIDLastSave="0" documentId="8_{688D2FB2-8528-4740-95A6-97890B3E8187}" xr6:coauthVersionLast="43" xr6:coauthVersionMax="43" xr10:uidLastSave="{00000000-0000-0000-0000-000000000000}"/>
  <bookViews>
    <workbookView xWindow="-120" yWindow="-120" windowWidth="20730" windowHeight="11160" xr2:uid="{D424952D-7982-4AA1-BC8F-161B82F8E515}"/>
  </bookViews>
  <sheets>
    <sheet name="Explanation" sheetId="1" r:id="rId1"/>
    <sheet name="DATASET" sheetId="2" r:id="rId2"/>
  </sheets>
  <externalReferences>
    <externalReference r:id="rId3"/>
  </externalReferences>
  <definedNames>
    <definedName name="base1_2016">'[1]B.5 Cálculo Deflactores 2016'!$B$74:$P$76</definedName>
    <definedName name="base2_2016">'[1]B.5 Cálculo Deflactores 2016'!$B$78:$Z$80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1" i="2" l="1"/>
  <c r="BP70" i="2" s="1"/>
  <c r="C91" i="2"/>
  <c r="B91" i="2"/>
  <c r="D88" i="2"/>
  <c r="C88" i="2"/>
  <c r="B88" i="2"/>
  <c r="C82" i="2"/>
  <c r="C81" i="2"/>
  <c r="BQ70" i="2"/>
  <c r="BN70" i="2"/>
  <c r="BM70" i="2"/>
  <c r="BL70" i="2"/>
  <c r="BK70" i="2"/>
  <c r="BJ70" i="2"/>
  <c r="BI70" i="2"/>
  <c r="BH70" i="2"/>
  <c r="BG70" i="2"/>
  <c r="BF70" i="2"/>
  <c r="BE70" i="2"/>
  <c r="BD70" i="2"/>
  <c r="BC70" i="2"/>
  <c r="BB70" i="2"/>
  <c r="BA70" i="2"/>
  <c r="AZ70" i="2"/>
  <c r="BI69" i="2"/>
  <c r="BH69" i="2"/>
  <c r="BG69" i="2"/>
  <c r="BF69" i="2"/>
  <c r="BE69" i="2"/>
  <c r="BD69" i="2"/>
  <c r="BC69" i="2"/>
  <c r="BB69" i="2"/>
  <c r="BA69" i="2"/>
  <c r="AZ69" i="2"/>
  <c r="E59" i="2"/>
  <c r="E31" i="2" s="1"/>
  <c r="BQ57" i="2"/>
  <c r="BM57" i="2"/>
  <c r="BI57" i="2"/>
  <c r="BE57" i="2"/>
  <c r="BA57" i="2"/>
  <c r="AW57" i="2"/>
  <c r="AS57" i="2"/>
  <c r="AO57" i="2"/>
  <c r="AK57" i="2"/>
  <c r="AG57" i="2"/>
  <c r="AC57" i="2"/>
  <c r="Y57" i="2"/>
  <c r="U57" i="2"/>
  <c r="T57" i="2"/>
  <c r="S57" i="2"/>
  <c r="R57" i="2"/>
  <c r="Q57" i="2"/>
  <c r="P57" i="2"/>
  <c r="O57" i="2"/>
  <c r="N57" i="2"/>
  <c r="M57" i="2"/>
  <c r="L57" i="2"/>
  <c r="K57" i="2"/>
  <c r="J57" i="2"/>
  <c r="I57" i="2"/>
  <c r="H57" i="2"/>
  <c r="G57" i="2"/>
  <c r="F57" i="2"/>
  <c r="E57" i="2"/>
  <c r="D57" i="2"/>
  <c r="C57" i="2"/>
  <c r="B57" i="2"/>
  <c r="BQ56" i="2"/>
  <c r="BP56" i="2"/>
  <c r="BO56" i="2"/>
  <c r="BN56" i="2"/>
  <c r="BM56" i="2"/>
  <c r="BL56" i="2"/>
  <c r="BK56" i="2"/>
  <c r="BJ56" i="2"/>
  <c r="BI56" i="2"/>
  <c r="BH56" i="2"/>
  <c r="BG56" i="2"/>
  <c r="BF56" i="2"/>
  <c r="BE56" i="2"/>
  <c r="BD56" i="2"/>
  <c r="BC56" i="2"/>
  <c r="BB56" i="2"/>
  <c r="BA56" i="2"/>
  <c r="AZ56" i="2"/>
  <c r="AY56" i="2"/>
  <c r="AX56" i="2"/>
  <c r="AW56" i="2"/>
  <c r="AV56" i="2"/>
  <c r="AU56" i="2"/>
  <c r="AT56" i="2"/>
  <c r="AS56" i="2"/>
  <c r="AR56" i="2"/>
  <c r="AQ56" i="2"/>
  <c r="AP56" i="2"/>
  <c r="AO56" i="2"/>
  <c r="AN56" i="2"/>
  <c r="AM56" i="2"/>
  <c r="AL56" i="2"/>
  <c r="AK56" i="2"/>
  <c r="AJ56" i="2"/>
  <c r="AI56" i="2"/>
  <c r="AH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BQ52" i="2"/>
  <c r="BQ59" i="2" s="1"/>
  <c r="BQ31" i="2" s="1"/>
  <c r="BB52" i="2"/>
  <c r="BB59" i="2" s="1"/>
  <c r="BA52" i="2"/>
  <c r="BA59" i="2" s="1"/>
  <c r="BA31" i="2" s="1"/>
  <c r="AL52" i="2"/>
  <c r="AL59" i="2" s="1"/>
  <c r="AK52" i="2"/>
  <c r="AK59" i="2" s="1"/>
  <c r="AK31" i="2" s="1"/>
  <c r="V52" i="2"/>
  <c r="V59" i="2" s="1"/>
  <c r="U52" i="2"/>
  <c r="U59" i="2" s="1"/>
  <c r="U31" i="2" s="1"/>
  <c r="F52" i="2"/>
  <c r="F59" i="2" s="1"/>
  <c r="E52" i="2"/>
  <c r="B51" i="2"/>
  <c r="B58" i="2" s="1"/>
  <c r="BQ50" i="2"/>
  <c r="BP50" i="2"/>
  <c r="BP57" i="2" s="1"/>
  <c r="BO50" i="2"/>
  <c r="BO57" i="2" s="1"/>
  <c r="BO29" i="2" s="1"/>
  <c r="BN50" i="2"/>
  <c r="BN57" i="2" s="1"/>
  <c r="BM50" i="2"/>
  <c r="BL50" i="2"/>
  <c r="BL57" i="2" s="1"/>
  <c r="BK50" i="2"/>
  <c r="BK57" i="2" s="1"/>
  <c r="BK29" i="2" s="1"/>
  <c r="BJ50" i="2"/>
  <c r="BJ57" i="2" s="1"/>
  <c r="BI50" i="2"/>
  <c r="BH50" i="2"/>
  <c r="BH57" i="2" s="1"/>
  <c r="BG50" i="2"/>
  <c r="BG57" i="2" s="1"/>
  <c r="BF50" i="2"/>
  <c r="BF57" i="2" s="1"/>
  <c r="BF29" i="2" s="1"/>
  <c r="BE50" i="2"/>
  <c r="BD50" i="2"/>
  <c r="BD57" i="2" s="1"/>
  <c r="BC50" i="2"/>
  <c r="BC57" i="2" s="1"/>
  <c r="BB50" i="2"/>
  <c r="BB57" i="2" s="1"/>
  <c r="BA50" i="2"/>
  <c r="AZ50" i="2"/>
  <c r="AZ57" i="2" s="1"/>
  <c r="AY50" i="2"/>
  <c r="AY57" i="2" s="1"/>
  <c r="AX50" i="2"/>
  <c r="AX57" i="2" s="1"/>
  <c r="AW50" i="2"/>
  <c r="AV50" i="2"/>
  <c r="AV57" i="2" s="1"/>
  <c r="AU50" i="2"/>
  <c r="AU57" i="2" s="1"/>
  <c r="AT50" i="2"/>
  <c r="AT57" i="2" s="1"/>
  <c r="AS50" i="2"/>
  <c r="AR50" i="2"/>
  <c r="AR57" i="2" s="1"/>
  <c r="AQ50" i="2"/>
  <c r="AQ57" i="2" s="1"/>
  <c r="AP50" i="2"/>
  <c r="AP57" i="2" s="1"/>
  <c r="AO50" i="2"/>
  <c r="AN50" i="2"/>
  <c r="AN57" i="2" s="1"/>
  <c r="AM50" i="2"/>
  <c r="AM57" i="2" s="1"/>
  <c r="AL50" i="2"/>
  <c r="AL57" i="2" s="1"/>
  <c r="AK50" i="2"/>
  <c r="AJ50" i="2"/>
  <c r="AJ57" i="2" s="1"/>
  <c r="AI50" i="2"/>
  <c r="AI57" i="2" s="1"/>
  <c r="AH50" i="2"/>
  <c r="AH57" i="2" s="1"/>
  <c r="AG50" i="2"/>
  <c r="AF50" i="2"/>
  <c r="AF57" i="2" s="1"/>
  <c r="AE50" i="2"/>
  <c r="AE57" i="2" s="1"/>
  <c r="AD50" i="2"/>
  <c r="AD57" i="2" s="1"/>
  <c r="AC50" i="2"/>
  <c r="AB50" i="2"/>
  <c r="AB57" i="2" s="1"/>
  <c r="AA50" i="2"/>
  <c r="AA57" i="2" s="1"/>
  <c r="Z50" i="2"/>
  <c r="Z57" i="2" s="1"/>
  <c r="Z29" i="2" s="1"/>
  <c r="Y50" i="2"/>
  <c r="X50" i="2"/>
  <c r="X57" i="2" s="1"/>
  <c r="W50" i="2"/>
  <c r="W57" i="2" s="1"/>
  <c r="V50" i="2"/>
  <c r="V57" i="2" s="1"/>
  <c r="BQ45" i="2"/>
  <c r="BP45" i="2"/>
  <c r="BO45" i="2"/>
  <c r="BN45" i="2"/>
  <c r="BM45" i="2"/>
  <c r="BL45" i="2"/>
  <c r="BK45" i="2"/>
  <c r="BJ45" i="2"/>
  <c r="BI45" i="2"/>
  <c r="BH45" i="2"/>
  <c r="BG45" i="2"/>
  <c r="BF45" i="2"/>
  <c r="BE45" i="2"/>
  <c r="BD45" i="2"/>
  <c r="BC45" i="2"/>
  <c r="BB45" i="2"/>
  <c r="BB31" i="2" s="1"/>
  <c r="BA45" i="2"/>
  <c r="AZ45" i="2"/>
  <c r="AY45" i="2"/>
  <c r="AX45" i="2"/>
  <c r="AW45" i="2"/>
  <c r="AV45" i="2"/>
  <c r="AU45" i="2"/>
  <c r="AT45" i="2"/>
  <c r="AS45" i="2"/>
  <c r="AR45" i="2"/>
  <c r="AQ45" i="2"/>
  <c r="AP45" i="2"/>
  <c r="AO45" i="2"/>
  <c r="AN45" i="2"/>
  <c r="AM45" i="2"/>
  <c r="AL45" i="2"/>
  <c r="AL31" i="2" s="1"/>
  <c r="AK45" i="2"/>
  <c r="AJ45" i="2"/>
  <c r="AI45" i="2"/>
  <c r="AH45" i="2"/>
  <c r="AG45" i="2"/>
  <c r="AF45" i="2"/>
  <c r="AE45" i="2"/>
  <c r="AD45" i="2"/>
  <c r="AC45" i="2"/>
  <c r="AB45" i="2"/>
  <c r="AA45" i="2"/>
  <c r="Z45" i="2"/>
  <c r="Y45" i="2"/>
  <c r="X45" i="2"/>
  <c r="W45" i="2"/>
  <c r="V45" i="2"/>
  <c r="V31" i="2" s="1"/>
  <c r="U45" i="2"/>
  <c r="T45" i="2"/>
  <c r="S45" i="2"/>
  <c r="S29" i="2" s="1"/>
  <c r="R45" i="2"/>
  <c r="R29" i="2" s="1"/>
  <c r="Q45" i="2"/>
  <c r="P45" i="2"/>
  <c r="O45" i="2"/>
  <c r="O29" i="2" s="1"/>
  <c r="N45" i="2"/>
  <c r="N29" i="2" s="1"/>
  <c r="M45" i="2"/>
  <c r="L45" i="2"/>
  <c r="K45" i="2"/>
  <c r="K29" i="2" s="1"/>
  <c r="J45" i="2"/>
  <c r="J29" i="2" s="1"/>
  <c r="I45" i="2"/>
  <c r="H45" i="2"/>
  <c r="G45" i="2"/>
  <c r="G29" i="2" s="1"/>
  <c r="F45" i="2"/>
  <c r="E45" i="2"/>
  <c r="D45" i="2"/>
  <c r="D29" i="2" s="1"/>
  <c r="C45" i="2"/>
  <c r="C29" i="2" s="1"/>
  <c r="B45" i="2"/>
  <c r="B29" i="2" s="1"/>
  <c r="BQ29" i="2"/>
  <c r="BP29" i="2"/>
  <c r="BM29" i="2"/>
  <c r="BL29" i="2"/>
  <c r="BI29" i="2"/>
  <c r="BH29" i="2"/>
  <c r="BE29" i="2"/>
  <c r="BD29" i="2"/>
  <c r="BA29" i="2"/>
  <c r="AZ29" i="2"/>
  <c r="AW29" i="2"/>
  <c r="AV29" i="2"/>
  <c r="AS29" i="2"/>
  <c r="AR29" i="2"/>
  <c r="AP29" i="2"/>
  <c r="AO29" i="2"/>
  <c r="AN29" i="2"/>
  <c r="AK29" i="2"/>
  <c r="AJ29" i="2"/>
  <c r="AG29" i="2"/>
  <c r="AF29" i="2"/>
  <c r="AC29" i="2"/>
  <c r="AB29" i="2"/>
  <c r="Y29" i="2"/>
  <c r="X29" i="2"/>
  <c r="U29" i="2"/>
  <c r="T29" i="2"/>
  <c r="Q29" i="2"/>
  <c r="P29" i="2"/>
  <c r="M29" i="2"/>
  <c r="L29" i="2"/>
  <c r="I29" i="2"/>
  <c r="H29" i="2"/>
  <c r="E29" i="2"/>
  <c r="BQ24" i="2"/>
  <c r="BN24" i="2"/>
  <c r="BM24" i="2"/>
  <c r="BI24" i="2"/>
  <c r="BF24" i="2"/>
  <c r="BE24" i="2"/>
  <c r="BA24" i="2"/>
  <c r="AX24" i="2"/>
  <c r="AW24" i="2"/>
  <c r="AS24" i="2"/>
  <c r="AP24" i="2"/>
  <c r="AO24" i="2"/>
  <c r="AK24" i="2"/>
  <c r="AH24" i="2"/>
  <c r="AG24" i="2"/>
  <c r="AC24" i="2"/>
  <c r="Z24" i="2"/>
  <c r="Y24" i="2"/>
  <c r="U24" i="2"/>
  <c r="R24" i="2"/>
  <c r="Q24" i="2"/>
  <c r="M24" i="2"/>
  <c r="J24" i="2"/>
  <c r="I24" i="2"/>
  <c r="E24" i="2"/>
  <c r="B24" i="2"/>
  <c r="BQ23" i="2"/>
  <c r="BM23" i="2"/>
  <c r="BJ23" i="2"/>
  <c r="BI23" i="2"/>
  <c r="BE23" i="2"/>
  <c r="BB23" i="2"/>
  <c r="BA23" i="2"/>
  <c r="AW23" i="2"/>
  <c r="AT23" i="2"/>
  <c r="AS23" i="2"/>
  <c r="AO23" i="2"/>
  <c r="AL23" i="2"/>
  <c r="AK23" i="2"/>
  <c r="AG23" i="2"/>
  <c r="AD23" i="2"/>
  <c r="AC23" i="2"/>
  <c r="Y23" i="2"/>
  <c r="V23" i="2"/>
  <c r="U23" i="2"/>
  <c r="Q23" i="2"/>
  <c r="N23" i="2"/>
  <c r="M23" i="2"/>
  <c r="I23" i="2"/>
  <c r="F23" i="2"/>
  <c r="E23" i="2"/>
  <c r="BQ22" i="2"/>
  <c r="BN22" i="2"/>
  <c r="BM22" i="2"/>
  <c r="BI22" i="2"/>
  <c r="BF22" i="2"/>
  <c r="BE22" i="2"/>
  <c r="BA22" i="2"/>
  <c r="AX22" i="2"/>
  <c r="AW22" i="2"/>
  <c r="AS22" i="2"/>
  <c r="AP22" i="2"/>
  <c r="AO22" i="2"/>
  <c r="AL22" i="2"/>
  <c r="AK22" i="2"/>
  <c r="AH22" i="2"/>
  <c r="AG22" i="2"/>
  <c r="AC22" i="2"/>
  <c r="Z22" i="2"/>
  <c r="Y22" i="2"/>
  <c r="V22" i="2"/>
  <c r="U22" i="2"/>
  <c r="R22" i="2"/>
  <c r="Q22" i="2"/>
  <c r="M22" i="2"/>
  <c r="J22" i="2"/>
  <c r="I22" i="2"/>
  <c r="F22" i="2"/>
  <c r="E22" i="2"/>
  <c r="B22" i="2"/>
  <c r="BQ15" i="2"/>
  <c r="BP15" i="2"/>
  <c r="BO15" i="2"/>
  <c r="BN15" i="2"/>
  <c r="BN23" i="2" s="1"/>
  <c r="BM15" i="2"/>
  <c r="BL15" i="2"/>
  <c r="BK15" i="2"/>
  <c r="BJ15" i="2"/>
  <c r="BJ24" i="2" s="1"/>
  <c r="BI15" i="2"/>
  <c r="BH15" i="2"/>
  <c r="BG15" i="2"/>
  <c r="BF15" i="2"/>
  <c r="BF23" i="2" s="1"/>
  <c r="BE15" i="2"/>
  <c r="BD15" i="2"/>
  <c r="BC15" i="2"/>
  <c r="BB15" i="2"/>
  <c r="BB24" i="2" s="1"/>
  <c r="BA15" i="2"/>
  <c r="AZ15" i="2"/>
  <c r="AY15" i="2"/>
  <c r="AX15" i="2"/>
  <c r="AX23" i="2" s="1"/>
  <c r="AW15" i="2"/>
  <c r="AV15" i="2"/>
  <c r="AU15" i="2"/>
  <c r="AT15" i="2"/>
  <c r="AT24" i="2" s="1"/>
  <c r="AS15" i="2"/>
  <c r="AR15" i="2"/>
  <c r="AQ15" i="2"/>
  <c r="AP15" i="2"/>
  <c r="AP23" i="2" s="1"/>
  <c r="AO15" i="2"/>
  <c r="AN15" i="2"/>
  <c r="AM15" i="2"/>
  <c r="AL15" i="2"/>
  <c r="AL24" i="2" s="1"/>
  <c r="AK15" i="2"/>
  <c r="AJ15" i="2"/>
  <c r="AI15" i="2"/>
  <c r="AH15" i="2"/>
  <c r="AH23" i="2" s="1"/>
  <c r="AG15" i="2"/>
  <c r="AF15" i="2"/>
  <c r="AE15" i="2"/>
  <c r="AD15" i="2"/>
  <c r="AD24" i="2" s="1"/>
  <c r="AC15" i="2"/>
  <c r="AB15" i="2"/>
  <c r="AA15" i="2"/>
  <c r="Z15" i="2"/>
  <c r="Z23" i="2" s="1"/>
  <c r="Y15" i="2"/>
  <c r="X15" i="2"/>
  <c r="W15" i="2"/>
  <c r="V15" i="2"/>
  <c r="V24" i="2" s="1"/>
  <c r="U15" i="2"/>
  <c r="T15" i="2"/>
  <c r="S15" i="2"/>
  <c r="R15" i="2"/>
  <c r="R23" i="2" s="1"/>
  <c r="Q15" i="2"/>
  <c r="P15" i="2"/>
  <c r="O15" i="2"/>
  <c r="N15" i="2"/>
  <c r="N24" i="2" s="1"/>
  <c r="M15" i="2"/>
  <c r="L15" i="2"/>
  <c r="K15" i="2"/>
  <c r="J15" i="2"/>
  <c r="J23" i="2" s="1"/>
  <c r="I15" i="2"/>
  <c r="H15" i="2"/>
  <c r="G15" i="2"/>
  <c r="F15" i="2"/>
  <c r="F24" i="2" s="1"/>
  <c r="E15" i="2"/>
  <c r="D15" i="2"/>
  <c r="C15" i="2"/>
  <c r="B15" i="2"/>
  <c r="B23" i="2" s="1"/>
  <c r="BQ8" i="2"/>
  <c r="BP8" i="2"/>
  <c r="BO8" i="2"/>
  <c r="BN8" i="2"/>
  <c r="BM8" i="2"/>
  <c r="BM65" i="2" s="1"/>
  <c r="BL8" i="2"/>
  <c r="BK8" i="2"/>
  <c r="BJ8" i="2"/>
  <c r="BI8" i="2"/>
  <c r="BI64" i="2" s="1"/>
  <c r="BH8" i="2"/>
  <c r="BG8" i="2"/>
  <c r="BF8" i="2"/>
  <c r="BE8" i="2"/>
  <c r="BD8" i="2"/>
  <c r="BC8" i="2"/>
  <c r="BB8" i="2"/>
  <c r="BA8" i="2"/>
  <c r="AZ8" i="2"/>
  <c r="AY8" i="2"/>
  <c r="AX8" i="2"/>
  <c r="AW8" i="2"/>
  <c r="AW65" i="2" s="1"/>
  <c r="AV8" i="2"/>
  <c r="AU8" i="2"/>
  <c r="AT8" i="2"/>
  <c r="AS8" i="2"/>
  <c r="AS64" i="2" s="1"/>
  <c r="AR8" i="2"/>
  <c r="AQ8" i="2"/>
  <c r="AP8" i="2"/>
  <c r="AO8" i="2"/>
  <c r="AN8" i="2"/>
  <c r="AM8" i="2"/>
  <c r="AL8" i="2"/>
  <c r="AK8" i="2"/>
  <c r="AJ8" i="2"/>
  <c r="AI8" i="2"/>
  <c r="AH8" i="2"/>
  <c r="AG8" i="2"/>
  <c r="AF8" i="2"/>
  <c r="AE8" i="2"/>
  <c r="AD8" i="2"/>
  <c r="AC8" i="2"/>
  <c r="AB8" i="2"/>
  <c r="AB64" i="2" s="1"/>
  <c r="AA8" i="2"/>
  <c r="Z8" i="2"/>
  <c r="Y8" i="2"/>
  <c r="X8" i="2"/>
  <c r="W8" i="2"/>
  <c r="V8" i="2"/>
  <c r="U8" i="2"/>
  <c r="T8" i="2"/>
  <c r="S8" i="2"/>
  <c r="R8" i="2"/>
  <c r="Q8" i="2"/>
  <c r="P8" i="2"/>
  <c r="O8" i="2"/>
  <c r="N8" i="2"/>
  <c r="M8" i="2"/>
  <c r="L8" i="2"/>
  <c r="K8" i="2"/>
  <c r="J8" i="2"/>
  <c r="I8" i="2"/>
  <c r="H8" i="2"/>
  <c r="G8" i="2"/>
  <c r="F8" i="2"/>
  <c r="E8" i="2"/>
  <c r="D8" i="2"/>
  <c r="C8" i="2"/>
  <c r="B8" i="2"/>
  <c r="BO70" i="2" l="1"/>
  <c r="H65" i="2"/>
  <c r="H64" i="2"/>
  <c r="H63" i="2" s="1"/>
  <c r="L64" i="2"/>
  <c r="L63" i="2" s="1"/>
  <c r="L16" i="2" s="1"/>
  <c r="L17" i="2" s="1"/>
  <c r="L65" i="2"/>
  <c r="P65" i="2"/>
  <c r="P64" i="2"/>
  <c r="P63" i="2" s="1"/>
  <c r="P16" i="2" s="1"/>
  <c r="P17" i="2" s="1"/>
  <c r="T64" i="2"/>
  <c r="T63" i="2" s="1"/>
  <c r="T16" i="2" s="1"/>
  <c r="T17" i="2" s="1"/>
  <c r="T65" i="2"/>
  <c r="AF65" i="2"/>
  <c r="AF64" i="2"/>
  <c r="AF63" i="2" s="1"/>
  <c r="AF16" i="2" s="1"/>
  <c r="AF17" i="2" s="1"/>
  <c r="AJ64" i="2"/>
  <c r="AJ63" i="2" s="1"/>
  <c r="AJ65" i="2"/>
  <c r="AN65" i="2"/>
  <c r="AN64" i="2"/>
  <c r="AN63" i="2" s="1"/>
  <c r="AR64" i="2"/>
  <c r="AR63" i="2" s="1"/>
  <c r="AR65" i="2"/>
  <c r="AV65" i="2"/>
  <c r="AV64" i="2"/>
  <c r="AV63" i="2" s="1"/>
  <c r="AV16" i="2" s="1"/>
  <c r="AV17" i="2" s="1"/>
  <c r="AZ64" i="2"/>
  <c r="AZ63" i="2" s="1"/>
  <c r="AZ65" i="2"/>
  <c r="BD65" i="2"/>
  <c r="BD64" i="2"/>
  <c r="BD63" i="2" s="1"/>
  <c r="BH64" i="2"/>
  <c r="BH63" i="2" s="1"/>
  <c r="BH65" i="2"/>
  <c r="BL65" i="2"/>
  <c r="BL64" i="2"/>
  <c r="BL63" i="2" s="1"/>
  <c r="BL16" i="2" s="1"/>
  <c r="BL17" i="2" s="1"/>
  <c r="BP64" i="2"/>
  <c r="BP63" i="2" s="1"/>
  <c r="BP65" i="2"/>
  <c r="D24" i="2"/>
  <c r="D23" i="2"/>
  <c r="D22" i="2"/>
  <c r="H24" i="2"/>
  <c r="H23" i="2"/>
  <c r="H22" i="2"/>
  <c r="H16" i="2"/>
  <c r="H17" i="2" s="1"/>
  <c r="L24" i="2"/>
  <c r="L23" i="2"/>
  <c r="L22" i="2"/>
  <c r="P24" i="2"/>
  <c r="P23" i="2"/>
  <c r="P22" i="2"/>
  <c r="P35" i="2" s="1"/>
  <c r="T24" i="2"/>
  <c r="T23" i="2"/>
  <c r="T22" i="2"/>
  <c r="X24" i="2"/>
  <c r="X23" i="2"/>
  <c r="X22" i="2"/>
  <c r="X16" i="2"/>
  <c r="X17" i="2" s="1"/>
  <c r="AB24" i="2"/>
  <c r="AB23" i="2"/>
  <c r="AB22" i="2"/>
  <c r="AF24" i="2"/>
  <c r="AF23" i="2"/>
  <c r="AF22" i="2"/>
  <c r="AF35" i="2" s="1"/>
  <c r="AJ24" i="2"/>
  <c r="AJ23" i="2"/>
  <c r="AJ22" i="2"/>
  <c r="AJ16" i="2"/>
  <c r="AJ17" i="2" s="1"/>
  <c r="AN24" i="2"/>
  <c r="AN23" i="2"/>
  <c r="AN22" i="2"/>
  <c r="AN16" i="2"/>
  <c r="AN17" i="2" s="1"/>
  <c r="AR24" i="2"/>
  <c r="AR23" i="2"/>
  <c r="AR22" i="2"/>
  <c r="AR17" i="2"/>
  <c r="AR16" i="2"/>
  <c r="AV24" i="2"/>
  <c r="AV23" i="2"/>
  <c r="AV22" i="2"/>
  <c r="AZ24" i="2"/>
  <c r="AZ23" i="2"/>
  <c r="AZ22" i="2"/>
  <c r="AZ16" i="2"/>
  <c r="AZ17" i="2" s="1"/>
  <c r="BD24" i="2"/>
  <c r="BD23" i="2"/>
  <c r="BD22" i="2"/>
  <c r="BD16" i="2"/>
  <c r="BD17" i="2" s="1"/>
  <c r="BH24" i="2"/>
  <c r="BH23" i="2"/>
  <c r="BH22" i="2"/>
  <c r="BH17" i="2"/>
  <c r="BH16" i="2"/>
  <c r="BL24" i="2"/>
  <c r="BL23" i="2"/>
  <c r="BL22" i="2"/>
  <c r="BL35" i="2" s="1"/>
  <c r="BP24" i="2"/>
  <c r="BP23" i="2"/>
  <c r="BP22" i="2"/>
  <c r="BP16" i="2"/>
  <c r="BP17" i="2" s="1"/>
  <c r="F31" i="2"/>
  <c r="F29" i="2"/>
  <c r="V29" i="2"/>
  <c r="AD29" i="2"/>
  <c r="AH29" i="2"/>
  <c r="AL29" i="2"/>
  <c r="AT29" i="2"/>
  <c r="AX29" i="2"/>
  <c r="BB29" i="2"/>
  <c r="BJ29" i="2"/>
  <c r="BN29" i="2"/>
  <c r="B30" i="2"/>
  <c r="B35" i="2" s="1"/>
  <c r="BP51" i="2"/>
  <c r="BP58" i="2" s="1"/>
  <c r="BP30" i="2" s="1"/>
  <c r="BL51" i="2"/>
  <c r="BL58" i="2" s="1"/>
  <c r="BL30" i="2" s="1"/>
  <c r="BH51" i="2"/>
  <c r="BH58" i="2" s="1"/>
  <c r="BH30" i="2" s="1"/>
  <c r="BD51" i="2"/>
  <c r="BD58" i="2" s="1"/>
  <c r="BD30" i="2" s="1"/>
  <c r="BO51" i="2"/>
  <c r="BO58" i="2" s="1"/>
  <c r="BO30" i="2" s="1"/>
  <c r="BK51" i="2"/>
  <c r="BK58" i="2" s="1"/>
  <c r="BK30" i="2" s="1"/>
  <c r="BG51" i="2"/>
  <c r="BG58" i="2" s="1"/>
  <c r="BG30" i="2" s="1"/>
  <c r="BC51" i="2"/>
  <c r="BC58" i="2" s="1"/>
  <c r="BC30" i="2" s="1"/>
  <c r="AY51" i="2"/>
  <c r="AY58" i="2" s="1"/>
  <c r="AY30" i="2" s="1"/>
  <c r="AU51" i="2"/>
  <c r="AU58" i="2" s="1"/>
  <c r="AU30" i="2" s="1"/>
  <c r="AQ51" i="2"/>
  <c r="AQ58" i="2" s="1"/>
  <c r="AQ30" i="2" s="1"/>
  <c r="AM51" i="2"/>
  <c r="AM58" i="2" s="1"/>
  <c r="AM30" i="2" s="1"/>
  <c r="AI51" i="2"/>
  <c r="AI58" i="2" s="1"/>
  <c r="AI30" i="2" s="1"/>
  <c r="AE51" i="2"/>
  <c r="AE58" i="2" s="1"/>
  <c r="AE30" i="2" s="1"/>
  <c r="AA51" i="2"/>
  <c r="AA58" i="2" s="1"/>
  <c r="AA30" i="2" s="1"/>
  <c r="W51" i="2"/>
  <c r="W58" i="2" s="1"/>
  <c r="W30" i="2" s="1"/>
  <c r="S51" i="2"/>
  <c r="S58" i="2" s="1"/>
  <c r="S30" i="2" s="1"/>
  <c r="O51" i="2"/>
  <c r="O58" i="2" s="1"/>
  <c r="O30" i="2" s="1"/>
  <c r="K51" i="2"/>
  <c r="K58" i="2" s="1"/>
  <c r="K30" i="2" s="1"/>
  <c r="G51" i="2"/>
  <c r="G58" i="2" s="1"/>
  <c r="G30" i="2" s="1"/>
  <c r="C51" i="2"/>
  <c r="C58" i="2" s="1"/>
  <c r="C30" i="2" s="1"/>
  <c r="BJ51" i="2"/>
  <c r="BJ58" i="2" s="1"/>
  <c r="BJ30" i="2" s="1"/>
  <c r="BB51" i="2"/>
  <c r="BB58" i="2" s="1"/>
  <c r="BB30" i="2" s="1"/>
  <c r="AW51" i="2"/>
  <c r="AW58" i="2" s="1"/>
  <c r="AW30" i="2" s="1"/>
  <c r="AW35" i="2" s="1"/>
  <c r="AR51" i="2"/>
  <c r="AR58" i="2" s="1"/>
  <c r="AR30" i="2" s="1"/>
  <c r="AL51" i="2"/>
  <c r="AL58" i="2" s="1"/>
  <c r="AL30" i="2" s="1"/>
  <c r="AG51" i="2"/>
  <c r="AG58" i="2" s="1"/>
  <c r="AG30" i="2" s="1"/>
  <c r="AB51" i="2"/>
  <c r="AB58" i="2" s="1"/>
  <c r="AB30" i="2" s="1"/>
  <c r="V51" i="2"/>
  <c r="V58" i="2" s="1"/>
  <c r="V30" i="2" s="1"/>
  <c r="Q51" i="2"/>
  <c r="Q58" i="2" s="1"/>
  <c r="Q30" i="2" s="1"/>
  <c r="L51" i="2"/>
  <c r="L58" i="2" s="1"/>
  <c r="L30" i="2" s="1"/>
  <c r="F51" i="2"/>
  <c r="F58" i="2" s="1"/>
  <c r="F30" i="2" s="1"/>
  <c r="F35" i="2" s="1"/>
  <c r="BQ51" i="2"/>
  <c r="BQ58" i="2" s="1"/>
  <c r="BQ30" i="2" s="1"/>
  <c r="BI51" i="2"/>
  <c r="BI58" i="2" s="1"/>
  <c r="BI30" i="2" s="1"/>
  <c r="BA51" i="2"/>
  <c r="BA58" i="2" s="1"/>
  <c r="BA30" i="2" s="1"/>
  <c r="AV51" i="2"/>
  <c r="AV58" i="2" s="1"/>
  <c r="AV30" i="2" s="1"/>
  <c r="AP51" i="2"/>
  <c r="AP58" i="2" s="1"/>
  <c r="AP30" i="2" s="1"/>
  <c r="AK51" i="2"/>
  <c r="AK58" i="2" s="1"/>
  <c r="AK30" i="2" s="1"/>
  <c r="AF51" i="2"/>
  <c r="AF58" i="2" s="1"/>
  <c r="AF30" i="2" s="1"/>
  <c r="Z51" i="2"/>
  <c r="Z58" i="2" s="1"/>
  <c r="Z30" i="2" s="1"/>
  <c r="Z35" i="2" s="1"/>
  <c r="U51" i="2"/>
  <c r="U58" i="2" s="1"/>
  <c r="U30" i="2" s="1"/>
  <c r="P51" i="2"/>
  <c r="P58" i="2" s="1"/>
  <c r="P30" i="2" s="1"/>
  <c r="J51" i="2"/>
  <c r="J58" i="2" s="1"/>
  <c r="J30" i="2" s="1"/>
  <c r="E51" i="2"/>
  <c r="E58" i="2" s="1"/>
  <c r="E30" i="2" s="1"/>
  <c r="BN51" i="2"/>
  <c r="BN58" i="2" s="1"/>
  <c r="BN30" i="2" s="1"/>
  <c r="AZ51" i="2"/>
  <c r="AZ58" i="2" s="1"/>
  <c r="AZ30" i="2" s="1"/>
  <c r="AO51" i="2"/>
  <c r="AO58" i="2" s="1"/>
  <c r="AO30" i="2" s="1"/>
  <c r="AD51" i="2"/>
  <c r="AD58" i="2" s="1"/>
  <c r="AD30" i="2" s="1"/>
  <c r="T51" i="2"/>
  <c r="T58" i="2" s="1"/>
  <c r="T30" i="2" s="1"/>
  <c r="I51" i="2"/>
  <c r="I58" i="2" s="1"/>
  <c r="I30" i="2" s="1"/>
  <c r="BM51" i="2"/>
  <c r="BM58" i="2" s="1"/>
  <c r="BM30" i="2" s="1"/>
  <c r="AX51" i="2"/>
  <c r="AX58" i="2" s="1"/>
  <c r="AX30" i="2" s="1"/>
  <c r="AX35" i="2" s="1"/>
  <c r="AN51" i="2"/>
  <c r="AN58" i="2" s="1"/>
  <c r="AN30" i="2" s="1"/>
  <c r="AC51" i="2"/>
  <c r="AC58" i="2" s="1"/>
  <c r="AC30" i="2" s="1"/>
  <c r="R51" i="2"/>
  <c r="R58" i="2" s="1"/>
  <c r="R30" i="2" s="1"/>
  <c r="H51" i="2"/>
  <c r="H58" i="2" s="1"/>
  <c r="H30" i="2" s="1"/>
  <c r="BF51" i="2"/>
  <c r="BF58" i="2" s="1"/>
  <c r="BF30" i="2" s="1"/>
  <c r="AT51" i="2"/>
  <c r="AT58" i="2" s="1"/>
  <c r="AT30" i="2" s="1"/>
  <c r="AJ51" i="2"/>
  <c r="AJ58" i="2" s="1"/>
  <c r="AJ30" i="2" s="1"/>
  <c r="Y51" i="2"/>
  <c r="Y58" i="2" s="1"/>
  <c r="Y30" i="2" s="1"/>
  <c r="Y35" i="2" s="1"/>
  <c r="N51" i="2"/>
  <c r="N58" i="2" s="1"/>
  <c r="N30" i="2" s="1"/>
  <c r="D51" i="2"/>
  <c r="D58" i="2" s="1"/>
  <c r="D30" i="2" s="1"/>
  <c r="AH51" i="2"/>
  <c r="AH58" i="2" s="1"/>
  <c r="AH30" i="2" s="1"/>
  <c r="X51" i="2"/>
  <c r="X58" i="2" s="1"/>
  <c r="X30" i="2" s="1"/>
  <c r="BE51" i="2"/>
  <c r="BE58" i="2" s="1"/>
  <c r="BE30" i="2" s="1"/>
  <c r="M51" i="2"/>
  <c r="M58" i="2" s="1"/>
  <c r="M30" i="2" s="1"/>
  <c r="BQ69" i="2"/>
  <c r="BM69" i="2"/>
  <c r="BP69" i="2"/>
  <c r="BL69" i="2"/>
  <c r="BO69" i="2"/>
  <c r="BN69" i="2"/>
  <c r="BK69" i="2"/>
  <c r="BJ69" i="2"/>
  <c r="J35" i="2"/>
  <c r="AP35" i="2"/>
  <c r="AS51" i="2"/>
  <c r="AS58" i="2" s="1"/>
  <c r="AS30" i="2" s="1"/>
  <c r="AB65" i="2"/>
  <c r="AB63" i="2" s="1"/>
  <c r="AB16" i="2" s="1"/>
  <c r="AB17" i="2" s="1"/>
  <c r="D64" i="2"/>
  <c r="D63" i="2" s="1"/>
  <c r="D16" i="2" s="1"/>
  <c r="D17" i="2" s="1"/>
  <c r="D65" i="2"/>
  <c r="X65" i="2"/>
  <c r="X64" i="2"/>
  <c r="X63" i="2" s="1"/>
  <c r="E35" i="2"/>
  <c r="U35" i="2"/>
  <c r="AK35" i="2"/>
  <c r="C65" i="2"/>
  <c r="C64" i="2"/>
  <c r="G65" i="2"/>
  <c r="G64" i="2"/>
  <c r="G63" i="2" s="1"/>
  <c r="G16" i="2" s="1"/>
  <c r="G17" i="2" s="1"/>
  <c r="K65" i="2"/>
  <c r="K64" i="2"/>
  <c r="O65" i="2"/>
  <c r="O64" i="2"/>
  <c r="O63" i="2" s="1"/>
  <c r="O16" i="2" s="1"/>
  <c r="O17" i="2" s="1"/>
  <c r="S65" i="2"/>
  <c r="S64" i="2"/>
  <c r="W65" i="2"/>
  <c r="W64" i="2"/>
  <c r="W63" i="2" s="1"/>
  <c r="W16" i="2" s="1"/>
  <c r="W17" i="2" s="1"/>
  <c r="AA65" i="2"/>
  <c r="AA64" i="2"/>
  <c r="AE65" i="2"/>
  <c r="AE64" i="2"/>
  <c r="AE63" i="2" s="1"/>
  <c r="AE16" i="2" s="1"/>
  <c r="AE17" i="2" s="1"/>
  <c r="AI65" i="2"/>
  <c r="AI64" i="2"/>
  <c r="AM65" i="2"/>
  <c r="AM64" i="2"/>
  <c r="AM63" i="2" s="1"/>
  <c r="AM16" i="2" s="1"/>
  <c r="AM17" i="2" s="1"/>
  <c r="AQ65" i="2"/>
  <c r="AQ64" i="2"/>
  <c r="AU65" i="2"/>
  <c r="AU64" i="2"/>
  <c r="AU63" i="2" s="1"/>
  <c r="AU16" i="2" s="1"/>
  <c r="AU17" i="2" s="1"/>
  <c r="AY65" i="2"/>
  <c r="AY64" i="2"/>
  <c r="BC65" i="2"/>
  <c r="BC64" i="2"/>
  <c r="BC63" i="2" s="1"/>
  <c r="BC16" i="2" s="1"/>
  <c r="BG65" i="2"/>
  <c r="BG64" i="2"/>
  <c r="BG63" i="2" s="1"/>
  <c r="BK65" i="2"/>
  <c r="BK64" i="2"/>
  <c r="BK63" i="2" s="1"/>
  <c r="BK16" i="2" s="1"/>
  <c r="BK17" i="2" s="1"/>
  <c r="BO65" i="2"/>
  <c r="BO64" i="2"/>
  <c r="BO63" i="2" s="1"/>
  <c r="C24" i="2"/>
  <c r="C23" i="2"/>
  <c r="C22" i="2"/>
  <c r="G24" i="2"/>
  <c r="G23" i="2"/>
  <c r="G22" i="2"/>
  <c r="K24" i="2"/>
  <c r="K23" i="2"/>
  <c r="K22" i="2"/>
  <c r="O24" i="2"/>
  <c r="O23" i="2"/>
  <c r="S24" i="2"/>
  <c r="S23" i="2"/>
  <c r="S22" i="2"/>
  <c r="W24" i="2"/>
  <c r="W23" i="2"/>
  <c r="W22" i="2"/>
  <c r="AA24" i="2"/>
  <c r="AA23" i="2"/>
  <c r="AA22" i="2"/>
  <c r="AE24" i="2"/>
  <c r="AE23" i="2"/>
  <c r="AI24" i="2"/>
  <c r="AI23" i="2"/>
  <c r="AI22" i="2"/>
  <c r="AM24" i="2"/>
  <c r="AM23" i="2"/>
  <c r="AM22" i="2"/>
  <c r="AQ24" i="2"/>
  <c r="AQ23" i="2"/>
  <c r="AQ22" i="2"/>
  <c r="AU24" i="2"/>
  <c r="AU23" i="2"/>
  <c r="AU22" i="2"/>
  <c r="AY24" i="2"/>
  <c r="AY23" i="2"/>
  <c r="AY22" i="2"/>
  <c r="BC24" i="2"/>
  <c r="BC23" i="2"/>
  <c r="BC22" i="2"/>
  <c r="BC17" i="2"/>
  <c r="BG24" i="2"/>
  <c r="BG23" i="2"/>
  <c r="BG22" i="2"/>
  <c r="BG16" i="2"/>
  <c r="BG17" i="2" s="1"/>
  <c r="BK24" i="2"/>
  <c r="BK23" i="2"/>
  <c r="BK22" i="2"/>
  <c r="BO24" i="2"/>
  <c r="BO23" i="2"/>
  <c r="BO22" i="2"/>
  <c r="BO16" i="2"/>
  <c r="BO17" i="2" s="1"/>
  <c r="O22" i="2"/>
  <c r="AE22" i="2"/>
  <c r="AL35" i="2"/>
  <c r="BF35" i="2"/>
  <c r="W29" i="2"/>
  <c r="AA29" i="2"/>
  <c r="AE29" i="2"/>
  <c r="AI29" i="2"/>
  <c r="AM29" i="2"/>
  <c r="AQ29" i="2"/>
  <c r="AU29" i="2"/>
  <c r="AY29" i="2"/>
  <c r="BC29" i="2"/>
  <c r="BG29" i="2"/>
  <c r="I65" i="2"/>
  <c r="I64" i="2"/>
  <c r="I63" i="2" s="1"/>
  <c r="I16" i="2" s="1"/>
  <c r="I17" i="2" s="1"/>
  <c r="Q65" i="2"/>
  <c r="Q64" i="2"/>
  <c r="Q63" i="2" s="1"/>
  <c r="Q16" i="2" s="1"/>
  <c r="Q17" i="2" s="1"/>
  <c r="AC64" i="2"/>
  <c r="AC65" i="2"/>
  <c r="AK64" i="2"/>
  <c r="AK65" i="2"/>
  <c r="AC35" i="2"/>
  <c r="BA35" i="2"/>
  <c r="BQ35" i="2"/>
  <c r="E64" i="2"/>
  <c r="E65" i="2"/>
  <c r="M64" i="2"/>
  <c r="M65" i="2"/>
  <c r="U64" i="2"/>
  <c r="U63" i="2" s="1"/>
  <c r="U16" i="2" s="1"/>
  <c r="U17" i="2" s="1"/>
  <c r="U65" i="2"/>
  <c r="Y65" i="2"/>
  <c r="Y64" i="2"/>
  <c r="Y63" i="2" s="1"/>
  <c r="Y16" i="2" s="1"/>
  <c r="Y17" i="2" s="1"/>
  <c r="AG65" i="2"/>
  <c r="AG64" i="2"/>
  <c r="AO65" i="2"/>
  <c r="AO64" i="2"/>
  <c r="AO63" i="2" s="1"/>
  <c r="AO16" i="2" s="1"/>
  <c r="AO17" i="2" s="1"/>
  <c r="B65" i="2"/>
  <c r="B64" i="2"/>
  <c r="B63" i="2" s="1"/>
  <c r="B16" i="2" s="1"/>
  <c r="F65" i="2"/>
  <c r="F64" i="2"/>
  <c r="F63" i="2" s="1"/>
  <c r="F16" i="2" s="1"/>
  <c r="F17" i="2" s="1"/>
  <c r="J65" i="2"/>
  <c r="J64" i="2"/>
  <c r="J63" i="2" s="1"/>
  <c r="J16" i="2" s="1"/>
  <c r="J17" i="2" s="1"/>
  <c r="N65" i="2"/>
  <c r="N64" i="2"/>
  <c r="N63" i="2" s="1"/>
  <c r="N16" i="2" s="1"/>
  <c r="N17" i="2" s="1"/>
  <c r="R65" i="2"/>
  <c r="R64" i="2"/>
  <c r="R63" i="2" s="1"/>
  <c r="R16" i="2" s="1"/>
  <c r="V65" i="2"/>
  <c r="V64" i="2"/>
  <c r="V63" i="2" s="1"/>
  <c r="Z65" i="2"/>
  <c r="Z64" i="2"/>
  <c r="Z63" i="2" s="1"/>
  <c r="Z16" i="2" s="1"/>
  <c r="Z17" i="2" s="1"/>
  <c r="AD65" i="2"/>
  <c r="AD64" i="2"/>
  <c r="AD63" i="2" s="1"/>
  <c r="AD16" i="2" s="1"/>
  <c r="AD17" i="2" s="1"/>
  <c r="AH65" i="2"/>
  <c r="AH64" i="2"/>
  <c r="AH63" i="2" s="1"/>
  <c r="AH16" i="2" s="1"/>
  <c r="AH17" i="2" s="1"/>
  <c r="AL65" i="2"/>
  <c r="AL64" i="2"/>
  <c r="AL63" i="2" s="1"/>
  <c r="AL16" i="2" s="1"/>
  <c r="AL17" i="2" s="1"/>
  <c r="AP65" i="2"/>
  <c r="AP64" i="2"/>
  <c r="AP63" i="2" s="1"/>
  <c r="AP16" i="2" s="1"/>
  <c r="AP17" i="2" s="1"/>
  <c r="AT65" i="2"/>
  <c r="AT64" i="2"/>
  <c r="AT63" i="2" s="1"/>
  <c r="AT16" i="2" s="1"/>
  <c r="AT17" i="2" s="1"/>
  <c r="AX65" i="2"/>
  <c r="AX64" i="2"/>
  <c r="AX63" i="2" s="1"/>
  <c r="AX16" i="2" s="1"/>
  <c r="BB65" i="2"/>
  <c r="BB64" i="2"/>
  <c r="BB63" i="2" s="1"/>
  <c r="BB16" i="2" s="1"/>
  <c r="BB17" i="2" s="1"/>
  <c r="BF65" i="2"/>
  <c r="BF64" i="2"/>
  <c r="BF63" i="2" s="1"/>
  <c r="BF16" i="2" s="1"/>
  <c r="BF17" i="2" s="1"/>
  <c r="BJ65" i="2"/>
  <c r="BJ64" i="2"/>
  <c r="BJ63" i="2" s="1"/>
  <c r="BJ16" i="2" s="1"/>
  <c r="BJ17" i="2" s="1"/>
  <c r="BN65" i="2"/>
  <c r="BN64" i="2"/>
  <c r="BN63" i="2" s="1"/>
  <c r="BN16" i="2" s="1"/>
  <c r="BN17" i="2" s="1"/>
  <c r="V16" i="2"/>
  <c r="V17" i="2" s="1"/>
  <c r="B17" i="2"/>
  <c r="R17" i="2"/>
  <c r="AX17" i="2"/>
  <c r="N22" i="2"/>
  <c r="AD22" i="2"/>
  <c r="AT22" i="2"/>
  <c r="BB22" i="2"/>
  <c r="BJ22" i="2"/>
  <c r="BM64" i="2"/>
  <c r="BM63" i="2" s="1"/>
  <c r="BM16" i="2" s="1"/>
  <c r="BM17" i="2" s="1"/>
  <c r="BI65" i="2"/>
  <c r="BP52" i="2"/>
  <c r="BP59" i="2" s="1"/>
  <c r="BP31" i="2" s="1"/>
  <c r="BL52" i="2"/>
  <c r="BL59" i="2" s="1"/>
  <c r="BL31" i="2" s="1"/>
  <c r="BH52" i="2"/>
  <c r="BH59" i="2" s="1"/>
  <c r="BH31" i="2" s="1"/>
  <c r="BD52" i="2"/>
  <c r="BD59" i="2" s="1"/>
  <c r="BD31" i="2" s="1"/>
  <c r="AZ52" i="2"/>
  <c r="AZ59" i="2" s="1"/>
  <c r="AZ31" i="2" s="1"/>
  <c r="AV52" i="2"/>
  <c r="AV59" i="2" s="1"/>
  <c r="AV31" i="2" s="1"/>
  <c r="AR52" i="2"/>
  <c r="AR59" i="2" s="1"/>
  <c r="AR31" i="2" s="1"/>
  <c r="AN52" i="2"/>
  <c r="AN59" i="2" s="1"/>
  <c r="AN31" i="2" s="1"/>
  <c r="AJ52" i="2"/>
  <c r="AJ59" i="2" s="1"/>
  <c r="AJ31" i="2" s="1"/>
  <c r="AF52" i="2"/>
  <c r="AF59" i="2" s="1"/>
  <c r="AF31" i="2" s="1"/>
  <c r="AB52" i="2"/>
  <c r="AB59" i="2" s="1"/>
  <c r="AB31" i="2" s="1"/>
  <c r="X52" i="2"/>
  <c r="X59" i="2" s="1"/>
  <c r="X31" i="2" s="1"/>
  <c r="T52" i="2"/>
  <c r="T59" i="2" s="1"/>
  <c r="T31" i="2" s="1"/>
  <c r="P52" i="2"/>
  <c r="P59" i="2" s="1"/>
  <c r="P31" i="2" s="1"/>
  <c r="L52" i="2"/>
  <c r="L59" i="2" s="1"/>
  <c r="L31" i="2" s="1"/>
  <c r="H52" i="2"/>
  <c r="H59" i="2" s="1"/>
  <c r="H31" i="2" s="1"/>
  <c r="D52" i="2"/>
  <c r="D59" i="2" s="1"/>
  <c r="D31" i="2" s="1"/>
  <c r="BO52" i="2"/>
  <c r="BO59" i="2" s="1"/>
  <c r="BO31" i="2" s="1"/>
  <c r="BK52" i="2"/>
  <c r="BK59" i="2" s="1"/>
  <c r="BK31" i="2" s="1"/>
  <c r="BG52" i="2"/>
  <c r="BG59" i="2" s="1"/>
  <c r="BG31" i="2" s="1"/>
  <c r="BC52" i="2"/>
  <c r="BC59" i="2" s="1"/>
  <c r="BC31" i="2" s="1"/>
  <c r="AY52" i="2"/>
  <c r="AY59" i="2" s="1"/>
  <c r="AY31" i="2" s="1"/>
  <c r="AU52" i="2"/>
  <c r="AU59" i="2" s="1"/>
  <c r="AU31" i="2" s="1"/>
  <c r="AQ52" i="2"/>
  <c r="AQ59" i="2" s="1"/>
  <c r="AQ31" i="2" s="1"/>
  <c r="AM52" i="2"/>
  <c r="AM59" i="2" s="1"/>
  <c r="AM31" i="2" s="1"/>
  <c r="AI52" i="2"/>
  <c r="AI59" i="2" s="1"/>
  <c r="AI31" i="2" s="1"/>
  <c r="AE52" i="2"/>
  <c r="AE59" i="2" s="1"/>
  <c r="AE31" i="2" s="1"/>
  <c r="AA52" i="2"/>
  <c r="AA59" i="2" s="1"/>
  <c r="AA31" i="2" s="1"/>
  <c r="W52" i="2"/>
  <c r="W59" i="2" s="1"/>
  <c r="W31" i="2" s="1"/>
  <c r="S52" i="2"/>
  <c r="S59" i="2" s="1"/>
  <c r="S31" i="2" s="1"/>
  <c r="O52" i="2"/>
  <c r="O59" i="2" s="1"/>
  <c r="O31" i="2" s="1"/>
  <c r="K52" i="2"/>
  <c r="K59" i="2" s="1"/>
  <c r="K31" i="2" s="1"/>
  <c r="G52" i="2"/>
  <c r="G59" i="2" s="1"/>
  <c r="G31" i="2" s="1"/>
  <c r="C52" i="2"/>
  <c r="C59" i="2" s="1"/>
  <c r="C31" i="2" s="1"/>
  <c r="BN52" i="2"/>
  <c r="BN59" i="2" s="1"/>
  <c r="BN31" i="2" s="1"/>
  <c r="BN35" i="2" s="1"/>
  <c r="BF52" i="2"/>
  <c r="BF59" i="2" s="1"/>
  <c r="BF31" i="2" s="1"/>
  <c r="AX52" i="2"/>
  <c r="AX59" i="2" s="1"/>
  <c r="AX31" i="2" s="1"/>
  <c r="AP52" i="2"/>
  <c r="AP59" i="2" s="1"/>
  <c r="AP31" i="2" s="1"/>
  <c r="AH52" i="2"/>
  <c r="AH59" i="2" s="1"/>
  <c r="AH31" i="2" s="1"/>
  <c r="AH35" i="2" s="1"/>
  <c r="Z52" i="2"/>
  <c r="Z59" i="2" s="1"/>
  <c r="Z31" i="2" s="1"/>
  <c r="R52" i="2"/>
  <c r="R59" i="2" s="1"/>
  <c r="R31" i="2" s="1"/>
  <c r="R35" i="2" s="1"/>
  <c r="J52" i="2"/>
  <c r="J59" i="2" s="1"/>
  <c r="J31" i="2" s="1"/>
  <c r="B52" i="2"/>
  <c r="B59" i="2" s="1"/>
  <c r="B31" i="2" s="1"/>
  <c r="BM52" i="2"/>
  <c r="BM59" i="2" s="1"/>
  <c r="BM31" i="2" s="1"/>
  <c r="BM35" i="2" s="1"/>
  <c r="BE52" i="2"/>
  <c r="BE59" i="2" s="1"/>
  <c r="BE31" i="2" s="1"/>
  <c r="BE35" i="2" s="1"/>
  <c r="AW52" i="2"/>
  <c r="AW59" i="2" s="1"/>
  <c r="AW31" i="2" s="1"/>
  <c r="AO52" i="2"/>
  <c r="AO59" i="2" s="1"/>
  <c r="AO31" i="2" s="1"/>
  <c r="AO35" i="2" s="1"/>
  <c r="AG52" i="2"/>
  <c r="AG59" i="2" s="1"/>
  <c r="AG31" i="2" s="1"/>
  <c r="AG35" i="2" s="1"/>
  <c r="Y52" i="2"/>
  <c r="Y59" i="2" s="1"/>
  <c r="Y31" i="2" s="1"/>
  <c r="Q52" i="2"/>
  <c r="Q59" i="2" s="1"/>
  <c r="Q31" i="2" s="1"/>
  <c r="Q35" i="2" s="1"/>
  <c r="I52" i="2"/>
  <c r="I59" i="2" s="1"/>
  <c r="I31" i="2" s="1"/>
  <c r="I35" i="2" s="1"/>
  <c r="M52" i="2"/>
  <c r="M59" i="2" s="1"/>
  <c r="M31" i="2" s="1"/>
  <c r="M35" i="2" s="1"/>
  <c r="AC52" i="2"/>
  <c r="AC59" i="2" s="1"/>
  <c r="AC31" i="2" s="1"/>
  <c r="AS52" i="2"/>
  <c r="AS59" i="2" s="1"/>
  <c r="AS31" i="2" s="1"/>
  <c r="AS35" i="2" s="1"/>
  <c r="BI52" i="2"/>
  <c r="BI59" i="2" s="1"/>
  <c r="BI31" i="2" s="1"/>
  <c r="BI35" i="2" s="1"/>
  <c r="AS63" i="2"/>
  <c r="AS16" i="2" s="1"/>
  <c r="AS17" i="2" s="1"/>
  <c r="BA64" i="2"/>
  <c r="BA63" i="2" s="1"/>
  <c r="BA16" i="2" s="1"/>
  <c r="BA17" i="2" s="1"/>
  <c r="BA65" i="2"/>
  <c r="BE65" i="2"/>
  <c r="BE64" i="2"/>
  <c r="BE63" i="2" s="1"/>
  <c r="BE16" i="2" s="1"/>
  <c r="BE17" i="2" s="1"/>
  <c r="BI63" i="2"/>
  <c r="BI16" i="2" s="1"/>
  <c r="BI17" i="2" s="1"/>
  <c r="BQ64" i="2"/>
  <c r="BQ65" i="2"/>
  <c r="N52" i="2"/>
  <c r="N59" i="2" s="1"/>
  <c r="N31" i="2" s="1"/>
  <c r="AD52" i="2"/>
  <c r="AD59" i="2" s="1"/>
  <c r="AD31" i="2" s="1"/>
  <c r="AT52" i="2"/>
  <c r="AT59" i="2" s="1"/>
  <c r="AT31" i="2" s="1"/>
  <c r="BJ52" i="2"/>
  <c r="BJ59" i="2" s="1"/>
  <c r="BJ31" i="2" s="1"/>
  <c r="AW64" i="2"/>
  <c r="AW63" i="2" s="1"/>
  <c r="AW16" i="2" s="1"/>
  <c r="AW17" i="2" s="1"/>
  <c r="AS65" i="2"/>
  <c r="R37" i="2" l="1"/>
  <c r="R38" i="2"/>
  <c r="R39" i="2" s="1"/>
  <c r="R36" i="2"/>
  <c r="M38" i="2"/>
  <c r="M39" i="2" s="1"/>
  <c r="M37" i="2"/>
  <c r="M36" i="2"/>
  <c r="BE38" i="2"/>
  <c r="BE39" i="2" s="1"/>
  <c r="BE37" i="2"/>
  <c r="BE36" i="2"/>
  <c r="BM38" i="2"/>
  <c r="BM39" i="2" s="1"/>
  <c r="BM37" i="2"/>
  <c r="BM36" i="2"/>
  <c r="I38" i="2"/>
  <c r="I39" i="2" s="1"/>
  <c r="I37" i="2"/>
  <c r="I36" i="2"/>
  <c r="AH37" i="2"/>
  <c r="AH38" i="2"/>
  <c r="AH39" i="2" s="1"/>
  <c r="AH36" i="2"/>
  <c r="Y38" i="2"/>
  <c r="Y39" i="2" s="1"/>
  <c r="Y37" i="2"/>
  <c r="Y36" i="2"/>
  <c r="AW38" i="2"/>
  <c r="AW39" i="2" s="1"/>
  <c r="AW37" i="2"/>
  <c r="AW36" i="2"/>
  <c r="AG38" i="2"/>
  <c r="AG39" i="2" s="1"/>
  <c r="AG37" i="2"/>
  <c r="AG36" i="2"/>
  <c r="BI38" i="2"/>
  <c r="BI39" i="2" s="1"/>
  <c r="BI37" i="2"/>
  <c r="BI36" i="2"/>
  <c r="AO38" i="2"/>
  <c r="AO39" i="2" s="1"/>
  <c r="AO37" i="2"/>
  <c r="AO36" i="2"/>
  <c r="BN37" i="2"/>
  <c r="BN38" i="2"/>
  <c r="BN39" i="2" s="1"/>
  <c r="BN36" i="2"/>
  <c r="AX37" i="2"/>
  <c r="AX38" i="2"/>
  <c r="AX39" i="2" s="1"/>
  <c r="AX36" i="2"/>
  <c r="Z36" i="2"/>
  <c r="Z38" i="2"/>
  <c r="Z39" i="2" s="1"/>
  <c r="Z37" i="2"/>
  <c r="F36" i="2"/>
  <c r="F37" i="2"/>
  <c r="F38" i="2"/>
  <c r="F39" i="2" s="1"/>
  <c r="B37" i="2"/>
  <c r="B38" i="2"/>
  <c r="B39" i="2" s="1"/>
  <c r="B36" i="2"/>
  <c r="AS38" i="2"/>
  <c r="AS39" i="2" s="1"/>
  <c r="AS37" i="2"/>
  <c r="AS36" i="2"/>
  <c r="Q38" i="2"/>
  <c r="Q39" i="2" s="1"/>
  <c r="Q37" i="2"/>
  <c r="Q36" i="2"/>
  <c r="BF36" i="2"/>
  <c r="BF38" i="2"/>
  <c r="BF39" i="2" s="1"/>
  <c r="BF37" i="2"/>
  <c r="BK35" i="2"/>
  <c r="AP36" i="2"/>
  <c r="AP37" i="2"/>
  <c r="AP38" i="2"/>
  <c r="AP39" i="2" s="1"/>
  <c r="BL36" i="2"/>
  <c r="BL37" i="2"/>
  <c r="BL38" i="2"/>
  <c r="BL39" i="2" s="1"/>
  <c r="AV35" i="2"/>
  <c r="AF36" i="2"/>
  <c r="AF37" i="2"/>
  <c r="AF38" i="2"/>
  <c r="AF39" i="2" s="1"/>
  <c r="P36" i="2"/>
  <c r="P37" i="2"/>
  <c r="P38" i="2"/>
  <c r="P39" i="2" s="1"/>
  <c r="BQ63" i="2"/>
  <c r="BQ16" i="2" s="1"/>
  <c r="BQ17" i="2" s="1"/>
  <c r="BJ35" i="2"/>
  <c r="AD35" i="2"/>
  <c r="M63" i="2"/>
  <c r="M16" i="2" s="1"/>
  <c r="M17" i="2" s="1"/>
  <c r="AC63" i="2"/>
  <c r="AC16" i="2" s="1"/>
  <c r="AC17" i="2" s="1"/>
  <c r="AE35" i="2"/>
  <c r="BG35" i="2"/>
  <c r="BC35" i="2"/>
  <c r="AY35" i="2"/>
  <c r="AQ35" i="2"/>
  <c r="V35" i="2"/>
  <c r="BH35" i="2"/>
  <c r="AR35" i="2"/>
  <c r="AB35" i="2"/>
  <c r="L35" i="2"/>
  <c r="BQ38" i="2"/>
  <c r="BQ39" i="2" s="1"/>
  <c r="BQ37" i="2"/>
  <c r="BQ36" i="2"/>
  <c r="AC38" i="2"/>
  <c r="AC39" i="2" s="1"/>
  <c r="AC37" i="2"/>
  <c r="AC36" i="2"/>
  <c r="AL36" i="2"/>
  <c r="AL37" i="2"/>
  <c r="AL38" i="2"/>
  <c r="AL39" i="2" s="1"/>
  <c r="E38" i="2"/>
  <c r="E39" i="2" s="1"/>
  <c r="E37" i="2"/>
  <c r="E36" i="2"/>
  <c r="J36" i="2"/>
  <c r="J37" i="2"/>
  <c r="J38" i="2"/>
  <c r="J39" i="2" s="1"/>
  <c r="AG63" i="2"/>
  <c r="AG16" i="2" s="1"/>
  <c r="AG17" i="2" s="1"/>
  <c r="BA38" i="2"/>
  <c r="BA39" i="2" s="1"/>
  <c r="BA37" i="2"/>
  <c r="BA36" i="2"/>
  <c r="O35" i="2"/>
  <c r="AU35" i="2"/>
  <c r="AM35" i="2"/>
  <c r="AA35" i="2"/>
  <c r="K35" i="2"/>
  <c r="AY63" i="2"/>
  <c r="AY16" i="2" s="1"/>
  <c r="AY17" i="2" s="1"/>
  <c r="AQ63" i="2"/>
  <c r="AQ16" i="2" s="1"/>
  <c r="AQ17" i="2" s="1"/>
  <c r="AI63" i="2"/>
  <c r="AI16" i="2" s="1"/>
  <c r="AI17" i="2" s="1"/>
  <c r="AA63" i="2"/>
  <c r="AA16" i="2" s="1"/>
  <c r="AA17" i="2" s="1"/>
  <c r="S63" i="2"/>
  <c r="S16" i="2" s="1"/>
  <c r="S17" i="2" s="1"/>
  <c r="K63" i="2"/>
  <c r="K16" i="2" s="1"/>
  <c r="K17" i="2" s="1"/>
  <c r="C63" i="2"/>
  <c r="C16" i="2" s="1"/>
  <c r="C17" i="2" s="1"/>
  <c r="AK38" i="2"/>
  <c r="AK39" i="2" s="1"/>
  <c r="AK37" i="2"/>
  <c r="AK36" i="2"/>
  <c r="BD35" i="2"/>
  <c r="AN35" i="2"/>
  <c r="X35" i="2"/>
  <c r="H35" i="2"/>
  <c r="AT35" i="2"/>
  <c r="N35" i="2"/>
  <c r="E63" i="2"/>
  <c r="E16" i="2" s="1"/>
  <c r="E17" i="2" s="1"/>
  <c r="AK63" i="2"/>
  <c r="AK16" i="2" s="1"/>
  <c r="AK17" i="2" s="1"/>
  <c r="BO35" i="2"/>
  <c r="AI35" i="2"/>
  <c r="W35" i="2"/>
  <c r="S35" i="2"/>
  <c r="G35" i="2"/>
  <c r="C35" i="2"/>
  <c r="U38" i="2"/>
  <c r="U39" i="2" s="1"/>
  <c r="U37" i="2"/>
  <c r="U36" i="2"/>
  <c r="BB35" i="2"/>
  <c r="BP35" i="2"/>
  <c r="AZ35" i="2"/>
  <c r="AJ35" i="2"/>
  <c r="T35" i="2"/>
  <c r="D35" i="2"/>
  <c r="AZ36" i="2" l="1"/>
  <c r="AZ37" i="2"/>
  <c r="AZ38" i="2"/>
  <c r="AZ39" i="2" s="1"/>
  <c r="S38" i="2"/>
  <c r="S39" i="2" s="1"/>
  <c r="S37" i="2"/>
  <c r="S36" i="2"/>
  <c r="AM37" i="2"/>
  <c r="AM38" i="2"/>
  <c r="AM39" i="2" s="1"/>
  <c r="AM36" i="2"/>
  <c r="AR37" i="2"/>
  <c r="AR38" i="2"/>
  <c r="AR39" i="2" s="1"/>
  <c r="AR36" i="2"/>
  <c r="D36" i="2"/>
  <c r="D38" i="2"/>
  <c r="D39" i="2" s="1"/>
  <c r="D37" i="2"/>
  <c r="W37" i="2"/>
  <c r="W38" i="2"/>
  <c r="W39" i="2" s="1"/>
  <c r="W36" i="2"/>
  <c r="X38" i="2"/>
  <c r="X39" i="2" s="1"/>
  <c r="X36" i="2"/>
  <c r="X37" i="2"/>
  <c r="AU36" i="2"/>
  <c r="AU38" i="2"/>
  <c r="AU39" i="2" s="1"/>
  <c r="AU37" i="2"/>
  <c r="BH37" i="2"/>
  <c r="BH38" i="2"/>
  <c r="BH39" i="2" s="1"/>
  <c r="BH36" i="2"/>
  <c r="BC37" i="2"/>
  <c r="BC38" i="2"/>
  <c r="BC39" i="2" s="1"/>
  <c r="BC36" i="2"/>
  <c r="H38" i="2"/>
  <c r="H39" i="2" s="1"/>
  <c r="H37" i="2"/>
  <c r="H36" i="2"/>
  <c r="BB36" i="2"/>
  <c r="BB37" i="2"/>
  <c r="BB38" i="2"/>
  <c r="BB39" i="2" s="1"/>
  <c r="AI38" i="2"/>
  <c r="AI39" i="2" s="1"/>
  <c r="AI36" i="2"/>
  <c r="AI37" i="2"/>
  <c r="AN38" i="2"/>
  <c r="AN39" i="2" s="1"/>
  <c r="AN37" i="2"/>
  <c r="AN36" i="2"/>
  <c r="K36" i="2"/>
  <c r="K37" i="2"/>
  <c r="K38" i="2"/>
  <c r="K39" i="2" s="1"/>
  <c r="O36" i="2"/>
  <c r="O38" i="2"/>
  <c r="O39" i="2" s="1"/>
  <c r="O37" i="2"/>
  <c r="L37" i="2"/>
  <c r="L38" i="2"/>
  <c r="L39" i="2" s="1"/>
  <c r="L36" i="2"/>
  <c r="V36" i="2"/>
  <c r="V37" i="2"/>
  <c r="V38" i="2"/>
  <c r="V39" i="2" s="1"/>
  <c r="BG36" i="2"/>
  <c r="BG37" i="2"/>
  <c r="BG38" i="2"/>
  <c r="BG39" i="2" s="1"/>
  <c r="AD38" i="2"/>
  <c r="AD39" i="2" s="1"/>
  <c r="AD37" i="2"/>
  <c r="AD36" i="2"/>
  <c r="BK36" i="2"/>
  <c r="BK37" i="2"/>
  <c r="BK38" i="2"/>
  <c r="BK39" i="2" s="1"/>
  <c r="AY38" i="2"/>
  <c r="AY39" i="2" s="1"/>
  <c r="AY37" i="2"/>
  <c r="AY36" i="2"/>
  <c r="BP36" i="2"/>
  <c r="BP38" i="2"/>
  <c r="BP39" i="2" s="1"/>
  <c r="BP37" i="2"/>
  <c r="T36" i="2"/>
  <c r="T37" i="2"/>
  <c r="T38" i="2"/>
  <c r="T39" i="2" s="1"/>
  <c r="C38" i="2"/>
  <c r="C39" i="2" s="1"/>
  <c r="C36" i="2"/>
  <c r="C37" i="2"/>
  <c r="N38" i="2"/>
  <c r="N39" i="2" s="1"/>
  <c r="N36" i="2"/>
  <c r="N37" i="2"/>
  <c r="AJ36" i="2"/>
  <c r="AJ38" i="2"/>
  <c r="AJ39" i="2" s="1"/>
  <c r="AJ37" i="2"/>
  <c r="G37" i="2"/>
  <c r="G38" i="2"/>
  <c r="G39" i="2" s="1"/>
  <c r="G36" i="2"/>
  <c r="BO38" i="2"/>
  <c r="BO39" i="2" s="1"/>
  <c r="BO36" i="2"/>
  <c r="BO37" i="2"/>
  <c r="AT38" i="2"/>
  <c r="AT39" i="2" s="1"/>
  <c r="AT36" i="2"/>
  <c r="AT37" i="2"/>
  <c r="BD38" i="2"/>
  <c r="BD39" i="2" s="1"/>
  <c r="BD36" i="2"/>
  <c r="BD37" i="2"/>
  <c r="AA36" i="2"/>
  <c r="AA37" i="2"/>
  <c r="AA38" i="2"/>
  <c r="AA39" i="2" s="1"/>
  <c r="AB37" i="2"/>
  <c r="AB38" i="2"/>
  <c r="AB39" i="2" s="1"/>
  <c r="AB36" i="2"/>
  <c r="AQ36" i="2"/>
  <c r="AQ37" i="2"/>
  <c r="AQ38" i="2"/>
  <c r="AQ39" i="2" s="1"/>
  <c r="AE36" i="2"/>
  <c r="AE37" i="2"/>
  <c r="AE38" i="2"/>
  <c r="AE39" i="2" s="1"/>
  <c r="BJ38" i="2"/>
  <c r="BJ39" i="2" s="1"/>
  <c r="BJ37" i="2"/>
  <c r="BJ36" i="2"/>
  <c r="AV36" i="2"/>
  <c r="AV37" i="2"/>
  <c r="AV38" i="2"/>
  <c r="AV39" i="2" s="1"/>
</calcChain>
</file>

<file path=xl/sharedStrings.xml><?xml version="1.0" encoding="utf-8"?>
<sst xmlns="http://schemas.openxmlformats.org/spreadsheetml/2006/main" count="109" uniqueCount="90">
  <si>
    <t>Water and energy consumption in irrigated land from Spain, 1950-2017</t>
  </si>
  <si>
    <t>Sheet Title</t>
  </si>
  <si>
    <t>Data Description</t>
  </si>
  <si>
    <t>Source</t>
  </si>
  <si>
    <t>Official statistics</t>
  </si>
  <si>
    <t>Table 1. Irrigated land by  irrigation technique (ha/year).                                   Irrigated land refers to:                                                                                                                                                          a) Herbaceous and woody crops                                                                                                     b) Greenhouses                                                                                                                                     c) Fallows and other unoccupied lands are excluded.</t>
  </si>
  <si>
    <r>
      <rPr>
        <sz val="11"/>
        <color theme="1"/>
        <rFont val="Calibri"/>
        <family val="2"/>
      </rPr>
      <t xml:space="preserve">▪ </t>
    </r>
    <r>
      <rPr>
        <sz val="11"/>
        <color theme="1"/>
        <rFont val="Calibri"/>
        <family val="2"/>
        <scheme val="minor"/>
      </rPr>
      <t xml:space="preserve">Survey on Surfaces and Yields of Crops of Spain (ESYRCE). Years 2002-2017.                                 </t>
    </r>
    <r>
      <rPr>
        <sz val="11"/>
        <color theme="1"/>
        <rFont val="Calibri"/>
        <family val="2"/>
      </rPr>
      <t>▪ Statistical Yearbook. Years 1950-2001.                                                                                 Ministry of Agriculture (MAPA)                                                                                    https://www.mapa.gob.es</t>
    </r>
  </si>
  <si>
    <t>Table 2. Volume of water withdrawal by irrigation technique (hm3/year).</t>
  </si>
  <si>
    <t>▪ Survey on the use of water in the agricultural sector. Years 2000-2016.                             ▪ Statistical Yearbook of Spain. Year 2000.                                                                                  National Institute of Statistics (INE)                                                                 https://www.ine.es</t>
  </si>
  <si>
    <t xml:space="preserve">Table 3. Water availability by source: surface water, groundwater, desalinated and reclaimed (hm3/year). </t>
  </si>
  <si>
    <t>▪ Survey on the use of water in the agricultural sector. Years 2000-2016.                        National Institute of Statistics (INE)                                                                          https://www.ine.es                                                                                                                                     ▪ Waters of the Mediterranean Basins, S.M.E., S.A., (Acuamed) http://www.acuamed.es/</t>
  </si>
  <si>
    <t>Table 4. Agricultural engines for irrigation (number/year).</t>
  </si>
  <si>
    <t>▪ Statistical Yearbook. Years 1955-1996.                                                                                 Ministry of Agriculture (MAPA)                                                                                          https://www.mapa.gob.es</t>
  </si>
  <si>
    <t>Table 5. Spending on fuels and electric power on the farm (MM Euros/year).</t>
  </si>
  <si>
    <t>▪ Statistical Yearbook. Years 1995-2017.                                                                                 Ministry of Agriculture (MAPA)                                                                                                   https://www.mapa.gob.es</t>
  </si>
  <si>
    <t>Completed data</t>
  </si>
  <si>
    <t xml:space="preserve">▪ The irrigated land missing data was estimated using a linear interpolation.           The following criteria was assumed:                                                                             Sprinkler irrigation was introduced in the late 1960s; the year 1967 is assumed as the initial year.                                                                                                                                Drip irrigation was introduced at the beginning of the 1980s; the year 1981 is assumed as the initial year.      </t>
  </si>
  <si>
    <t>▪ Valbuena M, MA. 1968. Los regadíos en España. Su evolución, estructura y programación. Revista de economía política, ISSN 0034-8058, Nº 49, 1968, pág. 69          ▪ López-Gálvez, J; Losada, A. 1998. Evolución de técnicas de riego en el sudeste de España. Ingeniería del agua. [S.l.], v. 5, n. 3, sep. 1998. ISSN 1886-4996. https://polipapers.upv.es/index.php/IA/article/view/2765                                                     ▪ El riego por goteo en España.                                                                                            https://www.sfarad.es/el-riego-por-goteo-en-espana/</t>
  </si>
  <si>
    <t>▪ To estimate the volume of water withdrawals from 1950 to 1998, the average endowments obtained from the primary data of irrigated land and volume of the period 1999-2016 were systematically used.</t>
  </si>
  <si>
    <t xml:space="preserve">▪ Water consumption was estimated assumming an irrigation efficiency of 0.60 for surface irrigation; 0.85 for sprinkler irrigation and 0.95 for drip irrigation. These efficiencies were weighted based on the proportion of irrigation techniques each year.                                                             </t>
  </si>
  <si>
    <t>▪ Daccache A, Ciurana JS, Rodríguez-Díaz JA, Knox JW. (2014). Water and energy footprint of irrigated agriculture in the Mediterranean region. Environmental Research Letters, 9, 124014.</t>
  </si>
  <si>
    <t>▪Efficiencies of transport and distribution for surface irrigation were assumed: 0.90 and 0.80 respectly.</t>
  </si>
  <si>
    <t xml:space="preserve">▪ Water returns were measured as the difference between water withdrawal and consumption. </t>
  </si>
  <si>
    <t>▪ The energy consumed in irrigation was estimated considering the following criteria:                                                                                                                                                 Typical operating pressures were assumed for surface = 0, sprinkler = 3 bars and drip = 1 bar. Additionally 20% pressure was added to compensate the pressure losses in the irrigation system.                                                                                                  Typical values of efficiency were assumed for pump 80%, diesel powered motor 40%, and electric motor 90%.                                                                                                      For the groundwater pumping lift was used the average of 60 m obtained from the piezometric level data from the Control network for the quantitative status of groundwater of the Ministry for the Ecological Transition.                                                                                                                   Energy data for desalinated and reclaimed water was obtained from Acuamed, Institute for the Diversification and Saving of Energy (IDAE),  and Lapuente (2012).</t>
  </si>
  <si>
    <t>▪ Daccache A, Ciurana JS, Rodríguez-Díaz JA, Knox JW. (2014). Water and energy footprint of irrigated agriculture in the Mediterranean region. Environmental Research Letters, 9, 124014.                                                                                                                     ▪ Control network for the quantitative status of groundwater. Ministry for the Ecological Transition                                                                             https://www.miteco.gob.es                                                                                                                     ▪ Waters of the Mediterranean Basins, S.M.E., S.A., (Acuamed)    http://www.acuamed.es/                                                                                                                                 ▪ Institute for the Diversification and Saving of Energy (IDAE)                                   https://www.idae.es/                                                                                                                                        ▪  Lapuente E. 2012. Full cost in desalination. A case study of the Segura River Basin.
Desalination, 300, 40-45.</t>
  </si>
  <si>
    <t>Source: Espinosa-Tasón, J; Gutiérrez-Martín, C; Berbel, J. Universidad de Córdoba.</t>
  </si>
  <si>
    <t>Contact: z42estaj@uco.es, carlos.gutierrez@uco.es, es1bevej@uco.es</t>
  </si>
  <si>
    <t>Data released Febraury 20, 2019.</t>
  </si>
  <si>
    <t>TABLE 1</t>
  </si>
  <si>
    <t>Irrigated Area (ha)</t>
  </si>
  <si>
    <t>Surface irrigation</t>
  </si>
  <si>
    <t>Sprinkler irrigation</t>
  </si>
  <si>
    <t>Drip irrigation</t>
  </si>
  <si>
    <t>Total</t>
  </si>
  <si>
    <t>Application Efficiency</t>
  </si>
  <si>
    <t>TABLE 2</t>
  </si>
  <si>
    <t>Abstraction (hm3)</t>
  </si>
  <si>
    <t>Water abstraction</t>
  </si>
  <si>
    <t>Water consumption</t>
  </si>
  <si>
    <t>Water returns</t>
  </si>
  <si>
    <t>TABLE 3</t>
  </si>
  <si>
    <t>Abstraction (%)</t>
  </si>
  <si>
    <t>TABLE 4</t>
  </si>
  <si>
    <t>Energy (kWh/m3)</t>
  </si>
  <si>
    <t>TABLE 5</t>
  </si>
  <si>
    <t>Total energy irrigation</t>
  </si>
  <si>
    <t>GWh (only Irri.)</t>
  </si>
  <si>
    <t>kWh/m3  (only Irri.)</t>
  </si>
  <si>
    <t>kWh/ha</t>
  </si>
  <si>
    <t>GWh (Irr+AWS)</t>
  </si>
  <si>
    <t>Total energy Kwh/m3</t>
  </si>
  <si>
    <t>TABLE 6</t>
  </si>
  <si>
    <t>Engines (%)</t>
  </si>
  <si>
    <t>Diesel</t>
  </si>
  <si>
    <t>Electric</t>
  </si>
  <si>
    <t>Global pump efficiency</t>
  </si>
  <si>
    <t>TABLE 7</t>
  </si>
  <si>
    <t>Pumping pressure (m)</t>
  </si>
  <si>
    <t>Gravity energy</t>
  </si>
  <si>
    <t>Pumping lift (surface water)</t>
  </si>
  <si>
    <t>Pumping lift (groundwater)</t>
  </si>
  <si>
    <t>Average pumping</t>
  </si>
  <si>
    <t>Total pressure (surface)</t>
  </si>
  <si>
    <t>Total pressure (sprinkler)</t>
  </si>
  <si>
    <t>Total pressure (drip)</t>
  </si>
  <si>
    <t>Surface water %</t>
  </si>
  <si>
    <t>Groundwater %</t>
  </si>
  <si>
    <t>System efficiency</t>
  </si>
  <si>
    <t>Surface water eff</t>
  </si>
  <si>
    <t>Groundwater eff</t>
  </si>
  <si>
    <t>TABLE 8</t>
  </si>
  <si>
    <t>Non-conventional Water</t>
  </si>
  <si>
    <t>Desalinated (GWh)</t>
  </si>
  <si>
    <t>Reclaimed (GWh)</t>
  </si>
  <si>
    <t>Desalinated (hm3)</t>
  </si>
  <si>
    <t>Reclaimed (hm3)</t>
  </si>
  <si>
    <t>Motor &amp; pump efficiency</t>
  </si>
  <si>
    <t>μ motor</t>
  </si>
  <si>
    <t>μ pump</t>
  </si>
  <si>
    <t>Meters of water column</t>
  </si>
  <si>
    <t>Operating pressures</t>
  </si>
  <si>
    <t>Losses 20%</t>
  </si>
  <si>
    <t>Energy average requirements  (kWh/m3)</t>
  </si>
  <si>
    <t>2000-2004</t>
  </si>
  <si>
    <t>2005-2009</t>
  </si>
  <si>
    <t>2010-2017</t>
  </si>
  <si>
    <t>Desalination</t>
  </si>
  <si>
    <t>Transport</t>
  </si>
  <si>
    <t>Total energy</t>
  </si>
  <si>
    <t>Reclaimed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</si>
</sst>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Light"/>
      <family val="2"/>
      <scheme val="major"/>
    </font>
    <font>
      <sz val="10"/>
      <name val="Arial"/>
      <family val="2"/>
    </font>
    <font>
      <b/>
      <sz val="12"/>
      <name val="Calibri Light"/>
      <family val="2"/>
      <scheme val="major"/>
    </font>
    <font>
      <sz val="11"/>
      <name val="Calibri"/>
      <family val="2"/>
      <scheme val="minor"/>
    </font>
    <font>
      <sz val="11"/>
      <color theme="1"/>
      <name val="Calibri"/>
      <family val="2"/>
    </font>
    <font>
      <b/>
      <sz val="11"/>
      <color theme="4" tint="-0.249977111117893"/>
      <name val="Calibri"/>
      <family val="2"/>
      <scheme val="minor"/>
    </font>
    <font>
      <b/>
      <sz val="14"/>
      <color theme="1"/>
      <name val="Calibri"/>
      <family val="2"/>
      <scheme val="minor"/>
    </font>
    <font>
      <b/>
      <sz val="10"/>
      <color theme="1"/>
      <name val="Calibri"/>
      <family val="2"/>
      <scheme val="minor"/>
    </font>
    <font>
      <i/>
      <sz val="11"/>
      <color theme="1"/>
      <name val="Calibri"/>
      <family val="2"/>
      <scheme val="minor"/>
    </font>
    <font>
      <i/>
      <sz val="11"/>
      <name val="Calibri"/>
      <family val="2"/>
      <scheme val="minor"/>
    </font>
  </fonts>
  <fills count="2">
    <fill>
      <patternFill patternType="none"/>
    </fill>
    <fill>
      <patternFill patternType="gray125"/>
    </fill>
  </fills>
  <borders count="13">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s>
  <cellStyleXfs count="3">
    <xf numFmtId="0" fontId="0" fillId="0" borderId="0"/>
    <xf numFmtId="9" fontId="1" fillId="0" borderId="0" applyFont="0" applyFill="0" applyBorder="0" applyAlignment="0" applyProtection="0"/>
    <xf numFmtId="0" fontId="4" fillId="0" borderId="0"/>
  </cellStyleXfs>
  <cellXfs count="75">
    <xf numFmtId="0" fontId="0" fillId="0" borderId="0" xfId="0"/>
    <xf numFmtId="0" fontId="3" fillId="0" borderId="0" xfId="0" applyFont="1" applyAlignment="1">
      <alignment vertical="top"/>
    </xf>
    <xf numFmtId="0" fontId="5" fillId="0" borderId="1" xfId="2" applyFont="1" applyBorder="1" applyAlignment="1">
      <alignment horizontal="center" vertical="center"/>
    </xf>
    <xf numFmtId="0" fontId="3" fillId="0" borderId="1" xfId="2" applyFont="1" applyBorder="1" applyAlignment="1">
      <alignment horizontal="center" vertical="center" wrapText="1"/>
    </xf>
    <xf numFmtId="0" fontId="6" fillId="0" borderId="2" xfId="2" applyFont="1" applyBorder="1" applyAlignment="1">
      <alignment horizontal="center" vertical="center"/>
    </xf>
    <xf numFmtId="0" fontId="0" fillId="0" borderId="0" xfId="0" applyAlignment="1">
      <alignment vertical="center" wrapText="1"/>
    </xf>
    <xf numFmtId="0" fontId="0" fillId="0" borderId="2" xfId="0" applyBorder="1" applyAlignment="1">
      <alignment horizontal="left" vertical="center" wrapText="1"/>
    </xf>
    <xf numFmtId="0" fontId="6" fillId="0" borderId="0" xfId="2" applyFont="1" applyAlignment="1">
      <alignment horizontal="center" vertical="center"/>
    </xf>
    <xf numFmtId="0" fontId="0" fillId="0" borderId="0" xfId="0" applyAlignment="1">
      <alignment horizontal="left" vertical="center" wrapText="1"/>
    </xf>
    <xf numFmtId="0" fontId="6" fillId="0" borderId="3" xfId="2" applyFont="1" applyBorder="1" applyAlignment="1">
      <alignment horizontal="center" vertical="center"/>
    </xf>
    <xf numFmtId="0" fontId="0" fillId="0" borderId="3" xfId="0" applyBorder="1" applyAlignment="1">
      <alignment vertical="center" wrapText="1"/>
    </xf>
    <xf numFmtId="0" fontId="0" fillId="0" borderId="2" xfId="0" applyBorder="1" applyAlignment="1">
      <alignment vertical="center" wrapText="1"/>
    </xf>
    <xf numFmtId="0" fontId="6" fillId="0" borderId="0" xfId="2" applyFont="1" applyAlignment="1">
      <alignment vertical="center"/>
    </xf>
    <xf numFmtId="0" fontId="2" fillId="0" borderId="0" xfId="0" applyFont="1" applyAlignment="1">
      <alignment horizontal="left"/>
    </xf>
    <xf numFmtId="0" fontId="2" fillId="0" borderId="1" xfId="0" applyFont="1" applyBorder="1"/>
    <xf numFmtId="3" fontId="0" fillId="0" borderId="0" xfId="0" applyNumberFormat="1"/>
    <xf numFmtId="0" fontId="0" fillId="0" borderId="3" xfId="0" applyBorder="1"/>
    <xf numFmtId="3" fontId="0" fillId="0" borderId="3" xfId="0" applyNumberFormat="1" applyBorder="1"/>
    <xf numFmtId="4" fontId="8" fillId="0" borderId="0" xfId="0" applyNumberFormat="1" applyFont="1"/>
    <xf numFmtId="164" fontId="0" fillId="0" borderId="0" xfId="1" applyNumberFormat="1" applyFont="1"/>
    <xf numFmtId="9" fontId="0" fillId="0" borderId="0" xfId="1" applyFont="1"/>
    <xf numFmtId="9" fontId="1" fillId="0" borderId="0" xfId="1"/>
    <xf numFmtId="9" fontId="1" fillId="0" borderId="3" xfId="1" applyBorder="1"/>
    <xf numFmtId="0" fontId="2" fillId="0" borderId="2" xfId="0" applyFont="1" applyBorder="1"/>
    <xf numFmtId="2" fontId="0" fillId="0" borderId="2" xfId="0" applyNumberFormat="1" applyBorder="1"/>
    <xf numFmtId="2" fontId="0" fillId="0" borderId="0" xfId="0" applyNumberFormat="1"/>
    <xf numFmtId="2" fontId="0" fillId="0" borderId="3" xfId="0" applyNumberFormat="1" applyBorder="1"/>
    <xf numFmtId="165" fontId="0" fillId="0" borderId="0" xfId="0" applyNumberFormat="1"/>
    <xf numFmtId="1" fontId="0" fillId="0" borderId="0" xfId="0" applyNumberFormat="1"/>
    <xf numFmtId="1" fontId="0" fillId="0" borderId="3" xfId="0" applyNumberFormat="1" applyBorder="1"/>
    <xf numFmtId="3" fontId="0" fillId="0" borderId="2" xfId="0" applyNumberFormat="1" applyBorder="1"/>
    <xf numFmtId="4" fontId="0" fillId="0" borderId="0" xfId="0" applyNumberFormat="1"/>
    <xf numFmtId="4" fontId="0" fillId="0" borderId="3" xfId="0" applyNumberFormat="1" applyBorder="1"/>
    <xf numFmtId="0" fontId="9" fillId="0" borderId="0" xfId="0" applyFont="1"/>
    <xf numFmtId="9" fontId="0" fillId="0" borderId="0" xfId="0" applyNumberFormat="1"/>
    <xf numFmtId="9" fontId="0" fillId="0" borderId="3" xfId="0" applyNumberFormat="1" applyBorder="1"/>
    <xf numFmtId="0" fontId="10" fillId="0" borderId="0" xfId="0" applyFont="1"/>
    <xf numFmtId="9" fontId="2" fillId="0" borderId="0" xfId="0" applyNumberFormat="1" applyFont="1"/>
    <xf numFmtId="3" fontId="11" fillId="0" borderId="0" xfId="0" applyNumberFormat="1" applyFont="1"/>
    <xf numFmtId="3" fontId="12" fillId="0" borderId="0" xfId="0" applyNumberFormat="1" applyFont="1"/>
    <xf numFmtId="9" fontId="0" fillId="0" borderId="3" xfId="1" applyFont="1" applyBorder="1"/>
    <xf numFmtId="0" fontId="4" fillId="0" borderId="2" xfId="0" applyFont="1" applyBorder="1"/>
    <xf numFmtId="0" fontId="0" fillId="0" borderId="2" xfId="0" applyBorder="1"/>
    <xf numFmtId="1" fontId="0" fillId="0" borderId="2" xfId="0" applyNumberFormat="1" applyBorder="1"/>
    <xf numFmtId="0" fontId="4" fillId="0" borderId="0" xfId="0" applyFont="1"/>
    <xf numFmtId="0" fontId="4" fillId="0" borderId="3" xfId="0" applyFont="1" applyBorder="1"/>
    <xf numFmtId="0" fontId="0" fillId="0" borderId="1" xfId="0" applyBorder="1"/>
    <xf numFmtId="0" fontId="7" fillId="0" borderId="1" xfId="0" applyFont="1" applyBorder="1" applyAlignment="1">
      <alignment horizontal="center"/>
    </xf>
    <xf numFmtId="0" fontId="7" fillId="0" borderId="4" xfId="0" applyFont="1" applyBorder="1" applyAlignment="1">
      <alignment horizontal="center"/>
    </xf>
    <xf numFmtId="9" fontId="0" fillId="0" borderId="5" xfId="0" applyNumberFormat="1" applyBorder="1" applyAlignment="1">
      <alignment horizontal="center"/>
    </xf>
    <xf numFmtId="9" fontId="0" fillId="0" borderId="6" xfId="0" applyNumberFormat="1" applyBorder="1" applyAlignment="1">
      <alignment horizontal="center"/>
    </xf>
    <xf numFmtId="9" fontId="0" fillId="0" borderId="7" xfId="0" applyNumberFormat="1" applyBorder="1" applyAlignment="1">
      <alignment horizontal="center"/>
    </xf>
    <xf numFmtId="9" fontId="0" fillId="0" borderId="8" xfId="0" applyNumberFormat="1" applyBorder="1" applyAlignment="1">
      <alignment horizontal="center"/>
    </xf>
    <xf numFmtId="0" fontId="0" fillId="0" borderId="9" xfId="0" applyBorder="1" applyAlignment="1">
      <alignment horizontal="center" vertical="center" wrapText="1"/>
    </xf>
    <xf numFmtId="0" fontId="0" fillId="0" borderId="1" xfId="0" applyBorder="1" applyAlignment="1">
      <alignment horizontal="center" wrapText="1"/>
    </xf>
    <xf numFmtId="9" fontId="0" fillId="0" borderId="4" xfId="0" applyNumberFormat="1" applyBorder="1" applyAlignment="1">
      <alignment vertical="center"/>
    </xf>
    <xf numFmtId="0" fontId="0" fillId="0" borderId="0" xfId="0" applyAlignment="1">
      <alignment horizontal="center" wrapText="1"/>
    </xf>
    <xf numFmtId="0" fontId="0" fillId="0" borderId="0" xfId="0" applyAlignment="1">
      <alignment horizontal="center" vertical="center"/>
    </xf>
    <xf numFmtId="0" fontId="0" fillId="0" borderId="6" xfId="0" applyBorder="1" applyAlignment="1">
      <alignment horizontal="center" vertical="center"/>
    </xf>
    <xf numFmtId="1" fontId="0" fillId="0" borderId="0" xfId="0" applyNumberFormat="1" applyAlignment="1">
      <alignment horizontal="center" vertical="center"/>
    </xf>
    <xf numFmtId="1" fontId="0" fillId="0" borderId="6" xfId="0" applyNumberFormat="1" applyBorder="1" applyAlignment="1">
      <alignment horizontal="center" vertical="center"/>
    </xf>
    <xf numFmtId="1" fontId="0" fillId="0" borderId="3" xfId="0" applyNumberFormat="1" applyBorder="1" applyAlignment="1">
      <alignment horizontal="center" vertical="center"/>
    </xf>
    <xf numFmtId="1" fontId="0" fillId="0" borderId="8" xfId="0" applyNumberFormat="1" applyBorder="1" applyAlignment="1">
      <alignment horizontal="center" vertical="center"/>
    </xf>
    <xf numFmtId="0" fontId="0" fillId="0" borderId="0" xfId="0" applyAlignment="1">
      <alignment horizontal="center"/>
    </xf>
    <xf numFmtId="0" fontId="0" fillId="0" borderId="10" xfId="0" applyBorder="1" applyAlignment="1">
      <alignment wrapText="1"/>
    </xf>
    <xf numFmtId="0" fontId="0" fillId="0" borderId="1" xfId="0" applyBorder="1" applyAlignment="1">
      <alignment vertical="center"/>
    </xf>
    <xf numFmtId="0" fontId="0" fillId="0" borderId="4" xfId="0" applyBorder="1" applyAlignment="1">
      <alignment vertical="center"/>
    </xf>
    <xf numFmtId="0" fontId="4" fillId="0" borderId="5" xfId="0" applyFont="1" applyBorder="1"/>
    <xf numFmtId="0" fontId="0" fillId="0" borderId="2" xfId="0" applyBorder="1" applyAlignment="1">
      <alignment horizontal="center"/>
    </xf>
    <xf numFmtId="0" fontId="0" fillId="0" borderId="11" xfId="0" applyBorder="1" applyAlignment="1">
      <alignment horizontal="center"/>
    </xf>
    <xf numFmtId="0" fontId="0" fillId="0" borderId="12" xfId="0" applyBorder="1"/>
    <xf numFmtId="0" fontId="0" fillId="0" borderId="6" xfId="0" applyBorder="1" applyAlignment="1">
      <alignment horizontal="center"/>
    </xf>
    <xf numFmtId="0" fontId="0" fillId="0" borderId="7" xfId="0" applyBorder="1"/>
    <xf numFmtId="0" fontId="0" fillId="0" borderId="3" xfId="0" applyBorder="1" applyAlignment="1">
      <alignment horizontal="center"/>
    </xf>
    <xf numFmtId="0" fontId="0" fillId="0" borderId="8" xfId="0" applyBorder="1" applyAlignment="1">
      <alignment horizontal="center"/>
    </xf>
  </cellXfs>
  <cellStyles count="3">
    <cellStyle name="Normal" xfId="0" builtinId="0"/>
    <cellStyle name="Normal 2" xfId="2" xr:uid="{D61A7C97-989E-42FA-BEBA-9E27ED12E3BE}"/>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Mis%20documentos\SGPyUSA\01-%20DEMARCACIONES_PLANES%20HIDROL&#211;GICOS\00-GENERAL\11-TERCER%20CICLO\03-INFORME%20ART&#205;CULO%205\Entid%20Abast&amp;Saneam%20y%20Poblacion_v7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Diagrama de Flujos"/>
      <sheetName val="Síntesis Tabla RC"/>
      <sheetName val="A.1 Agua Suministrada en Red"/>
      <sheetName val="A.1.1 Agua Distrib&amp;Registrada"/>
      <sheetName val="A.1.2 Agua No Registrada"/>
      <sheetName val="A.2 Agua Residual Tratada"/>
      <sheetName val="A.4 Agua Captada Total"/>
      <sheetName val="A.3 Agua Reutilizada"/>
      <sheetName val="A.4.1 Agua Captada Superficial"/>
      <sheetName val="A.4.2 Agua Captada Subterránea"/>
      <sheetName val="A.4.3 Agua Captada - Desalación"/>
      <sheetName val="B.1 Ingresos EAS (€)"/>
      <sheetName val="B.2 Ingresos Unitarios (€ m3)"/>
      <sheetName val="B.2.1 Ingresos - Gráficos"/>
      <sheetName val="B.3 Precio Agua-Tarifas 2017"/>
      <sheetName val="B.4 Costes Inversión EAS"/>
      <sheetName val="B.5 Cálculo Deflactores 2016"/>
      <sheetName val="B.5.1 Deflactores base 2016"/>
      <sheetName val="C.1 Notas Metodológicas INE"/>
      <sheetName val="C.2 Datos Agua INE 1"/>
      <sheetName val="C.3 Datos Agua INE 2"/>
      <sheetName val="D.1 Datos Población INE"/>
      <sheetName val="D.2 Población-Demarcación"/>
      <sheetName val="D.3 Coeficientes reparto"/>
      <sheetName val="Parámetros"/>
      <sheetName val="tabla-0"/>
      <sheetName val="Hoja2"/>
      <sheetName val="Hoja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74">
          <cell r="B74">
            <v>1977</v>
          </cell>
          <cell r="C74">
            <v>1978</v>
          </cell>
          <cell r="D74">
            <v>1979</v>
          </cell>
          <cell r="E74">
            <v>1980</v>
          </cell>
          <cell r="F74">
            <v>1981</v>
          </cell>
          <cell r="G74">
            <v>1982</v>
          </cell>
          <cell r="H74">
            <v>1983</v>
          </cell>
          <cell r="I74">
            <v>1984</v>
          </cell>
          <cell r="J74">
            <v>1985</v>
          </cell>
          <cell r="K74">
            <v>1986</v>
          </cell>
          <cell r="L74">
            <v>1987</v>
          </cell>
          <cell r="M74">
            <v>1988</v>
          </cell>
          <cell r="N74">
            <v>1989</v>
          </cell>
          <cell r="O74">
            <v>1990</v>
          </cell>
          <cell r="P74">
            <v>1991</v>
          </cell>
        </row>
        <row r="75">
          <cell r="B75">
            <v>0.124624887104497</v>
          </cell>
          <cell r="C75">
            <v>0.14926626956626177</v>
          </cell>
          <cell r="D75">
            <v>0.17264065158429326</v>
          </cell>
          <cell r="E75">
            <v>0.19950816566682286</v>
          </cell>
          <cell r="F75">
            <v>0.22853668517908438</v>
          </cell>
          <cell r="G75">
            <v>0.26147869671614804</v>
          </cell>
          <cell r="H75">
            <v>0.29331060272423981</v>
          </cell>
          <cell r="I75">
            <v>0.32639766805042247</v>
          </cell>
          <cell r="J75">
            <v>0.35516864307996249</v>
          </cell>
          <cell r="K75">
            <v>0.38640553252452542</v>
          </cell>
          <cell r="L75">
            <v>0.40668346018707807</v>
          </cell>
          <cell r="M75">
            <v>0.42635453016045949</v>
          </cell>
          <cell r="N75">
            <v>0.45531200291886675</v>
          </cell>
          <cell r="O75">
            <v>0.4859153921415631</v>
          </cell>
          <cell r="P75">
            <v>0.5147514933621361</v>
          </cell>
        </row>
        <row r="76">
          <cell r="B76">
            <v>8.0240794855164665</v>
          </cell>
          <cell r="C76">
            <v>6.6994372064485974</v>
          </cell>
          <cell r="D76">
            <v>5.7923785089037478</v>
          </cell>
          <cell r="E76">
            <v>5.0123261704986675</v>
          </cell>
          <cell r="F76">
            <v>4.3756651113425695</v>
          </cell>
          <cell r="G76">
            <v>3.8244033359458127</v>
          </cell>
          <cell r="H76">
            <v>3.4093551024480502</v>
          </cell>
          <cell r="I76">
            <v>3.0637473789963421</v>
          </cell>
          <cell r="J76">
            <v>2.8155638722162206</v>
          </cell>
          <cell r="K76">
            <v>2.5879546637612632</v>
          </cell>
          <cell r="L76">
            <v>2.4589148512211216</v>
          </cell>
          <cell r="M76">
            <v>2.3454658723190951</v>
          </cell>
          <cell r="N76">
            <v>2.1962961520656257</v>
          </cell>
          <cell r="O76">
            <v>2.0579714414740482</v>
          </cell>
          <cell r="P76">
            <v>1.9426849905153818</v>
          </cell>
        </row>
        <row r="78">
          <cell r="B78">
            <v>1992</v>
          </cell>
          <cell r="C78">
            <v>1993</v>
          </cell>
          <cell r="D78">
            <v>1994</v>
          </cell>
          <cell r="E78">
            <v>1995</v>
          </cell>
          <cell r="F78">
            <v>1996</v>
          </cell>
          <cell r="G78">
            <v>1997</v>
          </cell>
          <cell r="H78">
            <v>1998</v>
          </cell>
          <cell r="I78">
            <v>1999</v>
          </cell>
          <cell r="J78">
            <v>2000</v>
          </cell>
          <cell r="K78">
            <v>2001</v>
          </cell>
          <cell r="L78">
            <v>2002</v>
          </cell>
          <cell r="M78">
            <v>2003</v>
          </cell>
          <cell r="N78">
            <v>2004</v>
          </cell>
          <cell r="O78">
            <v>2005</v>
          </cell>
          <cell r="P78">
            <v>2006</v>
          </cell>
          <cell r="Q78">
            <v>2007</v>
          </cell>
          <cell r="R78">
            <v>2008</v>
          </cell>
          <cell r="S78">
            <v>2009</v>
          </cell>
          <cell r="T78">
            <v>2010</v>
          </cell>
          <cell r="U78">
            <v>2011</v>
          </cell>
          <cell r="V78">
            <v>2012</v>
          </cell>
          <cell r="W78">
            <v>2013</v>
          </cell>
          <cell r="X78">
            <v>2014</v>
          </cell>
          <cell r="Y78">
            <v>2015</v>
          </cell>
          <cell r="Z78">
            <v>2016</v>
          </cell>
        </row>
        <row r="79">
          <cell r="B79">
            <v>0.54524831245405103</v>
          </cell>
          <cell r="C79">
            <v>0.57261432525611999</v>
          </cell>
          <cell r="D79">
            <v>0.59963683162134263</v>
          </cell>
          <cell r="E79">
            <v>0.62766259488148102</v>
          </cell>
          <cell r="F79">
            <v>0.65000141824272339</v>
          </cell>
          <cell r="G79">
            <v>0.6628093011022691</v>
          </cell>
          <cell r="H79">
            <v>0.67496833846999449</v>
          </cell>
          <cell r="I79">
            <v>0.69056244020618018</v>
          </cell>
          <cell r="J79">
            <v>0.71427528931480688</v>
          </cell>
          <cell r="K79">
            <v>0.7399128649663963</v>
          </cell>
          <cell r="L79">
            <v>0.76261116073162205</v>
          </cell>
          <cell r="M79">
            <v>0.78578501805755108</v>
          </cell>
          <cell r="N79">
            <v>0.80966758572482622</v>
          </cell>
          <cell r="O79">
            <v>0.8369383713253854</v>
          </cell>
          <cell r="P79">
            <v>0.86636441303250356</v>
          </cell>
          <cell r="Q79">
            <v>0.89050910644246817</v>
          </cell>
          <cell r="R79">
            <v>0.9267989592637178</v>
          </cell>
          <cell r="S79">
            <v>0.92413886839346038</v>
          </cell>
          <cell r="T79">
            <v>0.94076929051298985</v>
          </cell>
          <cell r="U79">
            <v>0.97083608403557142</v>
          </cell>
          <cell r="V79">
            <v>0.99458273465108149</v>
          </cell>
          <cell r="W79">
            <v>1.0085918993437146</v>
          </cell>
          <cell r="X79">
            <v>1.0070676866917789</v>
          </cell>
          <cell r="Y79">
            <v>1.0020290474156341</v>
          </cell>
          <cell r="Z79">
            <v>1</v>
          </cell>
        </row>
        <row r="80">
          <cell r="B80">
            <v>1.8340267675459732</v>
          </cell>
          <cell r="C80">
            <v>1.7463761486454572</v>
          </cell>
          <cell r="D80">
            <v>1.667676078696043</v>
          </cell>
          <cell r="E80">
            <v>1.5932126721504345</v>
          </cell>
          <cell r="F80">
            <v>1.5384581816813516</v>
          </cell>
          <cell r="G80">
            <v>1.5087295823051579</v>
          </cell>
          <cell r="H80">
            <v>1.4815509750676323</v>
          </cell>
          <cell r="I80">
            <v>1.448094975599066</v>
          </cell>
          <cell r="J80">
            <v>1.4000204332412007</v>
          </cell>
          <cell r="K80">
            <v>1.3515104917731302</v>
          </cell>
          <cell r="L80">
            <v>1.3112842448314492</v>
          </cell>
          <cell r="M80">
            <v>1.2726127083359073</v>
          </cell>
          <cell r="N80">
            <v>1.2350747610882624</v>
          </cell>
          <cell r="O80">
            <v>1.1948311061618411</v>
          </cell>
          <cell r="P80">
            <v>1.1542487029213686</v>
          </cell>
          <cell r="Q80">
            <v>1.1229531430564945</v>
          </cell>
          <cell r="R80">
            <v>1.0789826531467361</v>
          </cell>
          <cell r="S80">
            <v>1.0820884546696081</v>
          </cell>
          <cell r="T80">
            <v>1.0629598670835783</v>
          </cell>
          <cell r="U80">
            <v>1.0300400000000001</v>
          </cell>
          <cell r="V80">
            <v>1.0054467719579097</v>
          </cell>
          <cell r="W80">
            <v>0.99148129253337713</v>
          </cell>
          <cell r="X80">
            <v>0.99298191493463928</v>
          </cell>
          <cell r="Y80">
            <v>0.99797506128104041</v>
          </cell>
          <cell r="Z80">
            <v>1</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FB97E-CC7B-48FD-9968-A01E65AE7CFE}">
  <dimension ref="A1:C17"/>
  <sheetViews>
    <sheetView tabSelected="1" workbookViewId="0"/>
  </sheetViews>
  <sheetFormatPr baseColWidth="10" defaultRowHeight="15" x14ac:dyDescent="0.25"/>
  <cols>
    <col min="1" max="1" width="23" customWidth="1"/>
    <col min="2" max="2" width="72" customWidth="1"/>
    <col min="3" max="3" width="75.5703125" customWidth="1"/>
  </cols>
  <sheetData>
    <row r="1" spans="1:3" x14ac:dyDescent="0.25">
      <c r="A1" s="1" t="s">
        <v>0</v>
      </c>
    </row>
    <row r="2" spans="1:3" ht="15.75" x14ac:dyDescent="0.25">
      <c r="A2" s="2" t="s">
        <v>1</v>
      </c>
      <c r="B2" s="3" t="s">
        <v>2</v>
      </c>
      <c r="C2" s="3" t="s">
        <v>3</v>
      </c>
    </row>
    <row r="3" spans="1:3" ht="75" x14ac:dyDescent="0.25">
      <c r="A3" s="4" t="s">
        <v>4</v>
      </c>
      <c r="B3" s="5" t="s">
        <v>5</v>
      </c>
      <c r="C3" s="6" t="s">
        <v>6</v>
      </c>
    </row>
    <row r="4" spans="1:3" ht="60" x14ac:dyDescent="0.25">
      <c r="A4" s="7"/>
      <c r="B4" s="5" t="s">
        <v>7</v>
      </c>
      <c r="C4" s="8" t="s">
        <v>8</v>
      </c>
    </row>
    <row r="5" spans="1:3" ht="75" x14ac:dyDescent="0.25">
      <c r="A5" s="7"/>
      <c r="B5" s="5" t="s">
        <v>9</v>
      </c>
      <c r="C5" s="5" t="s">
        <v>10</v>
      </c>
    </row>
    <row r="6" spans="1:3" ht="45" x14ac:dyDescent="0.25">
      <c r="A6" s="7"/>
      <c r="B6" s="5" t="s">
        <v>11</v>
      </c>
      <c r="C6" s="5" t="s">
        <v>12</v>
      </c>
    </row>
    <row r="7" spans="1:3" ht="45" x14ac:dyDescent="0.25">
      <c r="A7" s="9"/>
      <c r="B7" s="10" t="s">
        <v>13</v>
      </c>
      <c r="C7" s="10" t="s">
        <v>14</v>
      </c>
    </row>
    <row r="8" spans="1:3" ht="105" x14ac:dyDescent="0.25">
      <c r="A8" s="4" t="s">
        <v>15</v>
      </c>
      <c r="B8" s="11" t="s">
        <v>16</v>
      </c>
      <c r="C8" s="11" t="s">
        <v>17</v>
      </c>
    </row>
    <row r="9" spans="1:3" ht="45" x14ac:dyDescent="0.25">
      <c r="A9" s="7"/>
      <c r="B9" s="5" t="s">
        <v>18</v>
      </c>
    </row>
    <row r="10" spans="1:3" ht="60" x14ac:dyDescent="0.25">
      <c r="A10" s="7"/>
      <c r="B10" s="5" t="s">
        <v>19</v>
      </c>
      <c r="C10" s="5" t="s">
        <v>20</v>
      </c>
    </row>
    <row r="11" spans="1:3" ht="30" x14ac:dyDescent="0.25">
      <c r="A11" s="7"/>
      <c r="B11" s="5" t="s">
        <v>21</v>
      </c>
      <c r="C11" s="5"/>
    </row>
    <row r="12" spans="1:3" ht="30" x14ac:dyDescent="0.25">
      <c r="A12" s="7"/>
      <c r="B12" s="5" t="s">
        <v>22</v>
      </c>
    </row>
    <row r="13" spans="1:3" ht="195" x14ac:dyDescent="0.25">
      <c r="A13" s="9"/>
      <c r="B13" s="10" t="s">
        <v>23</v>
      </c>
      <c r="C13" s="10" t="s">
        <v>24</v>
      </c>
    </row>
    <row r="15" spans="1:3" x14ac:dyDescent="0.25">
      <c r="A15" s="12" t="s">
        <v>25</v>
      </c>
    </row>
    <row r="16" spans="1:3" x14ac:dyDescent="0.25">
      <c r="A16" s="12" t="s">
        <v>26</v>
      </c>
    </row>
    <row r="17" spans="1:1" x14ac:dyDescent="0.25">
      <c r="A17" s="12" t="s">
        <v>27</v>
      </c>
    </row>
  </sheetData>
  <mergeCells count="2">
    <mergeCell ref="A3:A7"/>
    <mergeCell ref="A8:A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C2775-5B5D-4D7F-BCA7-2B21350FB79B}">
  <dimension ref="A1:BR91"/>
  <sheetViews>
    <sheetView zoomScale="90" zoomScaleNormal="90" workbookViewId="0">
      <pane xSplit="1" ySplit="2" topLeftCell="B3" activePane="bottomRight" state="frozen"/>
      <selection pane="topRight" activeCell="B1" sqref="B1"/>
      <selection pane="bottomLeft" activeCell="A3" sqref="A3"/>
      <selection pane="bottomRight" activeCell="D92" sqref="D92"/>
    </sheetView>
  </sheetViews>
  <sheetFormatPr baseColWidth="10" defaultRowHeight="15" x14ac:dyDescent="0.25"/>
  <cols>
    <col min="1" max="1" width="23.5703125" customWidth="1"/>
    <col min="56" max="56" width="11.85546875" bestFit="1" customWidth="1"/>
  </cols>
  <sheetData>
    <row r="1" spans="1:70" x14ac:dyDescent="0.25">
      <c r="A1" s="13" t="s">
        <v>28</v>
      </c>
    </row>
    <row r="2" spans="1:70" ht="15" customHeight="1" x14ac:dyDescent="0.25">
      <c r="A2" s="14" t="s">
        <v>29</v>
      </c>
      <c r="B2" s="14">
        <v>1950</v>
      </c>
      <c r="C2" s="14">
        <v>1951</v>
      </c>
      <c r="D2" s="14">
        <v>1952</v>
      </c>
      <c r="E2" s="14">
        <v>1953</v>
      </c>
      <c r="F2" s="14">
        <v>1954</v>
      </c>
      <c r="G2" s="14">
        <v>1955</v>
      </c>
      <c r="H2" s="14">
        <v>1956</v>
      </c>
      <c r="I2" s="14">
        <v>1957</v>
      </c>
      <c r="J2" s="14">
        <v>1958</v>
      </c>
      <c r="K2" s="14">
        <v>1959</v>
      </c>
      <c r="L2" s="14">
        <v>1960</v>
      </c>
      <c r="M2" s="14">
        <v>1961</v>
      </c>
      <c r="N2" s="14">
        <v>1962</v>
      </c>
      <c r="O2" s="14">
        <v>1963</v>
      </c>
      <c r="P2" s="14">
        <v>1964</v>
      </c>
      <c r="Q2" s="14">
        <v>1965</v>
      </c>
      <c r="R2" s="14">
        <v>1966</v>
      </c>
      <c r="S2" s="14">
        <v>1967</v>
      </c>
      <c r="T2" s="14">
        <v>1968</v>
      </c>
      <c r="U2" s="14">
        <v>1969</v>
      </c>
      <c r="V2" s="14">
        <v>1970</v>
      </c>
      <c r="W2" s="14">
        <v>1971</v>
      </c>
      <c r="X2" s="14">
        <v>1972</v>
      </c>
      <c r="Y2" s="14">
        <v>1973</v>
      </c>
      <c r="Z2" s="14">
        <v>1974</v>
      </c>
      <c r="AA2" s="14">
        <v>1975</v>
      </c>
      <c r="AB2" s="14">
        <v>1976</v>
      </c>
      <c r="AC2" s="14">
        <v>1977</v>
      </c>
      <c r="AD2" s="14">
        <v>1978</v>
      </c>
      <c r="AE2" s="14">
        <v>1979</v>
      </c>
      <c r="AF2" s="14">
        <v>1980</v>
      </c>
      <c r="AG2" s="14">
        <v>1981</v>
      </c>
      <c r="AH2" s="14">
        <v>1982</v>
      </c>
      <c r="AI2" s="14">
        <v>1983</v>
      </c>
      <c r="AJ2" s="14">
        <v>1984</v>
      </c>
      <c r="AK2" s="14">
        <v>1985</v>
      </c>
      <c r="AL2" s="14">
        <v>1986</v>
      </c>
      <c r="AM2" s="14">
        <v>1987</v>
      </c>
      <c r="AN2" s="14">
        <v>1988</v>
      </c>
      <c r="AO2" s="14">
        <v>1989</v>
      </c>
      <c r="AP2" s="14">
        <v>1990</v>
      </c>
      <c r="AQ2" s="14">
        <v>1991</v>
      </c>
      <c r="AR2" s="14">
        <v>1992</v>
      </c>
      <c r="AS2" s="14">
        <v>1993</v>
      </c>
      <c r="AT2" s="14">
        <v>1994</v>
      </c>
      <c r="AU2" s="14">
        <v>1995</v>
      </c>
      <c r="AV2" s="14">
        <v>1996</v>
      </c>
      <c r="AW2" s="14">
        <v>1997</v>
      </c>
      <c r="AX2" s="14">
        <v>1998</v>
      </c>
      <c r="AY2" s="14">
        <v>1999</v>
      </c>
      <c r="AZ2" s="14">
        <v>2000</v>
      </c>
      <c r="BA2" s="14">
        <v>2001</v>
      </c>
      <c r="BB2" s="14">
        <v>2002</v>
      </c>
      <c r="BC2" s="14">
        <v>2003</v>
      </c>
      <c r="BD2" s="14">
        <v>2004</v>
      </c>
      <c r="BE2" s="14">
        <v>2005</v>
      </c>
      <c r="BF2" s="14">
        <v>2006</v>
      </c>
      <c r="BG2" s="14">
        <v>2007</v>
      </c>
      <c r="BH2" s="14">
        <v>2008</v>
      </c>
      <c r="BI2" s="14">
        <v>2009</v>
      </c>
      <c r="BJ2" s="14">
        <v>2010</v>
      </c>
      <c r="BK2" s="14">
        <v>2011</v>
      </c>
      <c r="BL2" s="14">
        <v>2012</v>
      </c>
      <c r="BM2" s="14">
        <v>2013</v>
      </c>
      <c r="BN2" s="14">
        <v>2014</v>
      </c>
      <c r="BO2" s="14">
        <v>2015</v>
      </c>
      <c r="BP2" s="14">
        <v>2016</v>
      </c>
      <c r="BQ2" s="14">
        <v>2017</v>
      </c>
    </row>
    <row r="3" spans="1:70" x14ac:dyDescent="0.25">
      <c r="A3" t="s">
        <v>30</v>
      </c>
      <c r="B3" s="15">
        <v>1179000</v>
      </c>
      <c r="C3" s="15">
        <v>1278000</v>
      </c>
      <c r="D3" s="15">
        <v>1341000</v>
      </c>
      <c r="E3" s="15">
        <v>1334000</v>
      </c>
      <c r="F3" s="15">
        <v>1352800</v>
      </c>
      <c r="G3" s="15">
        <v>1399800</v>
      </c>
      <c r="H3" s="15">
        <v>1436100</v>
      </c>
      <c r="I3" s="15">
        <v>1471500</v>
      </c>
      <c r="J3" s="15">
        <v>1496700</v>
      </c>
      <c r="K3" s="15">
        <v>1506400</v>
      </c>
      <c r="L3" s="15">
        <v>1555300</v>
      </c>
      <c r="M3" s="15">
        <v>1577400</v>
      </c>
      <c r="N3" s="15">
        <v>1618700</v>
      </c>
      <c r="O3" s="15">
        <v>1700200</v>
      </c>
      <c r="P3" s="15">
        <v>1722400</v>
      </c>
      <c r="Q3" s="15">
        <v>1782900</v>
      </c>
      <c r="R3" s="15">
        <v>1798200</v>
      </c>
      <c r="S3" s="15">
        <v>1823888.7</v>
      </c>
      <c r="T3" s="15">
        <v>1824577.3</v>
      </c>
      <c r="U3" s="15">
        <v>1818266</v>
      </c>
      <c r="V3" s="15">
        <v>1771554.7000000002</v>
      </c>
      <c r="W3" s="15">
        <v>2073643.2999999998</v>
      </c>
      <c r="X3" s="15">
        <v>2127732</v>
      </c>
      <c r="Y3" s="15">
        <v>2111522</v>
      </c>
      <c r="Z3" s="15">
        <v>2123170</v>
      </c>
      <c r="AA3" s="15">
        <v>2131429</v>
      </c>
      <c r="AB3" s="15">
        <v>2109093</v>
      </c>
      <c r="AC3" s="15">
        <v>2125014</v>
      </c>
      <c r="AD3" s="15">
        <v>2179361</v>
      </c>
      <c r="AE3" s="15">
        <v>2128090</v>
      </c>
      <c r="AF3" s="15">
        <v>2100716.6</v>
      </c>
      <c r="AG3" s="15">
        <v>2073343.2</v>
      </c>
      <c r="AH3" s="15">
        <v>2045969.8</v>
      </c>
      <c r="AI3" s="15">
        <v>2018596.4</v>
      </c>
      <c r="AJ3" s="15">
        <v>1991223</v>
      </c>
      <c r="AK3" s="15">
        <v>1963849.6</v>
      </c>
      <c r="AL3" s="15">
        <v>1936476.2</v>
      </c>
      <c r="AM3" s="15">
        <v>1909102.8</v>
      </c>
      <c r="AN3" s="15">
        <v>1881729.4</v>
      </c>
      <c r="AO3" s="15">
        <v>1854356</v>
      </c>
      <c r="AP3" s="15">
        <v>1880368.5</v>
      </c>
      <c r="AQ3" s="15">
        <v>1855516.5</v>
      </c>
      <c r="AR3" s="15">
        <v>1790036</v>
      </c>
      <c r="AS3" s="15">
        <v>1759716</v>
      </c>
      <c r="AT3" s="15">
        <v>1704300.5000000002</v>
      </c>
      <c r="AU3" s="15">
        <v>1674509.5</v>
      </c>
      <c r="AV3" s="15">
        <v>1696513</v>
      </c>
      <c r="AW3" s="15">
        <v>1870700</v>
      </c>
      <c r="AX3" s="15">
        <v>1851700</v>
      </c>
      <c r="AY3" s="15">
        <v>1428500</v>
      </c>
      <c r="AZ3" s="15">
        <v>1418390.7</v>
      </c>
      <c r="BA3" s="15">
        <v>1408281.3</v>
      </c>
      <c r="BB3" s="15">
        <v>1398172</v>
      </c>
      <c r="BC3" s="15">
        <v>1319033</v>
      </c>
      <c r="BD3" s="15">
        <v>1272886</v>
      </c>
      <c r="BE3" s="15">
        <v>1192717</v>
      </c>
      <c r="BF3" s="15">
        <v>1132090</v>
      </c>
      <c r="BG3" s="15">
        <v>1115271</v>
      </c>
      <c r="BH3" s="15">
        <v>1082604</v>
      </c>
      <c r="BI3" s="15">
        <v>1064248</v>
      </c>
      <c r="BJ3" s="15">
        <v>1043704</v>
      </c>
      <c r="BK3" s="15">
        <v>1031669</v>
      </c>
      <c r="BL3" s="15">
        <v>1020245</v>
      </c>
      <c r="BM3" s="15">
        <v>1004782</v>
      </c>
      <c r="BN3" s="15">
        <v>986463</v>
      </c>
      <c r="BO3" s="15">
        <v>978264</v>
      </c>
      <c r="BP3" s="15">
        <v>943203</v>
      </c>
      <c r="BQ3" s="15">
        <v>926748</v>
      </c>
    </row>
    <row r="4" spans="1:70" x14ac:dyDescent="0.25">
      <c r="A4" t="s">
        <v>31</v>
      </c>
      <c r="B4" s="15">
        <v>0</v>
      </c>
      <c r="C4" s="15">
        <v>0</v>
      </c>
      <c r="D4" s="15">
        <v>0</v>
      </c>
      <c r="E4" s="15">
        <v>0</v>
      </c>
      <c r="F4" s="15">
        <v>0</v>
      </c>
      <c r="G4" s="15">
        <v>0</v>
      </c>
      <c r="H4" s="15">
        <v>0</v>
      </c>
      <c r="I4" s="15">
        <v>0</v>
      </c>
      <c r="J4" s="15">
        <v>0</v>
      </c>
      <c r="K4" s="15">
        <v>0</v>
      </c>
      <c r="L4" s="15">
        <v>0</v>
      </c>
      <c r="M4" s="15">
        <v>0</v>
      </c>
      <c r="N4" s="15">
        <v>0</v>
      </c>
      <c r="O4" s="15">
        <v>0</v>
      </c>
      <c r="P4" s="15">
        <v>0</v>
      </c>
      <c r="Q4" s="15">
        <v>0</v>
      </c>
      <c r="R4" s="15">
        <v>0</v>
      </c>
      <c r="S4" s="15">
        <v>38511.300000000003</v>
      </c>
      <c r="T4" s="15">
        <v>77022.7</v>
      </c>
      <c r="U4" s="15">
        <v>115534</v>
      </c>
      <c r="V4" s="15">
        <v>154045.29999999999</v>
      </c>
      <c r="W4" s="15">
        <v>192556.7</v>
      </c>
      <c r="X4" s="15">
        <v>231068</v>
      </c>
      <c r="Y4" s="15">
        <v>297078</v>
      </c>
      <c r="Z4" s="15">
        <v>328030</v>
      </c>
      <c r="AA4" s="15">
        <v>352871</v>
      </c>
      <c r="AB4" s="15">
        <v>397807</v>
      </c>
      <c r="AC4" s="15">
        <v>423286</v>
      </c>
      <c r="AD4" s="15">
        <v>406839</v>
      </c>
      <c r="AE4" s="15">
        <v>503110</v>
      </c>
      <c r="AF4" s="15">
        <v>528717.55999999994</v>
      </c>
      <c r="AG4" s="15">
        <v>537330.21999999986</v>
      </c>
      <c r="AH4" s="15">
        <v>603924.78000000014</v>
      </c>
      <c r="AI4" s="15">
        <v>579943.04</v>
      </c>
      <c r="AJ4" s="15">
        <v>713732.7</v>
      </c>
      <c r="AK4" s="15">
        <v>726665.66000000038</v>
      </c>
      <c r="AL4" s="15">
        <v>777296.01999999944</v>
      </c>
      <c r="AM4" s="15">
        <v>844620.78000000014</v>
      </c>
      <c r="AN4" s="15">
        <v>889162.44000000053</v>
      </c>
      <c r="AO4" s="15">
        <v>881244</v>
      </c>
      <c r="AP4" s="15">
        <v>915612</v>
      </c>
      <c r="AQ4" s="15">
        <v>980409</v>
      </c>
      <c r="AR4" s="15">
        <v>1002663</v>
      </c>
      <c r="AS4" s="15">
        <v>995796</v>
      </c>
      <c r="AT4" s="15">
        <v>1032220</v>
      </c>
      <c r="AU4" s="15">
        <v>1056795</v>
      </c>
      <c r="AV4" s="15">
        <v>1128781</v>
      </c>
      <c r="AW4" s="15">
        <v>800900</v>
      </c>
      <c r="AX4" s="15">
        <v>802712</v>
      </c>
      <c r="AY4" s="15">
        <v>905300</v>
      </c>
      <c r="AZ4" s="15">
        <v>924449.5</v>
      </c>
      <c r="BA4" s="15">
        <v>901549</v>
      </c>
      <c r="BB4" s="15">
        <v>908429</v>
      </c>
      <c r="BC4" s="15">
        <v>837036</v>
      </c>
      <c r="BD4" s="15">
        <v>851555</v>
      </c>
      <c r="BE4" s="15">
        <v>830208</v>
      </c>
      <c r="BF4" s="15">
        <v>764982</v>
      </c>
      <c r="BG4" s="15">
        <v>743184</v>
      </c>
      <c r="BH4" s="15">
        <v>743985</v>
      </c>
      <c r="BI4" s="15">
        <v>765441</v>
      </c>
      <c r="BJ4" s="15">
        <v>735544</v>
      </c>
      <c r="BK4" s="15">
        <v>783487</v>
      </c>
      <c r="BL4" s="15">
        <v>839524</v>
      </c>
      <c r="BM4" s="15">
        <v>828200</v>
      </c>
      <c r="BN4" s="15">
        <v>862519</v>
      </c>
      <c r="BO4" s="15">
        <v>865270</v>
      </c>
      <c r="BP4" s="15">
        <v>861344</v>
      </c>
      <c r="BQ4" s="15">
        <v>889055</v>
      </c>
    </row>
    <row r="5" spans="1:70" x14ac:dyDescent="0.25">
      <c r="A5" t="s">
        <v>32</v>
      </c>
      <c r="B5" s="15">
        <v>0</v>
      </c>
      <c r="C5" s="15">
        <v>0</v>
      </c>
      <c r="D5" s="15">
        <v>0</v>
      </c>
      <c r="E5" s="15">
        <v>0</v>
      </c>
      <c r="F5" s="15">
        <v>0</v>
      </c>
      <c r="G5" s="15">
        <v>0</v>
      </c>
      <c r="H5" s="15">
        <v>0</v>
      </c>
      <c r="I5" s="15">
        <v>0</v>
      </c>
      <c r="J5" s="15">
        <v>0</v>
      </c>
      <c r="K5" s="15">
        <v>0</v>
      </c>
      <c r="L5" s="15">
        <v>0</v>
      </c>
      <c r="M5" s="15">
        <v>0</v>
      </c>
      <c r="N5" s="15">
        <v>0</v>
      </c>
      <c r="O5" s="15">
        <v>0</v>
      </c>
      <c r="P5" s="15">
        <v>0</v>
      </c>
      <c r="Q5" s="15">
        <v>0</v>
      </c>
      <c r="R5" s="15">
        <v>0</v>
      </c>
      <c r="S5" s="15">
        <v>0</v>
      </c>
      <c r="T5" s="15">
        <v>0</v>
      </c>
      <c r="U5" s="15">
        <v>0</v>
      </c>
      <c r="V5" s="15">
        <v>0</v>
      </c>
      <c r="W5" s="15">
        <v>0</v>
      </c>
      <c r="X5" s="15">
        <v>0</v>
      </c>
      <c r="Y5" s="15">
        <v>0</v>
      </c>
      <c r="Z5" s="15">
        <v>0</v>
      </c>
      <c r="AA5" s="15">
        <v>0</v>
      </c>
      <c r="AB5" s="15">
        <v>0</v>
      </c>
      <c r="AC5" s="15">
        <v>0</v>
      </c>
      <c r="AD5" s="15">
        <v>0</v>
      </c>
      <c r="AE5" s="15">
        <v>0</v>
      </c>
      <c r="AF5" s="15">
        <v>26065.839999999989</v>
      </c>
      <c r="AG5" s="15">
        <v>42626.57999999998</v>
      </c>
      <c r="AH5" s="15">
        <v>69905.420000000013</v>
      </c>
      <c r="AI5" s="15">
        <v>89560.560000000012</v>
      </c>
      <c r="AJ5" s="15">
        <v>122344.3</v>
      </c>
      <c r="AK5" s="15">
        <v>142684.74000000005</v>
      </c>
      <c r="AL5" s="15">
        <v>163627.77999999994</v>
      </c>
      <c r="AM5" s="15">
        <v>187076.42</v>
      </c>
      <c r="AN5" s="15">
        <v>211308.16000000006</v>
      </c>
      <c r="AO5" s="15">
        <v>231700</v>
      </c>
      <c r="AP5" s="15">
        <v>219819.5</v>
      </c>
      <c r="AQ5" s="15">
        <v>157074.5</v>
      </c>
      <c r="AR5" s="15">
        <v>156701</v>
      </c>
      <c r="AS5" s="15">
        <v>191488</v>
      </c>
      <c r="AT5" s="15">
        <v>201179.50000000023</v>
      </c>
      <c r="AU5" s="15">
        <v>236495.5</v>
      </c>
      <c r="AV5" s="15">
        <v>323606</v>
      </c>
      <c r="AW5" s="15">
        <v>562900</v>
      </c>
      <c r="AX5" s="15">
        <v>568588</v>
      </c>
      <c r="AY5" s="15">
        <v>914100</v>
      </c>
      <c r="AZ5" s="15">
        <v>958359.8</v>
      </c>
      <c r="BA5" s="15">
        <v>960569.7</v>
      </c>
      <c r="BB5" s="15">
        <v>992560</v>
      </c>
      <c r="BC5" s="15">
        <v>1102874</v>
      </c>
      <c r="BD5" s="15">
        <v>1139709</v>
      </c>
      <c r="BE5" s="15">
        <v>1237592</v>
      </c>
      <c r="BF5" s="15">
        <v>1317166</v>
      </c>
      <c r="BG5" s="15">
        <v>1502327</v>
      </c>
      <c r="BH5" s="15">
        <v>1548043</v>
      </c>
      <c r="BI5" s="15">
        <v>1591616</v>
      </c>
      <c r="BJ5" s="15">
        <v>1628705</v>
      </c>
      <c r="BK5" s="15">
        <v>1658317</v>
      </c>
      <c r="BL5" s="15">
        <v>1662847</v>
      </c>
      <c r="BM5" s="15">
        <v>1707576</v>
      </c>
      <c r="BN5" s="15">
        <v>1756139</v>
      </c>
      <c r="BO5" s="15">
        <v>1792985</v>
      </c>
      <c r="BP5" s="15">
        <v>1850869</v>
      </c>
      <c r="BQ5" s="15">
        <v>1917892</v>
      </c>
    </row>
    <row r="6" spans="1:70" x14ac:dyDescent="0.25">
      <c r="A6" s="16" t="s">
        <v>33</v>
      </c>
      <c r="B6" s="17">
        <v>1179000</v>
      </c>
      <c r="C6" s="17">
        <v>1278000</v>
      </c>
      <c r="D6" s="17">
        <v>1341000</v>
      </c>
      <c r="E6" s="17">
        <v>1334000</v>
      </c>
      <c r="F6" s="17">
        <v>1352800</v>
      </c>
      <c r="G6" s="17">
        <v>1399800</v>
      </c>
      <c r="H6" s="17">
        <v>1436100</v>
      </c>
      <c r="I6" s="17">
        <v>1471500</v>
      </c>
      <c r="J6" s="17">
        <v>1496700</v>
      </c>
      <c r="K6" s="17">
        <v>1506400</v>
      </c>
      <c r="L6" s="17">
        <v>1555300</v>
      </c>
      <c r="M6" s="17">
        <v>1577400</v>
      </c>
      <c r="N6" s="17">
        <v>1618700</v>
      </c>
      <c r="O6" s="17">
        <v>1700200</v>
      </c>
      <c r="P6" s="17">
        <v>1722400</v>
      </c>
      <c r="Q6" s="17">
        <v>1782900</v>
      </c>
      <c r="R6" s="17">
        <v>1798200</v>
      </c>
      <c r="S6" s="17">
        <v>1862400</v>
      </c>
      <c r="T6" s="17">
        <v>1901600</v>
      </c>
      <c r="U6" s="17">
        <v>1933800</v>
      </c>
      <c r="V6" s="17">
        <v>1925600</v>
      </c>
      <c r="W6" s="17">
        <v>2266200</v>
      </c>
      <c r="X6" s="17">
        <v>2358800</v>
      </c>
      <c r="Y6" s="17">
        <v>2408600</v>
      </c>
      <c r="Z6" s="17">
        <v>2451200</v>
      </c>
      <c r="AA6" s="17">
        <v>2484300</v>
      </c>
      <c r="AB6" s="17">
        <v>2506900</v>
      </c>
      <c r="AC6" s="17">
        <v>2548300</v>
      </c>
      <c r="AD6" s="17">
        <v>2586200</v>
      </c>
      <c r="AE6" s="17">
        <v>2631200</v>
      </c>
      <c r="AF6" s="17">
        <v>2655500</v>
      </c>
      <c r="AG6" s="17">
        <v>2653300</v>
      </c>
      <c r="AH6" s="17">
        <v>2719800</v>
      </c>
      <c r="AI6" s="17">
        <v>2688100</v>
      </c>
      <c r="AJ6" s="17">
        <v>2827300</v>
      </c>
      <c r="AK6" s="17">
        <v>2833200.0000000005</v>
      </c>
      <c r="AL6" s="17">
        <v>2877399.9999999995</v>
      </c>
      <c r="AM6" s="17">
        <v>2940800</v>
      </c>
      <c r="AN6" s="17">
        <v>2982200.0000000005</v>
      </c>
      <c r="AO6" s="17">
        <v>2967299.9999999995</v>
      </c>
      <c r="AP6" s="17">
        <v>3015800</v>
      </c>
      <c r="AQ6" s="17">
        <v>2993000</v>
      </c>
      <c r="AR6" s="17">
        <v>2949400</v>
      </c>
      <c r="AS6" s="17">
        <v>2947000</v>
      </c>
      <c r="AT6" s="17">
        <v>2937700.0000000005</v>
      </c>
      <c r="AU6" s="17">
        <v>2967800</v>
      </c>
      <c r="AV6" s="17">
        <v>3148900</v>
      </c>
      <c r="AW6" s="17">
        <v>3234500</v>
      </c>
      <c r="AX6" s="17">
        <v>3223000</v>
      </c>
      <c r="AY6" s="17">
        <v>3247899.9999999995</v>
      </c>
      <c r="AZ6" s="17">
        <v>3301200</v>
      </c>
      <c r="BA6" s="17">
        <v>3270400</v>
      </c>
      <c r="BB6" s="17">
        <v>3299161</v>
      </c>
      <c r="BC6" s="17">
        <v>3258943</v>
      </c>
      <c r="BD6" s="17">
        <v>3264150</v>
      </c>
      <c r="BE6" s="17">
        <v>3260517</v>
      </c>
      <c r="BF6" s="17">
        <v>3214238</v>
      </c>
      <c r="BG6" s="17">
        <v>3360782</v>
      </c>
      <c r="BH6" s="17">
        <v>3374632</v>
      </c>
      <c r="BI6" s="17">
        <v>3421305</v>
      </c>
      <c r="BJ6" s="17">
        <v>3407953</v>
      </c>
      <c r="BK6" s="17">
        <v>3473473</v>
      </c>
      <c r="BL6" s="17">
        <v>3522616</v>
      </c>
      <c r="BM6" s="17">
        <v>3540558</v>
      </c>
      <c r="BN6" s="17">
        <v>3605121</v>
      </c>
      <c r="BO6" s="17">
        <v>3636519</v>
      </c>
      <c r="BP6" s="17">
        <v>3655416</v>
      </c>
      <c r="BQ6" s="17">
        <v>3733695</v>
      </c>
    </row>
    <row r="8" spans="1:70" x14ac:dyDescent="0.25">
      <c r="A8" t="s">
        <v>34</v>
      </c>
      <c r="B8" s="18">
        <f>+(B3*0.6+B4*0.8+B5*0.9)/B6</f>
        <v>0.6</v>
      </c>
      <c r="C8" s="18">
        <f t="shared" ref="C8:BN8" si="0">+(C3*0.6+C4*0.8+C5*0.9)/C6</f>
        <v>0.6</v>
      </c>
      <c r="D8" s="18">
        <f t="shared" si="0"/>
        <v>0.6</v>
      </c>
      <c r="E8" s="18">
        <f t="shared" si="0"/>
        <v>0.6</v>
      </c>
      <c r="F8" s="18">
        <f t="shared" si="0"/>
        <v>0.6</v>
      </c>
      <c r="G8" s="18">
        <f t="shared" si="0"/>
        <v>0.6</v>
      </c>
      <c r="H8" s="18">
        <f t="shared" si="0"/>
        <v>0.6</v>
      </c>
      <c r="I8" s="18">
        <f t="shared" si="0"/>
        <v>0.6</v>
      </c>
      <c r="J8" s="18">
        <f t="shared" si="0"/>
        <v>0.6</v>
      </c>
      <c r="K8" s="18">
        <f t="shared" si="0"/>
        <v>0.6</v>
      </c>
      <c r="L8" s="18">
        <f t="shared" si="0"/>
        <v>0.6</v>
      </c>
      <c r="M8" s="18">
        <f t="shared" si="0"/>
        <v>0.6</v>
      </c>
      <c r="N8" s="18">
        <f t="shared" si="0"/>
        <v>0.6</v>
      </c>
      <c r="O8" s="18">
        <f t="shared" si="0"/>
        <v>0.6</v>
      </c>
      <c r="P8" s="18">
        <f t="shared" si="0"/>
        <v>0.6</v>
      </c>
      <c r="Q8" s="18">
        <f t="shared" si="0"/>
        <v>0.6</v>
      </c>
      <c r="R8" s="18">
        <f t="shared" si="0"/>
        <v>0.6</v>
      </c>
      <c r="S8" s="18">
        <f t="shared" si="0"/>
        <v>0.60413566365979376</v>
      </c>
      <c r="T8" s="18">
        <f t="shared" si="0"/>
        <v>0.60810083087925948</v>
      </c>
      <c r="U8" s="18">
        <f t="shared" si="0"/>
        <v>0.61194890888406239</v>
      </c>
      <c r="V8" s="18">
        <f t="shared" si="0"/>
        <v>0.61599971956792687</v>
      </c>
      <c r="W8" s="18">
        <f t="shared" si="0"/>
        <v>0.61699379578148439</v>
      </c>
      <c r="X8" s="18">
        <f t="shared" si="0"/>
        <v>0.61959199593013403</v>
      </c>
      <c r="Y8" s="18">
        <f t="shared" si="0"/>
        <v>0.62466810595366606</v>
      </c>
      <c r="Z8" s="18">
        <f t="shared" si="0"/>
        <v>0.62676484986945169</v>
      </c>
      <c r="AA8" s="18">
        <f t="shared" si="0"/>
        <v>0.62840808275973115</v>
      </c>
      <c r="AB8" s="18">
        <f t="shared" si="0"/>
        <v>0.63173696597391205</v>
      </c>
      <c r="AC8" s="18">
        <f t="shared" si="0"/>
        <v>0.63322104932700229</v>
      </c>
      <c r="AD8" s="18">
        <f t="shared" si="0"/>
        <v>0.63146229989946634</v>
      </c>
      <c r="AE8" s="18">
        <f t="shared" si="0"/>
        <v>0.63824186682882333</v>
      </c>
      <c r="AF8" s="18">
        <f t="shared" si="0"/>
        <v>0.64276530370928264</v>
      </c>
      <c r="AG8" s="18">
        <f t="shared" si="0"/>
        <v>0.64532243545773182</v>
      </c>
      <c r="AH8" s="18">
        <f t="shared" si="0"/>
        <v>0.65212022281050075</v>
      </c>
      <c r="AI8" s="18">
        <f t="shared" si="0"/>
        <v>0.65314414493508421</v>
      </c>
      <c r="AJ8" s="18">
        <f t="shared" si="0"/>
        <v>0.6634703887100768</v>
      </c>
      <c r="AK8" s="18">
        <f t="shared" si="0"/>
        <v>0.66640496752788358</v>
      </c>
      <c r="AL8" s="18">
        <f t="shared" si="0"/>
        <v>0.67108762702439684</v>
      </c>
      <c r="AM8" s="18">
        <f t="shared" si="0"/>
        <v>0.67652580318280742</v>
      </c>
      <c r="AN8" s="18">
        <f t="shared" si="0"/>
        <v>0.6808882489437329</v>
      </c>
      <c r="AO8" s="18">
        <f t="shared" si="0"/>
        <v>0.68282236376503902</v>
      </c>
      <c r="AP8" s="18">
        <f t="shared" si="0"/>
        <v>0.68258778765170103</v>
      </c>
      <c r="AQ8" s="18">
        <f t="shared" si="0"/>
        <v>0.68125765118610093</v>
      </c>
      <c r="AR8" s="18">
        <f t="shared" si="0"/>
        <v>0.68392991794941338</v>
      </c>
      <c r="AS8" s="18">
        <f t="shared" si="0"/>
        <v>0.68707349847302335</v>
      </c>
      <c r="AT8" s="18">
        <f t="shared" si="0"/>
        <v>0.69081861660482691</v>
      </c>
      <c r="AU8" s="18">
        <f t="shared" si="0"/>
        <v>0.69512354269155596</v>
      </c>
      <c r="AV8" s="18">
        <f t="shared" si="0"/>
        <v>0.70252405601956236</v>
      </c>
      <c r="AW8" s="18">
        <f t="shared" si="0"/>
        <v>0.70173133405472254</v>
      </c>
      <c r="AX8" s="18">
        <f t="shared" si="0"/>
        <v>0.70273620850139629</v>
      </c>
      <c r="AY8" s="18">
        <f t="shared" si="0"/>
        <v>0.74017980849164089</v>
      </c>
      <c r="AZ8" s="18">
        <f t="shared" si="0"/>
        <v>0.74309882466981703</v>
      </c>
      <c r="BA8" s="18">
        <f t="shared" si="0"/>
        <v>0.74324874938845398</v>
      </c>
      <c r="BB8" s="18">
        <f t="shared" si="0"/>
        <v>0.74532597833206682</v>
      </c>
      <c r="BC8" s="18">
        <f t="shared" si="0"/>
        <v>0.75289294719177358</v>
      </c>
      <c r="BD8" s="18">
        <f t="shared" si="0"/>
        <v>0.7569240690531992</v>
      </c>
      <c r="BE8" s="18">
        <f t="shared" si="0"/>
        <v>0.76479570571170163</v>
      </c>
      <c r="BF8" s="18">
        <f t="shared" si="0"/>
        <v>0.77053690485894322</v>
      </c>
      <c r="BG8" s="18">
        <f t="shared" si="0"/>
        <v>0.77833197749809424</v>
      </c>
      <c r="BH8" s="18">
        <f t="shared" si="0"/>
        <v>0.78171163552055445</v>
      </c>
      <c r="BI8" s="18">
        <f t="shared" si="0"/>
        <v>0.78430774222116995</v>
      </c>
      <c r="BJ8" s="18">
        <f t="shared" si="0"/>
        <v>0.78654021930466766</v>
      </c>
      <c r="BK8" s="18">
        <f t="shared" si="0"/>
        <v>0.78833959555752986</v>
      </c>
      <c r="BL8" s="18">
        <f t="shared" si="0"/>
        <v>0.78927947298257883</v>
      </c>
      <c r="BM8" s="18">
        <f t="shared" si="0"/>
        <v>0.79147060999989272</v>
      </c>
      <c r="BN8" s="18">
        <f t="shared" si="0"/>
        <v>0.79398669281835477</v>
      </c>
      <c r="BO8" s="18">
        <f t="shared" ref="BO8:BQ8" si="1">+(BO3*0.6+BO4*0.8+BO5*0.9)/BO6</f>
        <v>0.79550275964459416</v>
      </c>
      <c r="BP8" s="18">
        <f t="shared" si="1"/>
        <v>0.79902782610789036</v>
      </c>
      <c r="BQ8" s="18">
        <f t="shared" si="1"/>
        <v>0.8017247257743334</v>
      </c>
    </row>
    <row r="10" spans="1:70" x14ac:dyDescent="0.25">
      <c r="A10" s="13" t="s">
        <v>35</v>
      </c>
    </row>
    <row r="11" spans="1:70" x14ac:dyDescent="0.25">
      <c r="A11" s="14" t="s">
        <v>36</v>
      </c>
      <c r="B11" s="14">
        <v>1950</v>
      </c>
      <c r="C11" s="14">
        <v>1951</v>
      </c>
      <c r="D11" s="14">
        <v>1952</v>
      </c>
      <c r="E11" s="14">
        <v>1953</v>
      </c>
      <c r="F11" s="14">
        <v>1954</v>
      </c>
      <c r="G11" s="14">
        <v>1955</v>
      </c>
      <c r="H11" s="14">
        <v>1956</v>
      </c>
      <c r="I11" s="14">
        <v>1957</v>
      </c>
      <c r="J11" s="14">
        <v>1958</v>
      </c>
      <c r="K11" s="14">
        <v>1959</v>
      </c>
      <c r="L11" s="14">
        <v>1960</v>
      </c>
      <c r="M11" s="14">
        <v>1961</v>
      </c>
      <c r="N11" s="14">
        <v>1962</v>
      </c>
      <c r="O11" s="14">
        <v>1963</v>
      </c>
      <c r="P11" s="14">
        <v>1964</v>
      </c>
      <c r="Q11" s="14">
        <v>1965</v>
      </c>
      <c r="R11" s="14">
        <v>1966</v>
      </c>
      <c r="S11" s="14">
        <v>1967</v>
      </c>
      <c r="T11" s="14">
        <v>1968</v>
      </c>
      <c r="U11" s="14">
        <v>1969</v>
      </c>
      <c r="V11" s="14">
        <v>1970</v>
      </c>
      <c r="W11" s="14">
        <v>1971</v>
      </c>
      <c r="X11" s="14">
        <v>1972</v>
      </c>
      <c r="Y11" s="14">
        <v>1973</v>
      </c>
      <c r="Z11" s="14">
        <v>1974</v>
      </c>
      <c r="AA11" s="14">
        <v>1975</v>
      </c>
      <c r="AB11" s="14">
        <v>1976</v>
      </c>
      <c r="AC11" s="14">
        <v>1977</v>
      </c>
      <c r="AD11" s="14">
        <v>1978</v>
      </c>
      <c r="AE11" s="14">
        <v>1979</v>
      </c>
      <c r="AF11" s="14">
        <v>1980</v>
      </c>
      <c r="AG11" s="14">
        <v>1981</v>
      </c>
      <c r="AH11" s="14">
        <v>1982</v>
      </c>
      <c r="AI11" s="14">
        <v>1983</v>
      </c>
      <c r="AJ11" s="14">
        <v>1984</v>
      </c>
      <c r="AK11" s="14">
        <v>1985</v>
      </c>
      <c r="AL11" s="14">
        <v>1986</v>
      </c>
      <c r="AM11" s="14">
        <v>1987</v>
      </c>
      <c r="AN11" s="14">
        <v>1988</v>
      </c>
      <c r="AO11" s="14">
        <v>1989</v>
      </c>
      <c r="AP11" s="14">
        <v>1990</v>
      </c>
      <c r="AQ11" s="14">
        <v>1991</v>
      </c>
      <c r="AR11" s="14">
        <v>1992</v>
      </c>
      <c r="AS11" s="14">
        <v>1993</v>
      </c>
      <c r="AT11" s="14">
        <v>1994</v>
      </c>
      <c r="AU11" s="14">
        <v>1995</v>
      </c>
      <c r="AV11" s="14">
        <v>1996</v>
      </c>
      <c r="AW11" s="14">
        <v>1997</v>
      </c>
      <c r="AX11" s="14">
        <v>1998</v>
      </c>
      <c r="AY11" s="14">
        <v>1999</v>
      </c>
      <c r="AZ11" s="14">
        <v>2000</v>
      </c>
      <c r="BA11" s="14">
        <v>2001</v>
      </c>
      <c r="BB11" s="14">
        <v>2002</v>
      </c>
      <c r="BC11" s="14">
        <v>2003</v>
      </c>
      <c r="BD11" s="14">
        <v>2004</v>
      </c>
      <c r="BE11" s="14">
        <v>2005</v>
      </c>
      <c r="BF11" s="14">
        <v>2006</v>
      </c>
      <c r="BG11" s="14">
        <v>2007</v>
      </c>
      <c r="BH11" s="14">
        <v>2008</v>
      </c>
      <c r="BI11" s="14">
        <v>2009</v>
      </c>
      <c r="BJ11" s="14">
        <v>2010</v>
      </c>
      <c r="BK11" s="14">
        <v>2011</v>
      </c>
      <c r="BL11" s="14">
        <v>2012</v>
      </c>
      <c r="BM11" s="14">
        <v>2013</v>
      </c>
      <c r="BN11" s="14">
        <v>2014</v>
      </c>
      <c r="BO11" s="14">
        <v>2015</v>
      </c>
      <c r="BP11" s="14">
        <v>2016</v>
      </c>
      <c r="BQ11" s="14">
        <v>2017</v>
      </c>
    </row>
    <row r="12" spans="1:70" x14ac:dyDescent="0.25">
      <c r="A12" t="s">
        <v>30</v>
      </c>
      <c r="B12" s="15">
        <v>7568.3863774076708</v>
      </c>
      <c r="C12" s="15">
        <v>8203.8997373426664</v>
      </c>
      <c r="D12" s="15">
        <v>8608.3173300285725</v>
      </c>
      <c r="E12" s="15">
        <v>8563.3820419523599</v>
      </c>
      <c r="F12" s="15">
        <v>8684.0653870713286</v>
      </c>
      <c r="G12" s="15">
        <v>8985.7737498687511</v>
      </c>
      <c r="H12" s="15">
        <v>9218.7953151782494</v>
      </c>
      <c r="I12" s="15">
        <v>9446.0394863065194</v>
      </c>
      <c r="J12" s="15">
        <v>9607.8065233808811</v>
      </c>
      <c r="K12" s="15">
        <v>9670.0739940007752</v>
      </c>
      <c r="L12" s="15">
        <v>9983.9790778474562</v>
      </c>
      <c r="M12" s="15">
        <v>10125.846201630924</v>
      </c>
      <c r="N12" s="15">
        <v>10390.964401280575</v>
      </c>
      <c r="O12" s="15">
        <v>10914.139541025039</v>
      </c>
      <c r="P12" s="15">
        <v>11056.648597495312</v>
      </c>
      <c r="Q12" s="15">
        <v>11445.017873011142</v>
      </c>
      <c r="R12" s="15">
        <v>11543.233574092004</v>
      </c>
      <c r="S12" s="15">
        <v>11708.137736206772</v>
      </c>
      <c r="T12" s="15">
        <v>11712.5580846881</v>
      </c>
      <c r="U12" s="15">
        <v>11672.043787025899</v>
      </c>
      <c r="V12" s="15">
        <v>11372.188683895278</v>
      </c>
      <c r="W12" s="15">
        <v>13311.394150400922</v>
      </c>
      <c r="X12" s="15">
        <v>13658.607195567751</v>
      </c>
      <c r="Y12" s="15">
        <v>13554.549907036981</v>
      </c>
      <c r="Z12" s="15">
        <v>13629.322226395798</v>
      </c>
      <c r="AA12" s="15">
        <v>13682.339446998858</v>
      </c>
      <c r="AB12" s="15">
        <v>13538.957362074534</v>
      </c>
      <c r="AC12" s="15">
        <v>13641.159465140445</v>
      </c>
      <c r="AD12" s="15">
        <v>13990.030622437283</v>
      </c>
      <c r="AE12" s="15">
        <v>13660.905314586505</v>
      </c>
      <c r="AF12" s="15">
        <v>13485.186512497166</v>
      </c>
      <c r="AG12" s="15">
        <v>13309.467710407827</v>
      </c>
      <c r="AH12" s="15">
        <v>13133.748908318488</v>
      </c>
      <c r="AI12" s="15">
        <v>12958.030106229149</v>
      </c>
      <c r="AJ12" s="15">
        <v>12782.311304139808</v>
      </c>
      <c r="AK12" s="15">
        <v>12606.592502050469</v>
      </c>
      <c r="AL12" s="15">
        <v>12430.87369996113</v>
      </c>
      <c r="AM12" s="15">
        <v>12255.154897871791</v>
      </c>
      <c r="AN12" s="15">
        <v>12079.436095782452</v>
      </c>
      <c r="AO12" s="15">
        <v>11903.717293693111</v>
      </c>
      <c r="AP12" s="15">
        <v>12070.700033847748</v>
      </c>
      <c r="AQ12" s="15">
        <v>11911.16692252346</v>
      </c>
      <c r="AR12" s="15">
        <v>11490.826189541405</v>
      </c>
      <c r="AS12" s="15">
        <v>11296.192198902729</v>
      </c>
      <c r="AT12" s="15">
        <v>10940.461990847398</v>
      </c>
      <c r="AU12" s="15">
        <v>10749.223824121907</v>
      </c>
      <c r="AV12" s="15">
        <v>10890.471482862611</v>
      </c>
      <c r="AW12" s="15">
        <v>12008.634772024197</v>
      </c>
      <c r="AX12" s="15">
        <v>11886.667561531624</v>
      </c>
      <c r="AY12" s="15">
        <v>11416.259</v>
      </c>
      <c r="AZ12" s="15">
        <v>12398.361999999999</v>
      </c>
      <c r="BA12" s="15">
        <v>12536.536</v>
      </c>
      <c r="BB12" s="15">
        <v>12987.54</v>
      </c>
      <c r="BC12" s="15">
        <v>12920.64</v>
      </c>
      <c r="BD12" s="15">
        <v>9171.0869999999995</v>
      </c>
      <c r="BE12" s="15">
        <v>7774.1660000000002</v>
      </c>
      <c r="BF12" s="15">
        <v>7192.3059999999996</v>
      </c>
      <c r="BG12" s="15">
        <v>6767.0159999999996</v>
      </c>
      <c r="BH12" s="15">
        <v>6413.6729999999998</v>
      </c>
      <c r="BI12" s="15">
        <v>6777.7550000000001</v>
      </c>
      <c r="BJ12" s="15">
        <v>6924.1229999999996</v>
      </c>
      <c r="BK12" s="15">
        <v>7208.87</v>
      </c>
      <c r="BL12" s="15">
        <v>6379.4449999999997</v>
      </c>
      <c r="BM12" s="15">
        <v>5400.3370000000004</v>
      </c>
      <c r="BN12" s="15">
        <v>5454.884</v>
      </c>
      <c r="BO12" s="15">
        <v>5204.3599999999997</v>
      </c>
      <c r="BP12" s="15">
        <v>4967.7910000000002</v>
      </c>
      <c r="BQ12" s="15">
        <v>4589.3118066129427</v>
      </c>
    </row>
    <row r="13" spans="1:70" x14ac:dyDescent="0.25">
      <c r="A13" t="s">
        <v>31</v>
      </c>
      <c r="B13" s="15">
        <v>0</v>
      </c>
      <c r="C13" s="15">
        <v>0</v>
      </c>
      <c r="D13" s="15">
        <v>0</v>
      </c>
      <c r="E13" s="15">
        <v>0</v>
      </c>
      <c r="F13" s="15">
        <v>0</v>
      </c>
      <c r="G13" s="15">
        <v>0</v>
      </c>
      <c r="H13" s="15">
        <v>0</v>
      </c>
      <c r="I13" s="15">
        <v>0</v>
      </c>
      <c r="J13" s="15">
        <v>0</v>
      </c>
      <c r="K13" s="15">
        <v>0</v>
      </c>
      <c r="L13" s="15">
        <v>0</v>
      </c>
      <c r="M13" s="15">
        <v>0</v>
      </c>
      <c r="N13" s="15">
        <v>0</v>
      </c>
      <c r="O13" s="15">
        <v>0</v>
      </c>
      <c r="P13" s="15">
        <v>0</v>
      </c>
      <c r="Q13" s="15">
        <v>0</v>
      </c>
      <c r="R13" s="15">
        <v>0</v>
      </c>
      <c r="S13" s="15">
        <v>178.25977062759679</v>
      </c>
      <c r="T13" s="15">
        <v>356.52000413172749</v>
      </c>
      <c r="U13" s="15">
        <v>534.77977475932425</v>
      </c>
      <c r="V13" s="15">
        <v>713.03954538692096</v>
      </c>
      <c r="W13" s="15">
        <v>891.2997788910518</v>
      </c>
      <c r="X13" s="15">
        <v>1069.5595495186485</v>
      </c>
      <c r="Y13" s="15">
        <v>1375.1043495936308</v>
      </c>
      <c r="Z13" s="15">
        <v>1518.3738943886747</v>
      </c>
      <c r="AA13" s="15">
        <v>1633.3570541926836</v>
      </c>
      <c r="AB13" s="15">
        <v>1841.3552534983858</v>
      </c>
      <c r="AC13" s="15">
        <v>1959.2915655891368</v>
      </c>
      <c r="AD13" s="15">
        <v>1883.1622620467456</v>
      </c>
      <c r="AE13" s="15">
        <v>2328.7781300670244</v>
      </c>
      <c r="AF13" s="15">
        <v>2447.30951622985</v>
      </c>
      <c r="AG13" s="15">
        <v>2487.1754983206511</v>
      </c>
      <c r="AH13" s="15">
        <v>2795.4260894626213</v>
      </c>
      <c r="AI13" s="15">
        <v>2684.4202425644212</v>
      </c>
      <c r="AJ13" s="15">
        <v>3303.701183585476</v>
      </c>
      <c r="AK13" s="15">
        <v>3363.5648205734756</v>
      </c>
      <c r="AL13" s="15">
        <v>3597.9208760790671</v>
      </c>
      <c r="AM13" s="15">
        <v>3909.5513916721038</v>
      </c>
      <c r="AN13" s="15">
        <v>4115.7242836537425</v>
      </c>
      <c r="AO13" s="15">
        <v>4079.0716830370798</v>
      </c>
      <c r="AP13" s="15">
        <v>4238.1530902326103</v>
      </c>
      <c r="AQ13" s="15">
        <v>4538.083197950511</v>
      </c>
      <c r="AR13" s="15">
        <v>4641.0917418206627</v>
      </c>
      <c r="AS13" s="15">
        <v>4609.3060102327981</v>
      </c>
      <c r="AT13" s="15">
        <v>4777.904158966795</v>
      </c>
      <c r="AU13" s="15">
        <v>4891.6560671904381</v>
      </c>
      <c r="AV13" s="15">
        <v>5224.8623689355936</v>
      </c>
      <c r="AW13" s="15">
        <v>3707.1781605825372</v>
      </c>
      <c r="AX13" s="15">
        <v>3715.5654833781114</v>
      </c>
      <c r="AY13" s="15">
        <v>3173.9479999999999</v>
      </c>
      <c r="AZ13" s="15">
        <v>3058.3710000000001</v>
      </c>
      <c r="BA13" s="15">
        <v>2593.248</v>
      </c>
      <c r="BB13" s="15">
        <v>2747.0929999999998</v>
      </c>
      <c r="BC13" s="15">
        <v>2810.1460000000002</v>
      </c>
      <c r="BD13" s="15">
        <v>3803.201</v>
      </c>
      <c r="BE13" s="15">
        <v>3871.748</v>
      </c>
      <c r="BF13" s="15">
        <v>3409.2890000000002</v>
      </c>
      <c r="BG13" s="15">
        <v>3977.1849999999999</v>
      </c>
      <c r="BH13" s="15">
        <v>3759.8110000000001</v>
      </c>
      <c r="BI13" s="15">
        <v>4074.252</v>
      </c>
      <c r="BJ13" s="15">
        <v>3894.5819999999999</v>
      </c>
      <c r="BK13" s="15">
        <v>4112.2110000000002</v>
      </c>
      <c r="BL13" s="15">
        <v>4066.18</v>
      </c>
      <c r="BM13" s="15">
        <v>3751.3989999999999</v>
      </c>
      <c r="BN13" s="15">
        <v>3996.4229999999998</v>
      </c>
      <c r="BO13" s="15">
        <v>4001.0940000000001</v>
      </c>
      <c r="BP13" s="15">
        <v>4089.971</v>
      </c>
      <c r="BQ13" s="15">
        <v>4182.7986801065135</v>
      </c>
    </row>
    <row r="14" spans="1:70" x14ac:dyDescent="0.25">
      <c r="A14" t="s">
        <v>32</v>
      </c>
      <c r="B14" s="15">
        <v>0</v>
      </c>
      <c r="C14" s="15">
        <v>0</v>
      </c>
      <c r="D14" s="15">
        <v>0</v>
      </c>
      <c r="E14" s="15">
        <v>0</v>
      </c>
      <c r="F14" s="15">
        <v>0</v>
      </c>
      <c r="G14" s="15">
        <v>0</v>
      </c>
      <c r="H14" s="15">
        <v>0</v>
      </c>
      <c r="I14" s="15">
        <v>0</v>
      </c>
      <c r="J14" s="15">
        <v>0</v>
      </c>
      <c r="K14" s="15">
        <v>0</v>
      </c>
      <c r="L14" s="15">
        <v>0</v>
      </c>
      <c r="M14" s="15">
        <v>0</v>
      </c>
      <c r="N14" s="15">
        <v>0</v>
      </c>
      <c r="O14" s="15">
        <v>0</v>
      </c>
      <c r="P14" s="15">
        <v>0</v>
      </c>
      <c r="Q14" s="15">
        <v>0</v>
      </c>
      <c r="R14" s="15">
        <v>0</v>
      </c>
      <c r="S14" s="15">
        <v>0</v>
      </c>
      <c r="T14" s="15">
        <v>0</v>
      </c>
      <c r="U14" s="15">
        <v>0</v>
      </c>
      <c r="V14" s="15">
        <v>0</v>
      </c>
      <c r="W14" s="15">
        <v>0</v>
      </c>
      <c r="X14" s="15">
        <v>0</v>
      </c>
      <c r="Y14" s="15">
        <v>0</v>
      </c>
      <c r="Z14" s="15">
        <v>0</v>
      </c>
      <c r="AA14" s="15">
        <v>0</v>
      </c>
      <c r="AB14" s="15">
        <v>0</v>
      </c>
      <c r="AC14" s="15">
        <v>0</v>
      </c>
      <c r="AD14" s="15">
        <v>0</v>
      </c>
      <c r="AE14" s="15">
        <v>0</v>
      </c>
      <c r="AF14" s="15">
        <v>83.199100163953275</v>
      </c>
      <c r="AG14" s="15">
        <v>136.05903738635575</v>
      </c>
      <c r="AH14" s="15">
        <v>223.12989109820461</v>
      </c>
      <c r="AI14" s="15">
        <v>285.86678972094319</v>
      </c>
      <c r="AJ14" s="15">
        <v>390.50863774920555</v>
      </c>
      <c r="AK14" s="15">
        <v>455.43293349178998</v>
      </c>
      <c r="AL14" s="15">
        <v>522.28065766632915</v>
      </c>
      <c r="AM14" s="15">
        <v>597.12596278860758</v>
      </c>
      <c r="AN14" s="15">
        <v>674.4708311453104</v>
      </c>
      <c r="AO14" s="15">
        <v>739.55918965158924</v>
      </c>
      <c r="AP14" s="15">
        <v>701.63802887189252</v>
      </c>
      <c r="AQ14" s="15">
        <v>501.36335750940242</v>
      </c>
      <c r="AR14" s="15">
        <v>500.17118937243708</v>
      </c>
      <c r="AS14" s="15">
        <v>611.20720806216457</v>
      </c>
      <c r="AT14" s="15">
        <v>642.14133791330187</v>
      </c>
      <c r="AU14" s="15">
        <v>754.86586247840921</v>
      </c>
      <c r="AV14" s="15">
        <v>1032.912348409116</v>
      </c>
      <c r="AW14" s="15">
        <v>1796.7106942377193</v>
      </c>
      <c r="AX14" s="15">
        <v>1814.8661222512637</v>
      </c>
      <c r="AY14" s="15">
        <v>860.07100000000003</v>
      </c>
      <c r="AZ14" s="15">
        <v>1440.181</v>
      </c>
      <c r="BA14" s="15">
        <v>1533.2539999999999</v>
      </c>
      <c r="BB14" s="15">
        <v>1348.5</v>
      </c>
      <c r="BC14" s="15">
        <v>1837.287</v>
      </c>
      <c r="BD14" s="15">
        <v>4833.3770000000004</v>
      </c>
      <c r="BE14" s="15">
        <v>4858.9279999999999</v>
      </c>
      <c r="BF14" s="15">
        <v>5263.36</v>
      </c>
      <c r="BG14" s="15">
        <v>5466.6779999999999</v>
      </c>
      <c r="BH14" s="15">
        <v>5140.0230000000001</v>
      </c>
      <c r="BI14" s="15">
        <v>5057.7240000000002</v>
      </c>
      <c r="BJ14" s="15">
        <v>5299.1850000000004</v>
      </c>
      <c r="BK14" s="15">
        <v>5023.018</v>
      </c>
      <c r="BL14" s="15">
        <v>5387.09</v>
      </c>
      <c r="BM14" s="15">
        <v>5382.8270000000002</v>
      </c>
      <c r="BN14" s="15">
        <v>5677.8249999999998</v>
      </c>
      <c r="BO14" s="15">
        <v>5739.23</v>
      </c>
      <c r="BP14" s="15">
        <v>5890.7380000000003</v>
      </c>
      <c r="BQ14" s="15">
        <v>6225.5764665228389</v>
      </c>
    </row>
    <row r="15" spans="1:70" x14ac:dyDescent="0.25">
      <c r="A15" t="s">
        <v>37</v>
      </c>
      <c r="B15" s="15">
        <f>B12+B13+B14</f>
        <v>7568.3863774076708</v>
      </c>
      <c r="C15" s="15">
        <f t="shared" ref="C15:BN15" si="2">C12+C13+C14</f>
        <v>8203.8997373426664</v>
      </c>
      <c r="D15" s="15">
        <f t="shared" si="2"/>
        <v>8608.3173300285725</v>
      </c>
      <c r="E15" s="15">
        <f t="shared" si="2"/>
        <v>8563.3820419523599</v>
      </c>
      <c r="F15" s="15">
        <f t="shared" si="2"/>
        <v>8684.0653870713286</v>
      </c>
      <c r="G15" s="15">
        <f t="shared" si="2"/>
        <v>8985.7737498687511</v>
      </c>
      <c r="H15" s="15">
        <f t="shared" si="2"/>
        <v>9218.7953151782494</v>
      </c>
      <c r="I15" s="15">
        <f t="shared" si="2"/>
        <v>9446.0394863065194</v>
      </c>
      <c r="J15" s="15">
        <f t="shared" si="2"/>
        <v>9607.8065233808811</v>
      </c>
      <c r="K15" s="15">
        <f t="shared" si="2"/>
        <v>9670.0739940007752</v>
      </c>
      <c r="L15" s="15">
        <f t="shared" si="2"/>
        <v>9983.9790778474562</v>
      </c>
      <c r="M15" s="15">
        <f t="shared" si="2"/>
        <v>10125.846201630924</v>
      </c>
      <c r="N15" s="15">
        <f t="shared" si="2"/>
        <v>10390.964401280575</v>
      </c>
      <c r="O15" s="15">
        <f t="shared" si="2"/>
        <v>10914.139541025039</v>
      </c>
      <c r="P15" s="15">
        <f t="shared" si="2"/>
        <v>11056.648597495312</v>
      </c>
      <c r="Q15" s="15">
        <f t="shared" si="2"/>
        <v>11445.017873011142</v>
      </c>
      <c r="R15" s="15">
        <f t="shared" si="2"/>
        <v>11543.233574092004</v>
      </c>
      <c r="S15" s="15">
        <f t="shared" si="2"/>
        <v>11886.39750683437</v>
      </c>
      <c r="T15" s="15">
        <f t="shared" si="2"/>
        <v>12069.078088819828</v>
      </c>
      <c r="U15" s="15">
        <f t="shared" si="2"/>
        <v>12206.823561785224</v>
      </c>
      <c r="V15" s="15">
        <f t="shared" si="2"/>
        <v>12085.228229282198</v>
      </c>
      <c r="W15" s="15">
        <f t="shared" si="2"/>
        <v>14202.693929291974</v>
      </c>
      <c r="X15" s="15">
        <f t="shared" si="2"/>
        <v>14728.166745086399</v>
      </c>
      <c r="Y15" s="15">
        <f t="shared" si="2"/>
        <v>14929.654256630611</v>
      </c>
      <c r="Z15" s="15">
        <f t="shared" si="2"/>
        <v>15147.696120784472</v>
      </c>
      <c r="AA15" s="15">
        <f t="shared" si="2"/>
        <v>15315.696501191542</v>
      </c>
      <c r="AB15" s="15">
        <f t="shared" si="2"/>
        <v>15380.312615572921</v>
      </c>
      <c r="AC15" s="15">
        <f t="shared" si="2"/>
        <v>15600.451030729582</v>
      </c>
      <c r="AD15" s="15">
        <f t="shared" si="2"/>
        <v>15873.192884484029</v>
      </c>
      <c r="AE15" s="15">
        <f t="shared" si="2"/>
        <v>15989.68344465353</v>
      </c>
      <c r="AF15" s="15">
        <f t="shared" si="2"/>
        <v>16015.695128890969</v>
      </c>
      <c r="AG15" s="15">
        <f t="shared" si="2"/>
        <v>15932.702246114834</v>
      </c>
      <c r="AH15" s="15">
        <f t="shared" si="2"/>
        <v>16152.304888879313</v>
      </c>
      <c r="AI15" s="15">
        <f t="shared" si="2"/>
        <v>15928.317138514514</v>
      </c>
      <c r="AJ15" s="15">
        <f t="shared" si="2"/>
        <v>16476.52112547449</v>
      </c>
      <c r="AK15" s="15">
        <f t="shared" si="2"/>
        <v>16425.590256115735</v>
      </c>
      <c r="AL15" s="15">
        <f t="shared" si="2"/>
        <v>16551.075233706524</v>
      </c>
      <c r="AM15" s="15">
        <f t="shared" si="2"/>
        <v>16761.832252332501</v>
      </c>
      <c r="AN15" s="15">
        <f t="shared" si="2"/>
        <v>16869.631210581505</v>
      </c>
      <c r="AO15" s="15">
        <f t="shared" si="2"/>
        <v>16722.34816638178</v>
      </c>
      <c r="AP15" s="15">
        <f t="shared" si="2"/>
        <v>17010.491152952251</v>
      </c>
      <c r="AQ15" s="15">
        <f t="shared" si="2"/>
        <v>16950.613477983374</v>
      </c>
      <c r="AR15" s="15">
        <f t="shared" si="2"/>
        <v>16632.089120734505</v>
      </c>
      <c r="AS15" s="15">
        <f t="shared" si="2"/>
        <v>16516.705417197692</v>
      </c>
      <c r="AT15" s="15">
        <f t="shared" si="2"/>
        <v>16360.507487727493</v>
      </c>
      <c r="AU15" s="15">
        <f t="shared" si="2"/>
        <v>16395.745753790754</v>
      </c>
      <c r="AV15" s="15">
        <f t="shared" si="2"/>
        <v>17148.246200207323</v>
      </c>
      <c r="AW15" s="15">
        <f t="shared" si="2"/>
        <v>17512.523626844453</v>
      </c>
      <c r="AX15" s="15">
        <f t="shared" si="2"/>
        <v>17417.099167160999</v>
      </c>
      <c r="AY15" s="15">
        <f t="shared" si="2"/>
        <v>15450.278</v>
      </c>
      <c r="AZ15" s="15">
        <f t="shared" si="2"/>
        <v>16896.914000000001</v>
      </c>
      <c r="BA15" s="15">
        <f t="shared" si="2"/>
        <v>16663.038</v>
      </c>
      <c r="BB15" s="15">
        <f t="shared" si="2"/>
        <v>17083.133000000002</v>
      </c>
      <c r="BC15" s="15">
        <f t="shared" si="2"/>
        <v>17568.073</v>
      </c>
      <c r="BD15" s="15">
        <f t="shared" si="2"/>
        <v>17807.665000000001</v>
      </c>
      <c r="BE15" s="15">
        <f t="shared" si="2"/>
        <v>16504.842000000001</v>
      </c>
      <c r="BF15" s="15">
        <f t="shared" si="2"/>
        <v>15864.954999999998</v>
      </c>
      <c r="BG15" s="15">
        <f t="shared" si="2"/>
        <v>16210.878999999999</v>
      </c>
      <c r="BH15" s="15">
        <f t="shared" si="2"/>
        <v>15313.507000000001</v>
      </c>
      <c r="BI15" s="15">
        <f t="shared" si="2"/>
        <v>15909.731</v>
      </c>
      <c r="BJ15" s="15">
        <f t="shared" si="2"/>
        <v>16117.89</v>
      </c>
      <c r="BK15" s="15">
        <f t="shared" si="2"/>
        <v>16344.099</v>
      </c>
      <c r="BL15" s="15">
        <f t="shared" si="2"/>
        <v>15832.715</v>
      </c>
      <c r="BM15" s="15">
        <f t="shared" si="2"/>
        <v>14534.563000000002</v>
      </c>
      <c r="BN15" s="15">
        <f t="shared" si="2"/>
        <v>15129.132000000001</v>
      </c>
      <c r="BO15" s="15">
        <f t="shared" ref="BO15:BQ15" si="3">BO12+BO13+BO14</f>
        <v>14944.683999999999</v>
      </c>
      <c r="BP15" s="15">
        <f t="shared" si="3"/>
        <v>14948.5</v>
      </c>
      <c r="BQ15" s="15">
        <f t="shared" si="3"/>
        <v>14997.686953242293</v>
      </c>
      <c r="BR15" s="19"/>
    </row>
    <row r="16" spans="1:70" x14ac:dyDescent="0.25">
      <c r="A16" t="s">
        <v>38</v>
      </c>
      <c r="B16" s="15">
        <f>+B15*B63</f>
        <v>3721.3755817713518</v>
      </c>
      <c r="C16" s="15">
        <f t="shared" ref="C16:BN16" si="4">+C15*C63</f>
        <v>4033.8575008513894</v>
      </c>
      <c r="D16" s="15">
        <f t="shared" si="4"/>
        <v>4232.7096311750493</v>
      </c>
      <c r="E16" s="15">
        <f t="shared" si="4"/>
        <v>4210.6149500279753</v>
      </c>
      <c r="F16" s="15">
        <f t="shared" si="4"/>
        <v>4269.9549508229729</v>
      </c>
      <c r="G16" s="15">
        <f t="shared" si="4"/>
        <v>4418.3049528104648</v>
      </c>
      <c r="H16" s="15">
        <f t="shared" si="4"/>
        <v>4532.8816564731451</v>
      </c>
      <c r="I16" s="15">
        <f t="shared" si="4"/>
        <v>4644.6176154169161</v>
      </c>
      <c r="J16" s="15">
        <f t="shared" si="4"/>
        <v>4724.1584675463791</v>
      </c>
      <c r="K16" s="15">
        <f t="shared" si="4"/>
        <v>4754.7753828501818</v>
      </c>
      <c r="L16" s="15">
        <f t="shared" si="4"/>
        <v>4909.1225125775945</v>
      </c>
      <c r="M16" s="15">
        <f t="shared" si="4"/>
        <v>4978.8785773419258</v>
      </c>
      <c r="N16" s="15">
        <f t="shared" si="4"/>
        <v>5109.2371961096587</v>
      </c>
      <c r="O16" s="15">
        <f t="shared" si="4"/>
        <v>5366.4824123220114</v>
      </c>
      <c r="P16" s="15">
        <f t="shared" si="4"/>
        <v>5436.5541153884451</v>
      </c>
      <c r="Q16" s="15">
        <f t="shared" si="4"/>
        <v>5627.5152881595786</v>
      </c>
      <c r="R16" s="15">
        <f t="shared" si="4"/>
        <v>5675.8079483810388</v>
      </c>
      <c r="S16" s="15">
        <f t="shared" si="4"/>
        <v>5884.8267516555516</v>
      </c>
      <c r="T16" s="15">
        <f t="shared" si="4"/>
        <v>6014.487851074683</v>
      </c>
      <c r="U16" s="15">
        <f t="shared" si="4"/>
        <v>6121.6259586714932</v>
      </c>
      <c r="V16" s="15">
        <f t="shared" si="4"/>
        <v>6100.76545552475</v>
      </c>
      <c r="W16" s="15">
        <f t="shared" si="4"/>
        <v>7181.257223941453</v>
      </c>
      <c r="X16" s="15">
        <f t="shared" si="4"/>
        <v>7478.3097414685335</v>
      </c>
      <c r="Y16" s="15">
        <f t="shared" si="4"/>
        <v>7642.7216151431603</v>
      </c>
      <c r="Z16" s="15">
        <f t="shared" si="4"/>
        <v>7780.3686359669709</v>
      </c>
      <c r="AA16" s="15">
        <f t="shared" si="4"/>
        <v>7887.2838753066117</v>
      </c>
      <c r="AB16" s="15">
        <f t="shared" si="4"/>
        <v>7962.5177065299567</v>
      </c>
      <c r="AC16" s="15">
        <f t="shared" si="4"/>
        <v>8095.4585897697161</v>
      </c>
      <c r="AD16" s="15">
        <f t="shared" si="4"/>
        <v>8214.113104736196</v>
      </c>
      <c r="AE16" s="15">
        <f t="shared" si="4"/>
        <v>8363.231394902572</v>
      </c>
      <c r="AF16" s="15">
        <f t="shared" si="4"/>
        <v>8436.2060112104245</v>
      </c>
      <c r="AG16" s="15">
        <f t="shared" si="4"/>
        <v>8425.8779127378311</v>
      </c>
      <c r="AH16" s="15">
        <f t="shared" si="4"/>
        <v>8631.9940013605592</v>
      </c>
      <c r="AI16" s="15">
        <f t="shared" si="4"/>
        <v>8525.6576601668821</v>
      </c>
      <c r="AJ16" s="15">
        <f t="shared" si="4"/>
        <v>8958.514936142994</v>
      </c>
      <c r="AK16" s="15">
        <f t="shared" si="4"/>
        <v>8970.3248043569365</v>
      </c>
      <c r="AL16" s="15">
        <f t="shared" si="4"/>
        <v>9102.3682677964625</v>
      </c>
      <c r="AM16" s="15">
        <f t="shared" si="4"/>
        <v>9292.9759563926182</v>
      </c>
      <c r="AN16" s="15">
        <f t="shared" si="4"/>
        <v>9413.0504305178474</v>
      </c>
      <c r="AO16" s="15">
        <f t="shared" si="4"/>
        <v>9357.3733115386985</v>
      </c>
      <c r="AP16" s="15">
        <f t="shared" si="4"/>
        <v>9515.3403120677776</v>
      </c>
      <c r="AQ16" s="15">
        <f t="shared" si="4"/>
        <v>9463.3689342609341</v>
      </c>
      <c r="AR16" s="15">
        <f t="shared" si="4"/>
        <v>9321.9627534166139</v>
      </c>
      <c r="AS16" s="15">
        <f t="shared" si="4"/>
        <v>9299.8421755916097</v>
      </c>
      <c r="AT16" s="15">
        <f t="shared" si="4"/>
        <v>9262.106311117539</v>
      </c>
      <c r="AU16" s="15">
        <f t="shared" si="4"/>
        <v>9339.897941788231</v>
      </c>
      <c r="AV16" s="15">
        <f t="shared" si="4"/>
        <v>9872.5619611000948</v>
      </c>
      <c r="AW16" s="15">
        <f t="shared" si="4"/>
        <v>10070.906441927267</v>
      </c>
      <c r="AX16" s="15">
        <f t="shared" si="4"/>
        <v>10030.373696979395</v>
      </c>
      <c r="AY16" s="15">
        <f t="shared" si="4"/>
        <v>9371.7887332641512</v>
      </c>
      <c r="AZ16" s="15">
        <f t="shared" si="4"/>
        <v>10271.186715816186</v>
      </c>
      <c r="BA16" s="15">
        <f t="shared" si="4"/>
        <v>10170.558211797535</v>
      </c>
      <c r="BB16" s="15">
        <f t="shared" si="4"/>
        <v>10421.419260831797</v>
      </c>
      <c r="BC16" s="15">
        <f t="shared" si="4"/>
        <v>10826.791222924017</v>
      </c>
      <c r="BD16" s="15">
        <f t="shared" si="4"/>
        <v>11064.918097064845</v>
      </c>
      <c r="BE16" s="15">
        <f t="shared" si="4"/>
        <v>10650.674454529179</v>
      </c>
      <c r="BF16" s="15">
        <f t="shared" si="4"/>
        <v>10348.660576582846</v>
      </c>
      <c r="BG16" s="15">
        <f t="shared" si="4"/>
        <v>10730.107534164033</v>
      </c>
      <c r="BH16" s="15">
        <f t="shared" si="4"/>
        <v>10165.445472733949</v>
      </c>
      <c r="BI16" s="15">
        <f t="shared" si="4"/>
        <v>10603.205387454562</v>
      </c>
      <c r="BJ16" s="15">
        <f t="shared" si="4"/>
        <v>10701.125111614299</v>
      </c>
      <c r="BK16" s="15">
        <f t="shared" si="4"/>
        <v>10941.828226174455</v>
      </c>
      <c r="BL16" s="15">
        <f t="shared" si="4"/>
        <v>10640.570071327969</v>
      </c>
      <c r="BM16" s="15">
        <f t="shared" si="4"/>
        <v>9794.1448354885397</v>
      </c>
      <c r="BN16" s="15">
        <f t="shared" si="4"/>
        <v>10252.208004800745</v>
      </c>
      <c r="BO16" s="15">
        <f t="shared" ref="BO16:BQ16" si="5">+BO15*BO63</f>
        <v>10153.567980473428</v>
      </c>
      <c r="BP16" s="15">
        <f t="shared" si="5"/>
        <v>10208.566802051571</v>
      </c>
      <c r="BQ16" s="15">
        <f t="shared" si="5"/>
        <v>10276.719225394145</v>
      </c>
    </row>
    <row r="17" spans="1:69" x14ac:dyDescent="0.25">
      <c r="A17" s="16" t="s">
        <v>39</v>
      </c>
      <c r="B17" s="17">
        <f>+B15-B16</f>
        <v>3847.010795636319</v>
      </c>
      <c r="C17" s="17">
        <f>+C15-C16</f>
        <v>4170.0422364912774</v>
      </c>
      <c r="D17" s="17">
        <f t="shared" ref="D17:BO17" si="6">+D15-D16</f>
        <v>4375.6076988535233</v>
      </c>
      <c r="E17" s="17">
        <f t="shared" si="6"/>
        <v>4352.7670919243847</v>
      </c>
      <c r="F17" s="17">
        <f>+F15-F16</f>
        <v>4414.1104362483557</v>
      </c>
      <c r="G17" s="17">
        <f t="shared" si="6"/>
        <v>4567.4687970582863</v>
      </c>
      <c r="H17" s="17">
        <f t="shared" si="6"/>
        <v>4685.9136587051044</v>
      </c>
      <c r="I17" s="17">
        <f t="shared" si="6"/>
        <v>4801.4218708896033</v>
      </c>
      <c r="J17" s="17">
        <f t="shared" si="6"/>
        <v>4883.648055834502</v>
      </c>
      <c r="K17" s="17">
        <f t="shared" si="6"/>
        <v>4915.2986111505934</v>
      </c>
      <c r="L17" s="17">
        <f t="shared" si="6"/>
        <v>5074.8565652698617</v>
      </c>
      <c r="M17" s="17">
        <f t="shared" si="6"/>
        <v>5146.9676242889982</v>
      </c>
      <c r="N17" s="17">
        <f t="shared" si="6"/>
        <v>5281.727205170916</v>
      </c>
      <c r="O17" s="17">
        <f t="shared" si="6"/>
        <v>5547.6571287030274</v>
      </c>
      <c r="P17" s="17">
        <f t="shared" si="6"/>
        <v>5620.094482106867</v>
      </c>
      <c r="Q17" s="17">
        <f t="shared" si="6"/>
        <v>5817.5025848515634</v>
      </c>
      <c r="R17" s="17">
        <f t="shared" si="6"/>
        <v>5867.4256257109655</v>
      </c>
      <c r="S17" s="17">
        <f t="shared" si="6"/>
        <v>6001.5707551788182</v>
      </c>
      <c r="T17" s="17">
        <f t="shared" si="6"/>
        <v>6054.5902377451448</v>
      </c>
      <c r="U17" s="17">
        <f t="shared" si="6"/>
        <v>6085.197603113731</v>
      </c>
      <c r="V17" s="17">
        <f t="shared" si="6"/>
        <v>5984.4627737574483</v>
      </c>
      <c r="W17" s="17">
        <f t="shared" si="6"/>
        <v>7021.4367053505212</v>
      </c>
      <c r="X17" s="17">
        <f t="shared" si="6"/>
        <v>7249.8570036178653</v>
      </c>
      <c r="Y17" s="17">
        <f t="shared" si="6"/>
        <v>7286.9326414874504</v>
      </c>
      <c r="Z17" s="17">
        <f t="shared" si="6"/>
        <v>7367.3274848175015</v>
      </c>
      <c r="AA17" s="17">
        <f t="shared" si="6"/>
        <v>7428.4126258849301</v>
      </c>
      <c r="AB17" s="17">
        <f t="shared" si="6"/>
        <v>7417.7949090429638</v>
      </c>
      <c r="AC17" s="17">
        <f t="shared" si="6"/>
        <v>7504.9924409598661</v>
      </c>
      <c r="AD17" s="17">
        <f t="shared" si="6"/>
        <v>7659.0797797478335</v>
      </c>
      <c r="AE17" s="17">
        <f t="shared" si="6"/>
        <v>7626.4520497509584</v>
      </c>
      <c r="AF17" s="17">
        <f t="shared" si="6"/>
        <v>7579.489117680545</v>
      </c>
      <c r="AG17" s="17">
        <f t="shared" si="6"/>
        <v>7506.8243333770024</v>
      </c>
      <c r="AH17" s="17">
        <f t="shared" si="6"/>
        <v>7520.3108875187536</v>
      </c>
      <c r="AI17" s="17">
        <f t="shared" si="6"/>
        <v>7402.6594783476321</v>
      </c>
      <c r="AJ17" s="17">
        <f t="shared" si="6"/>
        <v>7518.006189331496</v>
      </c>
      <c r="AK17" s="17">
        <f t="shared" si="6"/>
        <v>7455.265451758798</v>
      </c>
      <c r="AL17" s="17">
        <f t="shared" si="6"/>
        <v>7448.7069659100616</v>
      </c>
      <c r="AM17" s="17">
        <f t="shared" si="6"/>
        <v>7468.8562959398823</v>
      </c>
      <c r="AN17" s="17">
        <f t="shared" si="6"/>
        <v>7456.5807800636576</v>
      </c>
      <c r="AO17" s="17">
        <f t="shared" si="6"/>
        <v>7364.9748548430816</v>
      </c>
      <c r="AP17" s="17">
        <f t="shared" si="6"/>
        <v>7495.1508408844729</v>
      </c>
      <c r="AQ17" s="17">
        <f t="shared" si="6"/>
        <v>7487.2445437224396</v>
      </c>
      <c r="AR17" s="17">
        <f t="shared" si="6"/>
        <v>7310.126367317891</v>
      </c>
      <c r="AS17" s="17">
        <f t="shared" si="6"/>
        <v>7216.8632416060827</v>
      </c>
      <c r="AT17" s="17">
        <f t="shared" si="6"/>
        <v>7098.4011766099538</v>
      </c>
      <c r="AU17" s="17">
        <f t="shared" si="6"/>
        <v>7055.8478120025229</v>
      </c>
      <c r="AV17" s="17">
        <f t="shared" si="6"/>
        <v>7275.6842391072278</v>
      </c>
      <c r="AW17" s="17">
        <f t="shared" si="6"/>
        <v>7441.617184917186</v>
      </c>
      <c r="AX17" s="17">
        <f t="shared" si="6"/>
        <v>7386.7254701816037</v>
      </c>
      <c r="AY17" s="17">
        <f t="shared" si="6"/>
        <v>6078.489266735849</v>
      </c>
      <c r="AZ17" s="17">
        <f t="shared" si="6"/>
        <v>6625.7272841838148</v>
      </c>
      <c r="BA17" s="17">
        <f t="shared" si="6"/>
        <v>6492.479788202465</v>
      </c>
      <c r="BB17" s="17">
        <f t="shared" si="6"/>
        <v>6661.7137391682045</v>
      </c>
      <c r="BC17" s="17">
        <f t="shared" si="6"/>
        <v>6741.281777075983</v>
      </c>
      <c r="BD17" s="17">
        <f t="shared" si="6"/>
        <v>6742.746902935156</v>
      </c>
      <c r="BE17" s="17">
        <f t="shared" si="6"/>
        <v>5854.167545470822</v>
      </c>
      <c r="BF17" s="17">
        <f t="shared" si="6"/>
        <v>5516.2944234171518</v>
      </c>
      <c r="BG17" s="17">
        <f t="shared" si="6"/>
        <v>5480.7714658359655</v>
      </c>
      <c r="BH17" s="17">
        <f t="shared" si="6"/>
        <v>5148.0615272660525</v>
      </c>
      <c r="BI17" s="17">
        <f t="shared" si="6"/>
        <v>5306.525612545438</v>
      </c>
      <c r="BJ17" s="17">
        <f t="shared" si="6"/>
        <v>5416.7648883857</v>
      </c>
      <c r="BK17" s="17">
        <f t="shared" si="6"/>
        <v>5402.2707738255449</v>
      </c>
      <c r="BL17" s="17">
        <f t="shared" si="6"/>
        <v>5192.1449286720308</v>
      </c>
      <c r="BM17" s="17">
        <f t="shared" si="6"/>
        <v>4740.4181645114622</v>
      </c>
      <c r="BN17" s="17">
        <f t="shared" si="6"/>
        <v>4876.9239951992568</v>
      </c>
      <c r="BO17" s="17">
        <f t="shared" si="6"/>
        <v>4791.1160195265711</v>
      </c>
      <c r="BP17" s="17">
        <f t="shared" ref="BP17:BQ17" si="7">+BP15-BP16</f>
        <v>4739.9331979484286</v>
      </c>
      <c r="BQ17" s="17">
        <f>+BQ15-BQ16</f>
        <v>4720.9677278481486</v>
      </c>
    </row>
    <row r="18" spans="1:69" x14ac:dyDescent="0.25">
      <c r="B18" s="20"/>
      <c r="AR18" s="20"/>
      <c r="BQ18" s="20"/>
    </row>
    <row r="20" spans="1:69" x14ac:dyDescent="0.25">
      <c r="A20" s="13" t="s">
        <v>40</v>
      </c>
    </row>
    <row r="21" spans="1:69" x14ac:dyDescent="0.25">
      <c r="A21" s="14" t="s">
        <v>41</v>
      </c>
      <c r="B21" s="14">
        <v>1950</v>
      </c>
      <c r="C21" s="14">
        <v>1951</v>
      </c>
      <c r="D21" s="14">
        <v>1952</v>
      </c>
      <c r="E21" s="14">
        <v>1953</v>
      </c>
      <c r="F21" s="14">
        <v>1954</v>
      </c>
      <c r="G21" s="14">
        <v>1955</v>
      </c>
      <c r="H21" s="14">
        <v>1956</v>
      </c>
      <c r="I21" s="14">
        <v>1957</v>
      </c>
      <c r="J21" s="14">
        <v>1958</v>
      </c>
      <c r="K21" s="14">
        <v>1959</v>
      </c>
      <c r="L21" s="14">
        <v>1960</v>
      </c>
      <c r="M21" s="14">
        <v>1961</v>
      </c>
      <c r="N21" s="14">
        <v>1962</v>
      </c>
      <c r="O21" s="14">
        <v>1963</v>
      </c>
      <c r="P21" s="14">
        <v>1964</v>
      </c>
      <c r="Q21" s="14">
        <v>1965</v>
      </c>
      <c r="R21" s="14">
        <v>1966</v>
      </c>
      <c r="S21" s="14">
        <v>1967</v>
      </c>
      <c r="T21" s="14">
        <v>1968</v>
      </c>
      <c r="U21" s="14">
        <v>1969</v>
      </c>
      <c r="V21" s="14">
        <v>1970</v>
      </c>
      <c r="W21" s="14">
        <v>1971</v>
      </c>
      <c r="X21" s="14">
        <v>1972</v>
      </c>
      <c r="Y21" s="14">
        <v>1973</v>
      </c>
      <c r="Z21" s="14">
        <v>1974</v>
      </c>
      <c r="AA21" s="14">
        <v>1975</v>
      </c>
      <c r="AB21" s="14">
        <v>1976</v>
      </c>
      <c r="AC21" s="14">
        <v>1977</v>
      </c>
      <c r="AD21" s="14">
        <v>1978</v>
      </c>
      <c r="AE21" s="14">
        <v>1979</v>
      </c>
      <c r="AF21" s="14">
        <v>1980</v>
      </c>
      <c r="AG21" s="14">
        <v>1981</v>
      </c>
      <c r="AH21" s="14">
        <v>1982</v>
      </c>
      <c r="AI21" s="14">
        <v>1983</v>
      </c>
      <c r="AJ21" s="14">
        <v>1984</v>
      </c>
      <c r="AK21" s="14">
        <v>1985</v>
      </c>
      <c r="AL21" s="14">
        <v>1986</v>
      </c>
      <c r="AM21" s="14">
        <v>1987</v>
      </c>
      <c r="AN21" s="14">
        <v>1988</v>
      </c>
      <c r="AO21" s="14">
        <v>1989</v>
      </c>
      <c r="AP21" s="14">
        <v>1990</v>
      </c>
      <c r="AQ21" s="14">
        <v>1991</v>
      </c>
      <c r="AR21" s="14">
        <v>1992</v>
      </c>
      <c r="AS21" s="14">
        <v>1993</v>
      </c>
      <c r="AT21" s="14">
        <v>1994</v>
      </c>
      <c r="AU21" s="14">
        <v>1995</v>
      </c>
      <c r="AV21" s="14">
        <v>1996</v>
      </c>
      <c r="AW21" s="14">
        <v>1997</v>
      </c>
      <c r="AX21" s="14">
        <v>1998</v>
      </c>
      <c r="AY21" s="14">
        <v>1999</v>
      </c>
      <c r="AZ21" s="14">
        <v>2000</v>
      </c>
      <c r="BA21" s="14">
        <v>2001</v>
      </c>
      <c r="BB21" s="14">
        <v>2002</v>
      </c>
      <c r="BC21" s="14">
        <v>2003</v>
      </c>
      <c r="BD21" s="14">
        <v>2004</v>
      </c>
      <c r="BE21" s="14">
        <v>2005</v>
      </c>
      <c r="BF21" s="14">
        <v>2006</v>
      </c>
      <c r="BG21" s="14">
        <v>2007</v>
      </c>
      <c r="BH21" s="14">
        <v>2008</v>
      </c>
      <c r="BI21" s="14">
        <v>2009</v>
      </c>
      <c r="BJ21" s="14">
        <v>2010</v>
      </c>
      <c r="BK21" s="14">
        <v>2011</v>
      </c>
      <c r="BL21" s="14">
        <v>2012</v>
      </c>
      <c r="BM21" s="14">
        <v>2013</v>
      </c>
      <c r="BN21" s="14">
        <v>2014</v>
      </c>
      <c r="BO21" s="14">
        <v>2015</v>
      </c>
      <c r="BP21" s="14">
        <v>2016</v>
      </c>
      <c r="BQ21" s="14">
        <v>2017</v>
      </c>
    </row>
    <row r="22" spans="1:69" x14ac:dyDescent="0.25">
      <c r="A22" t="s">
        <v>30</v>
      </c>
      <c r="B22" s="21">
        <f>B12/B15</f>
        <v>1</v>
      </c>
      <c r="C22" s="21">
        <f>C12/C15</f>
        <v>1</v>
      </c>
      <c r="D22" s="21">
        <f>D12/D15</f>
        <v>1</v>
      </c>
      <c r="E22" s="21">
        <f t="shared" ref="E22:BP22" si="8">E12/E15</f>
        <v>1</v>
      </c>
      <c r="F22" s="21">
        <f t="shared" si="8"/>
        <v>1</v>
      </c>
      <c r="G22" s="21">
        <f t="shared" si="8"/>
        <v>1</v>
      </c>
      <c r="H22" s="21">
        <f>H12/H15</f>
        <v>1</v>
      </c>
      <c r="I22" s="21">
        <f t="shared" si="8"/>
        <v>1</v>
      </c>
      <c r="J22" s="21">
        <f t="shared" si="8"/>
        <v>1</v>
      </c>
      <c r="K22" s="21">
        <f t="shared" si="8"/>
        <v>1</v>
      </c>
      <c r="L22" s="21">
        <f t="shared" si="8"/>
        <v>1</v>
      </c>
      <c r="M22" s="21">
        <f t="shared" si="8"/>
        <v>1</v>
      </c>
      <c r="N22" s="21">
        <f t="shared" si="8"/>
        <v>1</v>
      </c>
      <c r="O22" s="21">
        <f t="shared" si="8"/>
        <v>1</v>
      </c>
      <c r="P22" s="21">
        <f t="shared" si="8"/>
        <v>1</v>
      </c>
      <c r="Q22" s="21">
        <f t="shared" si="8"/>
        <v>1</v>
      </c>
      <c r="R22" s="21">
        <f t="shared" si="8"/>
        <v>1</v>
      </c>
      <c r="S22" s="21">
        <f t="shared" si="8"/>
        <v>0.9850030448228656</v>
      </c>
      <c r="T22" s="21">
        <f t="shared" si="8"/>
        <v>0.97046004661598895</v>
      </c>
      <c r="U22" s="21">
        <f t="shared" si="8"/>
        <v>0.95619009547794964</v>
      </c>
      <c r="V22" s="21">
        <f t="shared" si="8"/>
        <v>0.94099908318990255</v>
      </c>
      <c r="W22" s="21">
        <f t="shared" si="8"/>
        <v>0.93724431552715404</v>
      </c>
      <c r="X22" s="21">
        <f t="shared" si="8"/>
        <v>0.92737999453492925</v>
      </c>
      <c r="Y22" s="21">
        <f t="shared" si="8"/>
        <v>0.90789442769694995</v>
      </c>
      <c r="Z22" s="21">
        <f t="shared" si="8"/>
        <v>0.89976205739265647</v>
      </c>
      <c r="AA22" s="21">
        <f t="shared" si="8"/>
        <v>0.89335404667586549</v>
      </c>
      <c r="AB22" s="21">
        <f t="shared" si="8"/>
        <v>0.8802784247939166</v>
      </c>
      <c r="AC22" s="21">
        <f t="shared" si="8"/>
        <v>0.87440801796500955</v>
      </c>
      <c r="AD22" s="21">
        <f t="shared" si="8"/>
        <v>0.88136210050798736</v>
      </c>
      <c r="AE22" s="21">
        <f t="shared" si="8"/>
        <v>0.85435745878723457</v>
      </c>
      <c r="AF22" s="21">
        <f t="shared" si="8"/>
        <v>0.84199820263630154</v>
      </c>
      <c r="AG22" s="21">
        <f t="shared" si="8"/>
        <v>0.83535532797980472</v>
      </c>
      <c r="AH22" s="21">
        <f t="shared" si="8"/>
        <v>0.81311918012152762</v>
      </c>
      <c r="AI22" s="21">
        <f t="shared" si="8"/>
        <v>0.81352160391738815</v>
      </c>
      <c r="AJ22" s="21">
        <f t="shared" si="8"/>
        <v>0.77578945256696008</v>
      </c>
      <c r="AK22" s="21">
        <f t="shared" si="8"/>
        <v>0.76749707654229726</v>
      </c>
      <c r="AL22" s="21">
        <f t="shared" si="8"/>
        <v>0.75106139779036596</v>
      </c>
      <c r="AM22" s="21">
        <f t="shared" si="8"/>
        <v>0.73113456293934809</v>
      </c>
      <c r="AN22" s="21">
        <f t="shared" si="8"/>
        <v>0.71604624576532561</v>
      </c>
      <c r="AO22" s="21">
        <f t="shared" si="8"/>
        <v>0.71184484231850087</v>
      </c>
      <c r="AP22" s="21">
        <f t="shared" si="8"/>
        <v>0.70960326338095314</v>
      </c>
      <c r="AQ22" s="21">
        <f t="shared" si="8"/>
        <v>0.70269827920945194</v>
      </c>
      <c r="AR22" s="21">
        <f t="shared" si="8"/>
        <v>0.69088291351302888</v>
      </c>
      <c r="AS22" s="21">
        <f t="shared" si="8"/>
        <v>0.68392526920900287</v>
      </c>
      <c r="AT22" s="21">
        <f t="shared" si="8"/>
        <v>0.66871165207156114</v>
      </c>
      <c r="AU22" s="21">
        <f t="shared" si="8"/>
        <v>0.65561054590253387</v>
      </c>
      <c r="AV22" s="21">
        <f t="shared" si="8"/>
        <v>0.63507785902507896</v>
      </c>
      <c r="AW22" s="21">
        <f t="shared" si="8"/>
        <v>0.68571697762717077</v>
      </c>
      <c r="AX22" s="21">
        <f t="shared" si="8"/>
        <v>0.68247114214881965</v>
      </c>
      <c r="AY22" s="21">
        <f t="shared" si="8"/>
        <v>0.73890314465539064</v>
      </c>
      <c r="AZ22" s="21">
        <f t="shared" si="8"/>
        <v>0.73376487564533965</v>
      </c>
      <c r="BA22" s="21">
        <f t="shared" si="8"/>
        <v>0.75235596294025131</v>
      </c>
      <c r="BB22" s="21">
        <f t="shared" si="8"/>
        <v>0.76025515928489229</v>
      </c>
      <c r="BC22" s="21">
        <f t="shared" si="8"/>
        <v>0.73546142482445276</v>
      </c>
      <c r="BD22" s="21">
        <f t="shared" si="8"/>
        <v>0.51500783510920711</v>
      </c>
      <c r="BE22" s="21">
        <f t="shared" si="8"/>
        <v>0.4710233518139707</v>
      </c>
      <c r="BF22" s="21">
        <f t="shared" si="8"/>
        <v>0.45334550271337049</v>
      </c>
      <c r="BG22" s="21">
        <f t="shared" si="8"/>
        <v>0.41743671024871631</v>
      </c>
      <c r="BH22" s="21">
        <f t="shared" si="8"/>
        <v>0.4188245710143339</v>
      </c>
      <c r="BI22" s="21">
        <f t="shared" si="8"/>
        <v>0.42601317394995553</v>
      </c>
      <c r="BJ22" s="21">
        <f t="shared" si="8"/>
        <v>0.42959239701970914</v>
      </c>
      <c r="BK22" s="21">
        <f t="shared" si="8"/>
        <v>0.44106866949349732</v>
      </c>
      <c r="BL22" s="21">
        <f t="shared" si="8"/>
        <v>0.40292805119020964</v>
      </c>
      <c r="BM22" s="21">
        <f>BM12/BM15</f>
        <v>0.37155138410422106</v>
      </c>
      <c r="BN22" s="21">
        <f t="shared" si="8"/>
        <v>0.36055498755645726</v>
      </c>
      <c r="BO22" s="21">
        <f t="shared" si="8"/>
        <v>0.34824155532495704</v>
      </c>
      <c r="BP22" s="21">
        <f t="shared" si="8"/>
        <v>0.33232705622637726</v>
      </c>
      <c r="BQ22" s="21">
        <f>BQ12/BQ15</f>
        <v>0.30600130679623211</v>
      </c>
    </row>
    <row r="23" spans="1:69" x14ac:dyDescent="0.25">
      <c r="A23" t="s">
        <v>31</v>
      </c>
      <c r="B23" s="21">
        <f t="shared" ref="B23:BL23" si="9">B13/B15</f>
        <v>0</v>
      </c>
      <c r="C23" s="21">
        <f t="shared" si="9"/>
        <v>0</v>
      </c>
      <c r="D23" s="21">
        <f t="shared" si="9"/>
        <v>0</v>
      </c>
      <c r="E23" s="21">
        <f t="shared" si="9"/>
        <v>0</v>
      </c>
      <c r="F23" s="21">
        <f t="shared" si="9"/>
        <v>0</v>
      </c>
      <c r="G23" s="21">
        <f t="shared" si="9"/>
        <v>0</v>
      </c>
      <c r="H23" s="21">
        <f t="shared" si="9"/>
        <v>0</v>
      </c>
      <c r="I23" s="21">
        <f t="shared" si="9"/>
        <v>0</v>
      </c>
      <c r="J23" s="21">
        <f t="shared" si="9"/>
        <v>0</v>
      </c>
      <c r="K23" s="21">
        <f t="shared" si="9"/>
        <v>0</v>
      </c>
      <c r="L23" s="21">
        <f t="shared" si="9"/>
        <v>0</v>
      </c>
      <c r="M23" s="21">
        <f t="shared" si="9"/>
        <v>0</v>
      </c>
      <c r="N23" s="21">
        <f t="shared" si="9"/>
        <v>0</v>
      </c>
      <c r="O23" s="21">
        <f t="shared" si="9"/>
        <v>0</v>
      </c>
      <c r="P23" s="21">
        <f t="shared" si="9"/>
        <v>0</v>
      </c>
      <c r="Q23" s="21">
        <f t="shared" si="9"/>
        <v>0</v>
      </c>
      <c r="R23" s="21">
        <f t="shared" si="9"/>
        <v>0</v>
      </c>
      <c r="S23" s="21">
        <f t="shared" si="9"/>
        <v>1.4996955177134372E-2</v>
      </c>
      <c r="T23" s="21">
        <f t="shared" si="9"/>
        <v>2.9539953384011101E-2</v>
      </c>
      <c r="U23" s="21">
        <f t="shared" si="9"/>
        <v>4.3809904522050268E-2</v>
      </c>
      <c r="V23" s="21">
        <f t="shared" si="9"/>
        <v>5.9000916810097503E-2</v>
      </c>
      <c r="W23" s="21">
        <f t="shared" si="9"/>
        <v>6.2755684472845949E-2</v>
      </c>
      <c r="X23" s="21">
        <f t="shared" si="9"/>
        <v>7.2620005465070817E-2</v>
      </c>
      <c r="Y23" s="21">
        <f t="shared" si="9"/>
        <v>9.2105572303050123E-2</v>
      </c>
      <c r="Z23" s="21">
        <f t="shared" si="9"/>
        <v>0.10023794260734356</v>
      </c>
      <c r="AA23" s="21">
        <f t="shared" si="9"/>
        <v>0.10664595332413453</v>
      </c>
      <c r="AB23" s="21">
        <f t="shared" si="9"/>
        <v>0.11972157520608334</v>
      </c>
      <c r="AC23" s="21">
        <f t="shared" si="9"/>
        <v>0.12559198203499036</v>
      </c>
      <c r="AD23" s="21">
        <f t="shared" si="9"/>
        <v>0.11863789949201259</v>
      </c>
      <c r="AE23" s="21">
        <f t="shared" si="9"/>
        <v>0.1456425412127654</v>
      </c>
      <c r="AF23" s="21">
        <f t="shared" si="9"/>
        <v>0.15280694946640869</v>
      </c>
      <c r="AG23" s="21">
        <f t="shared" si="9"/>
        <v>0.15610506365466945</v>
      </c>
      <c r="AH23" s="21">
        <f t="shared" si="9"/>
        <v>0.17306669906826994</v>
      </c>
      <c r="AI23" s="21">
        <f t="shared" si="9"/>
        <v>0.16853131559476045</v>
      </c>
      <c r="AJ23" s="21">
        <f t="shared" si="9"/>
        <v>0.20050963176186479</v>
      </c>
      <c r="AK23" s="21">
        <f t="shared" si="9"/>
        <v>0.2047758873883464</v>
      </c>
      <c r="AL23" s="21">
        <f t="shared" si="9"/>
        <v>0.21738290867966359</v>
      </c>
      <c r="AM23" s="21">
        <f t="shared" si="9"/>
        <v>0.23324129085757128</v>
      </c>
      <c r="AN23" s="21">
        <f t="shared" si="9"/>
        <v>0.24397239229937329</v>
      </c>
      <c r="AO23" s="21">
        <f t="shared" si="9"/>
        <v>0.24392935982744041</v>
      </c>
      <c r="AP23" s="21">
        <f t="shared" si="9"/>
        <v>0.24914936624255316</v>
      </c>
      <c r="AQ23" s="21">
        <f t="shared" si="9"/>
        <v>0.2677238321695487</v>
      </c>
      <c r="AR23" s="21">
        <f t="shared" si="9"/>
        <v>0.2790444247941658</v>
      </c>
      <c r="AS23" s="21">
        <f t="shared" si="9"/>
        <v>0.27906933579098953</v>
      </c>
      <c r="AT23" s="21">
        <f t="shared" si="9"/>
        <v>0.29203887242194926</v>
      </c>
      <c r="AU23" s="21">
        <f t="shared" si="9"/>
        <v>0.29834910474014092</v>
      </c>
      <c r="AV23" s="21">
        <f t="shared" si="9"/>
        <v>0.30468785600199888</v>
      </c>
      <c r="AW23" s="21">
        <f t="shared" si="9"/>
        <v>0.21168726104671221</v>
      </c>
      <c r="AX23" s="21">
        <f t="shared" si="9"/>
        <v>0.2133286058555382</v>
      </c>
      <c r="AY23" s="21">
        <f t="shared" si="9"/>
        <v>0.2054298311007737</v>
      </c>
      <c r="AZ23" s="21">
        <f t="shared" si="9"/>
        <v>0.18100174978697292</v>
      </c>
      <c r="BA23" s="21">
        <f t="shared" si="9"/>
        <v>0.15562876349438801</v>
      </c>
      <c r="BB23" s="21">
        <f t="shared" si="9"/>
        <v>0.16080732966253905</v>
      </c>
      <c r="BC23" s="21">
        <f t="shared" si="9"/>
        <v>0.15995755482118046</v>
      </c>
      <c r="BD23" s="21">
        <f>BD13/BD15</f>
        <v>0.21357101001170001</v>
      </c>
      <c r="BE23" s="21">
        <f t="shared" si="9"/>
        <v>0.23458255462245564</v>
      </c>
      <c r="BF23" s="21">
        <f t="shared" si="9"/>
        <v>0.21489433786607026</v>
      </c>
      <c r="BG23" s="21">
        <f t="shared" si="9"/>
        <v>0.24534049017329659</v>
      </c>
      <c r="BH23" s="21">
        <f t="shared" si="9"/>
        <v>0.24552253118766326</v>
      </c>
      <c r="BI23" s="21">
        <f t="shared" si="9"/>
        <v>0.25608553658135391</v>
      </c>
      <c r="BJ23" s="21">
        <f t="shared" si="9"/>
        <v>0.24163100753262368</v>
      </c>
      <c r="BK23" s="21">
        <f t="shared" si="9"/>
        <v>0.25160218376063437</v>
      </c>
      <c r="BL23" s="21">
        <f t="shared" si="9"/>
        <v>0.25682139797248921</v>
      </c>
      <c r="BM23" s="21">
        <f>BM13/BM15</f>
        <v>0.25810194637430789</v>
      </c>
      <c r="BN23" s="21">
        <f t="shared" ref="BN23:DY23" si="10">BN13/BN15</f>
        <v>0.2641541497555841</v>
      </c>
      <c r="BO23" s="21">
        <f t="shared" si="10"/>
        <v>0.26772690543339694</v>
      </c>
      <c r="BP23" s="21">
        <f t="shared" si="10"/>
        <v>0.27360410743552865</v>
      </c>
      <c r="BQ23" s="21">
        <f>BQ13/BQ15</f>
        <v>0.27889625201186441</v>
      </c>
    </row>
    <row r="24" spans="1:69" x14ac:dyDescent="0.25">
      <c r="A24" s="16" t="s">
        <v>32</v>
      </c>
      <c r="B24" s="22">
        <f t="shared" ref="B24:BL24" si="11">B14/B15</f>
        <v>0</v>
      </c>
      <c r="C24" s="22">
        <f t="shared" si="11"/>
        <v>0</v>
      </c>
      <c r="D24" s="22">
        <f t="shared" si="11"/>
        <v>0</v>
      </c>
      <c r="E24" s="22">
        <f t="shared" si="11"/>
        <v>0</v>
      </c>
      <c r="F24" s="22">
        <f t="shared" si="11"/>
        <v>0</v>
      </c>
      <c r="G24" s="22">
        <f t="shared" si="11"/>
        <v>0</v>
      </c>
      <c r="H24" s="22">
        <f t="shared" si="11"/>
        <v>0</v>
      </c>
      <c r="I24" s="22">
        <f t="shared" si="11"/>
        <v>0</v>
      </c>
      <c r="J24" s="22">
        <f t="shared" si="11"/>
        <v>0</v>
      </c>
      <c r="K24" s="22">
        <f t="shared" si="11"/>
        <v>0</v>
      </c>
      <c r="L24" s="22">
        <f t="shared" si="11"/>
        <v>0</v>
      </c>
      <c r="M24" s="22">
        <f t="shared" si="11"/>
        <v>0</v>
      </c>
      <c r="N24" s="22">
        <f t="shared" si="11"/>
        <v>0</v>
      </c>
      <c r="O24" s="22">
        <f t="shared" si="11"/>
        <v>0</v>
      </c>
      <c r="P24" s="22">
        <f t="shared" si="11"/>
        <v>0</v>
      </c>
      <c r="Q24" s="22">
        <f t="shared" si="11"/>
        <v>0</v>
      </c>
      <c r="R24" s="22">
        <f t="shared" si="11"/>
        <v>0</v>
      </c>
      <c r="S24" s="22">
        <f t="shared" si="11"/>
        <v>0</v>
      </c>
      <c r="T24" s="22">
        <f t="shared" si="11"/>
        <v>0</v>
      </c>
      <c r="U24" s="22">
        <f t="shared" si="11"/>
        <v>0</v>
      </c>
      <c r="V24" s="22">
        <f t="shared" si="11"/>
        <v>0</v>
      </c>
      <c r="W24" s="22">
        <f t="shared" si="11"/>
        <v>0</v>
      </c>
      <c r="X24" s="22">
        <f t="shared" si="11"/>
        <v>0</v>
      </c>
      <c r="Y24" s="22">
        <f t="shared" si="11"/>
        <v>0</v>
      </c>
      <c r="Z24" s="22">
        <f t="shared" si="11"/>
        <v>0</v>
      </c>
      <c r="AA24" s="22">
        <f t="shared" si="11"/>
        <v>0</v>
      </c>
      <c r="AB24" s="22">
        <f t="shared" si="11"/>
        <v>0</v>
      </c>
      <c r="AC24" s="22">
        <f t="shared" si="11"/>
        <v>0</v>
      </c>
      <c r="AD24" s="22">
        <f t="shared" si="11"/>
        <v>0</v>
      </c>
      <c r="AE24" s="22">
        <f t="shared" si="11"/>
        <v>0</v>
      </c>
      <c r="AF24" s="22">
        <f t="shared" si="11"/>
        <v>5.194847897289771E-3</v>
      </c>
      <c r="AG24" s="22">
        <f t="shared" si="11"/>
        <v>8.539608365525914E-3</v>
      </c>
      <c r="AH24" s="22">
        <f t="shared" si="11"/>
        <v>1.3814120810202581E-2</v>
      </c>
      <c r="AI24" s="22">
        <f t="shared" si="11"/>
        <v>1.794708048785142E-2</v>
      </c>
      <c r="AJ24" s="22">
        <f t="shared" si="11"/>
        <v>2.3700915671175077E-2</v>
      </c>
      <c r="AK24" s="22">
        <f t="shared" si="11"/>
        <v>2.7727036069356399E-2</v>
      </c>
      <c r="AL24" s="22">
        <f t="shared" si="11"/>
        <v>3.155569352997057E-2</v>
      </c>
      <c r="AM24" s="22">
        <f t="shared" si="11"/>
        <v>3.562414620308077E-2</v>
      </c>
      <c r="AN24" s="22">
        <f t="shared" si="11"/>
        <v>3.998136193530108E-2</v>
      </c>
      <c r="AO24" s="22">
        <f t="shared" si="11"/>
        <v>4.4225797854058668E-2</v>
      </c>
      <c r="AP24" s="22">
        <f t="shared" si="11"/>
        <v>4.12473703764938E-2</v>
      </c>
      <c r="AQ24" s="22">
        <f t="shared" si="11"/>
        <v>2.9577888620999335E-2</v>
      </c>
      <c r="AR24" s="22">
        <f t="shared" si="11"/>
        <v>3.0072661692805345E-2</v>
      </c>
      <c r="AS24" s="22">
        <f t="shared" si="11"/>
        <v>3.7005395000007518E-2</v>
      </c>
      <c r="AT24" s="22">
        <f t="shared" si="11"/>
        <v>3.9249475506489717E-2</v>
      </c>
      <c r="AU24" s="22">
        <f t="shared" si="11"/>
        <v>4.6040349357325303E-2</v>
      </c>
      <c r="AV24" s="22">
        <f t="shared" si="11"/>
        <v>6.0234284972922075E-2</v>
      </c>
      <c r="AW24" s="22">
        <f t="shared" si="11"/>
        <v>0.10259576132611706</v>
      </c>
      <c r="AX24" s="22">
        <f t="shared" si="11"/>
        <v>0.10420025199564208</v>
      </c>
      <c r="AY24" s="22">
        <f t="shared" si="11"/>
        <v>5.5667024243835614E-2</v>
      </c>
      <c r="AZ24" s="22">
        <f t="shared" si="11"/>
        <v>8.5233374567687328E-2</v>
      </c>
      <c r="BA24" s="22">
        <f t="shared" si="11"/>
        <v>9.2015273565360642E-2</v>
      </c>
      <c r="BB24" s="22">
        <f>BB14/BB15</f>
        <v>7.8937511052568632E-2</v>
      </c>
      <c r="BC24" s="22">
        <f t="shared" si="11"/>
        <v>0.1045810203543667</v>
      </c>
      <c r="BD24" s="22">
        <f t="shared" si="11"/>
        <v>0.2714211548790928</v>
      </c>
      <c r="BE24" s="22">
        <f t="shared" si="11"/>
        <v>0.29439409356357366</v>
      </c>
      <c r="BF24" s="22">
        <f t="shared" si="11"/>
        <v>0.33176015942055936</v>
      </c>
      <c r="BG24" s="22">
        <f t="shared" si="11"/>
        <v>0.33722279957798712</v>
      </c>
      <c r="BH24" s="22">
        <f t="shared" si="11"/>
        <v>0.33565289779800273</v>
      </c>
      <c r="BI24" s="22">
        <f t="shared" si="11"/>
        <v>0.31790128946869062</v>
      </c>
      <c r="BJ24" s="22">
        <f t="shared" si="11"/>
        <v>0.32877659544766719</v>
      </c>
      <c r="BK24" s="22">
        <f t="shared" si="11"/>
        <v>0.30732914674586836</v>
      </c>
      <c r="BL24" s="22">
        <f t="shared" si="11"/>
        <v>0.3402505508373011</v>
      </c>
      <c r="BM24" s="22">
        <f>BM14/BM15</f>
        <v>0.37034666952147094</v>
      </c>
      <c r="BN24" s="22">
        <f t="shared" ref="BN24:DY24" si="12">BN14/BN15</f>
        <v>0.37529086268795853</v>
      </c>
      <c r="BO24" s="22">
        <f t="shared" si="12"/>
        <v>0.38403153924164607</v>
      </c>
      <c r="BP24" s="22">
        <f t="shared" si="12"/>
        <v>0.39406883633809414</v>
      </c>
      <c r="BQ24" s="22">
        <f>BQ14/BQ15</f>
        <v>0.41510244119190359</v>
      </c>
    </row>
    <row r="27" spans="1:69" x14ac:dyDescent="0.25">
      <c r="A27" s="13" t="s">
        <v>42</v>
      </c>
    </row>
    <row r="28" spans="1:69" x14ac:dyDescent="0.25">
      <c r="A28" s="14" t="s">
        <v>43</v>
      </c>
      <c r="B28" s="23">
        <v>1950</v>
      </c>
      <c r="C28" s="23">
        <v>1951</v>
      </c>
      <c r="D28" s="23">
        <v>1952</v>
      </c>
      <c r="E28" s="23">
        <v>1953</v>
      </c>
      <c r="F28" s="23">
        <v>1954</v>
      </c>
      <c r="G28" s="23">
        <v>1955</v>
      </c>
      <c r="H28" s="23">
        <v>1956</v>
      </c>
      <c r="I28" s="23">
        <v>1957</v>
      </c>
      <c r="J28" s="23">
        <v>1958</v>
      </c>
      <c r="K28" s="23">
        <v>1959</v>
      </c>
      <c r="L28" s="23">
        <v>1960</v>
      </c>
      <c r="M28" s="23">
        <v>1961</v>
      </c>
      <c r="N28" s="23">
        <v>1962</v>
      </c>
      <c r="O28" s="23">
        <v>1963</v>
      </c>
      <c r="P28" s="23">
        <v>1964</v>
      </c>
      <c r="Q28" s="23">
        <v>1965</v>
      </c>
      <c r="R28" s="23">
        <v>1966</v>
      </c>
      <c r="S28" s="23">
        <v>1967</v>
      </c>
      <c r="T28" s="23">
        <v>1968</v>
      </c>
      <c r="U28" s="23">
        <v>1969</v>
      </c>
      <c r="V28" s="23">
        <v>1970</v>
      </c>
      <c r="W28" s="23">
        <v>1971</v>
      </c>
      <c r="X28" s="23">
        <v>1972</v>
      </c>
      <c r="Y28" s="23">
        <v>1973</v>
      </c>
      <c r="Z28" s="23">
        <v>1974</v>
      </c>
      <c r="AA28" s="23">
        <v>1975</v>
      </c>
      <c r="AB28" s="23">
        <v>1976</v>
      </c>
      <c r="AC28" s="23">
        <v>1977</v>
      </c>
      <c r="AD28" s="23">
        <v>1978</v>
      </c>
      <c r="AE28" s="23">
        <v>1979</v>
      </c>
      <c r="AF28" s="23">
        <v>1980</v>
      </c>
      <c r="AG28" s="23">
        <v>1981</v>
      </c>
      <c r="AH28" s="23">
        <v>1982</v>
      </c>
      <c r="AI28" s="23">
        <v>1983</v>
      </c>
      <c r="AJ28" s="23">
        <v>1984</v>
      </c>
      <c r="AK28" s="23">
        <v>1985</v>
      </c>
      <c r="AL28" s="23">
        <v>1986</v>
      </c>
      <c r="AM28" s="23">
        <v>1987</v>
      </c>
      <c r="AN28" s="23">
        <v>1988</v>
      </c>
      <c r="AO28" s="23">
        <v>1989</v>
      </c>
      <c r="AP28" s="23">
        <v>1990</v>
      </c>
      <c r="AQ28" s="23">
        <v>1991</v>
      </c>
      <c r="AR28" s="23">
        <v>1992</v>
      </c>
      <c r="AS28" s="23">
        <v>1993</v>
      </c>
      <c r="AT28" s="23">
        <v>1994</v>
      </c>
      <c r="AU28" s="23">
        <v>1995</v>
      </c>
      <c r="AV28" s="23">
        <v>1996</v>
      </c>
      <c r="AW28" s="23">
        <v>1997</v>
      </c>
      <c r="AX28" s="23">
        <v>1998</v>
      </c>
      <c r="AY28" s="23">
        <v>1999</v>
      </c>
      <c r="AZ28" s="23">
        <v>2000</v>
      </c>
      <c r="BA28" s="23">
        <v>2001</v>
      </c>
      <c r="BB28" s="23">
        <v>2002</v>
      </c>
      <c r="BC28" s="23">
        <v>2003</v>
      </c>
      <c r="BD28" s="23">
        <v>2004</v>
      </c>
      <c r="BE28" s="23">
        <v>2005</v>
      </c>
      <c r="BF28" s="23">
        <v>2006</v>
      </c>
      <c r="BG28" s="23">
        <v>2007</v>
      </c>
      <c r="BH28" s="23">
        <v>2008</v>
      </c>
      <c r="BI28" s="23">
        <v>2009</v>
      </c>
      <c r="BJ28" s="23">
        <v>2010</v>
      </c>
      <c r="BK28" s="23">
        <v>2011</v>
      </c>
      <c r="BL28" s="23">
        <v>2012</v>
      </c>
      <c r="BM28" s="23">
        <v>2013</v>
      </c>
      <c r="BN28" s="23">
        <v>2014</v>
      </c>
      <c r="BO28" s="23">
        <v>2015</v>
      </c>
      <c r="BP28" s="23">
        <v>2016</v>
      </c>
      <c r="BQ28" s="23">
        <v>2017</v>
      </c>
    </row>
    <row r="29" spans="1:69" x14ac:dyDescent="0.25">
      <c r="A29" t="s">
        <v>30</v>
      </c>
      <c r="B29" s="24">
        <f>+B57/(367*B$45)</f>
        <v>3.4059945504087183E-2</v>
      </c>
      <c r="C29" s="24">
        <f t="shared" ref="C29:BN31" si="13">+C57/(367*C$45)</f>
        <v>3.4279928632290395E-2</v>
      </c>
      <c r="D29" s="24">
        <f t="shared" si="13"/>
        <v>3.413413293145702E-2</v>
      </c>
      <c r="E29" s="24">
        <f t="shared" si="13"/>
        <v>3.4279928632290395E-2</v>
      </c>
      <c r="F29" s="24">
        <f t="shared" si="13"/>
        <v>3.4059945504087183E-2</v>
      </c>
      <c r="G29" s="24">
        <f t="shared" si="13"/>
        <v>3.3739437305477342E-2</v>
      </c>
      <c r="H29" s="24">
        <f t="shared" si="13"/>
        <v>3.3802445946134921E-2</v>
      </c>
      <c r="I29" s="24">
        <f t="shared" si="13"/>
        <v>3.413413293145702E-2</v>
      </c>
      <c r="J29" s="24">
        <f t="shared" si="13"/>
        <v>3.4279928632290395E-2</v>
      </c>
      <c r="K29" s="24">
        <f t="shared" si="13"/>
        <v>3.4391800344963065E-2</v>
      </c>
      <c r="L29" s="24">
        <f t="shared" si="13"/>
        <v>3.4565209521214758E-2</v>
      </c>
      <c r="M29" s="24">
        <f t="shared" si="13"/>
        <v>3.4844993715654235E-2</v>
      </c>
      <c r="N29" s="24">
        <f t="shared" si="13"/>
        <v>3.5161125397873402E-2</v>
      </c>
      <c r="O29" s="24">
        <f t="shared" si="13"/>
        <v>3.5401598530531389E-2</v>
      </c>
      <c r="P29" s="24">
        <f t="shared" si="13"/>
        <v>3.5526748725411339E-2</v>
      </c>
      <c r="Q29" s="24">
        <f t="shared" si="13"/>
        <v>3.5724359949570551E-2</v>
      </c>
      <c r="R29" s="24">
        <f t="shared" si="13"/>
        <v>3.5961064366342881E-2</v>
      </c>
      <c r="S29" s="24">
        <f t="shared" si="13"/>
        <v>3.6111633861087102E-2</v>
      </c>
      <c r="T29" s="24">
        <f t="shared" si="13"/>
        <v>3.6265018240013519E-2</v>
      </c>
      <c r="U29" s="24">
        <f t="shared" si="13"/>
        <v>3.6396633221233855E-2</v>
      </c>
      <c r="V29" s="24">
        <f t="shared" si="13"/>
        <v>3.6654788518746817E-2</v>
      </c>
      <c r="W29" s="24">
        <f t="shared" si="13"/>
        <v>3.6689548531662196E-2</v>
      </c>
      <c r="X29" s="24">
        <f t="shared" si="13"/>
        <v>3.6799381477811179E-2</v>
      </c>
      <c r="Y29" s="24">
        <f t="shared" si="13"/>
        <v>3.6940178078553335E-2</v>
      </c>
      <c r="Z29" s="24">
        <f t="shared" si="13"/>
        <v>3.71052874261181E-2</v>
      </c>
      <c r="AA29" s="24">
        <f t="shared" si="13"/>
        <v>3.719193806775322E-2</v>
      </c>
      <c r="AB29" s="24">
        <f t="shared" si="13"/>
        <v>3.7189165977074432E-2</v>
      </c>
      <c r="AC29" s="24">
        <f t="shared" si="13"/>
        <v>3.7215562063913236E-2</v>
      </c>
      <c r="AD29" s="24">
        <f t="shared" si="13"/>
        <v>3.7231179680246224E-2</v>
      </c>
      <c r="AE29" s="24">
        <f t="shared" si="13"/>
        <v>3.7153173916337059E-2</v>
      </c>
      <c r="AF29" s="24">
        <f t="shared" si="13"/>
        <v>3.7559388182132114E-2</v>
      </c>
      <c r="AG29" s="24">
        <f t="shared" si="13"/>
        <v>3.3770312251033087E-2</v>
      </c>
      <c r="AH29" s="24">
        <f t="shared" si="13"/>
        <v>3.3343892080603982E-2</v>
      </c>
      <c r="AI29" s="24">
        <f t="shared" si="13"/>
        <v>3.2908669299190875E-2</v>
      </c>
      <c r="AJ29" s="24">
        <f t="shared" si="13"/>
        <v>3.2466113366391811E-2</v>
      </c>
      <c r="AK29" s="24">
        <f t="shared" si="13"/>
        <v>3.2017549091675687E-2</v>
      </c>
      <c r="AL29" s="24">
        <f t="shared" si="13"/>
        <v>3.1564170136620842E-2</v>
      </c>
      <c r="AM29" s="24">
        <f t="shared" si="13"/>
        <v>3.1107051265471863E-2</v>
      </c>
      <c r="AN29" s="24">
        <f t="shared" si="13"/>
        <v>2.8824220488896758E-2</v>
      </c>
      <c r="AO29" s="24">
        <f t="shared" si="13"/>
        <v>2.871116989834642E-2</v>
      </c>
      <c r="AP29" s="24">
        <f t="shared" si="13"/>
        <v>2.8569885316757367E-2</v>
      </c>
      <c r="AQ29" s="24">
        <f t="shared" si="13"/>
        <v>2.8517928346580478E-2</v>
      </c>
      <c r="AR29" s="24">
        <f t="shared" si="13"/>
        <v>2.8425204145027021E-2</v>
      </c>
      <c r="AS29" s="24">
        <f t="shared" si="13"/>
        <v>2.8235225872236282E-2</v>
      </c>
      <c r="AT29" s="24">
        <f t="shared" si="13"/>
        <v>2.8185685465576881E-2</v>
      </c>
      <c r="AU29" s="24">
        <f t="shared" si="13"/>
        <v>2.805426772474447E-2</v>
      </c>
      <c r="AV29" s="24">
        <f t="shared" si="13"/>
        <v>2.7898391986219115E-2</v>
      </c>
      <c r="AW29" s="24">
        <f t="shared" si="13"/>
        <v>2.7671733704067232E-2</v>
      </c>
      <c r="AX29" s="24">
        <f t="shared" si="13"/>
        <v>2.7229289283876346E-2</v>
      </c>
      <c r="AY29" s="24">
        <f t="shared" si="13"/>
        <v>2.680077072444461E-2</v>
      </c>
      <c r="AZ29" s="24">
        <f t="shared" si="13"/>
        <v>2.6385530741306246E-2</v>
      </c>
      <c r="BA29" s="24">
        <f t="shared" si="13"/>
        <v>2.5786248640753347E-2</v>
      </c>
      <c r="BB29" s="24">
        <f t="shared" si="13"/>
        <v>2.5213584403970535E-2</v>
      </c>
      <c r="BC29" s="24">
        <f t="shared" si="13"/>
        <v>2.4665803160626318E-2</v>
      </c>
      <c r="BD29" s="24">
        <f t="shared" si="13"/>
        <v>2.4141317599247696E-2</v>
      </c>
      <c r="BE29" s="24">
        <f t="shared" si="13"/>
        <v>2.3638672605647441E-2</v>
      </c>
      <c r="BF29" s="24">
        <f t="shared" si="13"/>
        <v>2.3156531781264245E-2</v>
      </c>
      <c r="BG29" s="24">
        <f t="shared" si="13"/>
        <v>2.2693665578378472E-2</v>
      </c>
      <c r="BH29" s="24">
        <f t="shared" si="13"/>
        <v>2.2248940830403421E-2</v>
      </c>
      <c r="BI29" s="24">
        <f t="shared" si="13"/>
        <v>2.1821311489556683E-2</v>
      </c>
      <c r="BJ29" s="24">
        <f t="shared" si="13"/>
        <v>2.1409810412532218E-2</v>
      </c>
      <c r="BK29" s="24">
        <f t="shared" si="13"/>
        <v>2.1013542058392912E-2</v>
      </c>
      <c r="BL29" s="24">
        <f t="shared" si="13"/>
        <v>2.0642391214598294E-2</v>
      </c>
      <c r="BM29" s="24">
        <f t="shared" si="13"/>
        <v>2.0263441028010299E-2</v>
      </c>
      <c r="BN29" s="24">
        <f t="shared" si="13"/>
        <v>2.0025167713689423E-2</v>
      </c>
      <c r="BO29" s="24">
        <f t="shared" ref="BO29:BQ31" si="14">+BO57/(367*BO$45)</f>
        <v>2.0035262061227757E-2</v>
      </c>
      <c r="BP29" s="24">
        <f t="shared" si="14"/>
        <v>1.9462826002335537E-2</v>
      </c>
      <c r="BQ29" s="24">
        <f t="shared" si="14"/>
        <v>1.9462826002335537E-2</v>
      </c>
    </row>
    <row r="30" spans="1:69" x14ac:dyDescent="0.25">
      <c r="A30" t="s">
        <v>31</v>
      </c>
      <c r="B30" s="25">
        <f>+B58/(367*B$45)</f>
        <v>0.30284741144414162</v>
      </c>
      <c r="C30" s="25">
        <f t="shared" si="13"/>
        <v>0.30480341342687328</v>
      </c>
      <c r="D30" s="25">
        <f t="shared" si="13"/>
        <v>0.30350705637334319</v>
      </c>
      <c r="E30" s="25">
        <f t="shared" si="13"/>
        <v>0.30480341342687328</v>
      </c>
      <c r="F30" s="25">
        <f t="shared" si="13"/>
        <v>0.30284741144414162</v>
      </c>
      <c r="G30" s="25">
        <f t="shared" si="13"/>
        <v>0.2999975807453823</v>
      </c>
      <c r="H30" s="25">
        <f t="shared" si="13"/>
        <v>0.30055782837465322</v>
      </c>
      <c r="I30" s="25">
        <f t="shared" si="13"/>
        <v>0.30350705637334319</v>
      </c>
      <c r="J30" s="25">
        <f t="shared" si="13"/>
        <v>0.30480341342687328</v>
      </c>
      <c r="K30" s="25">
        <f t="shared" si="13"/>
        <v>0.30579813194727357</v>
      </c>
      <c r="L30" s="25">
        <f t="shared" si="13"/>
        <v>0.30734001697883312</v>
      </c>
      <c r="M30" s="25">
        <f t="shared" si="13"/>
        <v>0.30982774612211117</v>
      </c>
      <c r="N30" s="25">
        <f t="shared" si="13"/>
        <v>0.31263866258773115</v>
      </c>
      <c r="O30" s="25">
        <f t="shared" si="13"/>
        <v>0.31477685349407286</v>
      </c>
      <c r="P30" s="25">
        <f t="shared" si="13"/>
        <v>0.3158896389668675</v>
      </c>
      <c r="Q30" s="25">
        <f t="shared" si="13"/>
        <v>0.31764671892760149</v>
      </c>
      <c r="R30" s="25">
        <f t="shared" si="13"/>
        <v>0.31975139991977436</v>
      </c>
      <c r="S30" s="25">
        <f t="shared" si="13"/>
        <v>0.32109020363924207</v>
      </c>
      <c r="T30" s="25">
        <f t="shared" si="13"/>
        <v>0.32245403618290419</v>
      </c>
      <c r="U30" s="25">
        <f t="shared" si="13"/>
        <v>0.32362430394992292</v>
      </c>
      <c r="V30" s="25">
        <f t="shared" si="13"/>
        <v>0.32591971759328919</v>
      </c>
      <c r="W30" s="25">
        <f t="shared" si="13"/>
        <v>0.32622878972412755</v>
      </c>
      <c r="X30" s="25">
        <f t="shared" si="13"/>
        <v>0.32720538034810587</v>
      </c>
      <c r="Y30" s="25">
        <f t="shared" si="13"/>
        <v>0.32845728740326485</v>
      </c>
      <c r="Z30" s="25">
        <f t="shared" si="13"/>
        <v>0.32992537367807173</v>
      </c>
      <c r="AA30" s="25">
        <f t="shared" si="13"/>
        <v>0.33069583652323453</v>
      </c>
      <c r="AB30" s="25">
        <f t="shared" si="13"/>
        <v>0.33067118820175501</v>
      </c>
      <c r="AC30" s="25">
        <f t="shared" si="13"/>
        <v>0.33090589164749096</v>
      </c>
      <c r="AD30" s="25">
        <f t="shared" si="13"/>
        <v>0.33104475724487731</v>
      </c>
      <c r="AE30" s="25">
        <f t="shared" si="13"/>
        <v>0.33035116119450258</v>
      </c>
      <c r="AF30" s="25">
        <f t="shared" si="13"/>
        <v>0.33396305596024589</v>
      </c>
      <c r="AG30" s="25">
        <f t="shared" si="13"/>
        <v>0.30027210841128582</v>
      </c>
      <c r="AH30" s="25">
        <f t="shared" si="13"/>
        <v>0.29648055082389835</v>
      </c>
      <c r="AI30" s="25">
        <f t="shared" si="13"/>
        <v>0.2926107239406856</v>
      </c>
      <c r="AJ30" s="25">
        <f t="shared" si="13"/>
        <v>0.28867569360860945</v>
      </c>
      <c r="AK30" s="25">
        <f t="shared" si="13"/>
        <v>0.28468723950354352</v>
      </c>
      <c r="AL30" s="25">
        <f t="shared" si="13"/>
        <v>0.28065597518677787</v>
      </c>
      <c r="AM30" s="25">
        <f t="shared" si="13"/>
        <v>0.27659145703206961</v>
      </c>
      <c r="AN30" s="25">
        <f t="shared" si="13"/>
        <v>0.25629343889907441</v>
      </c>
      <c r="AO30" s="25">
        <f t="shared" si="13"/>
        <v>0.25528823826813701</v>
      </c>
      <c r="AP30" s="25">
        <f t="shared" si="13"/>
        <v>0.2540319922824798</v>
      </c>
      <c r="AQ30" s="25">
        <f t="shared" si="13"/>
        <v>0.25357001168645493</v>
      </c>
      <c r="AR30" s="25">
        <f t="shared" si="13"/>
        <v>0.25274554517592224</v>
      </c>
      <c r="AS30" s="25">
        <f t="shared" si="13"/>
        <v>0.25105633436557612</v>
      </c>
      <c r="AT30" s="25">
        <f t="shared" si="13"/>
        <v>0.25061584088572342</v>
      </c>
      <c r="AU30" s="25">
        <f t="shared" si="13"/>
        <v>0.24944732690133795</v>
      </c>
      <c r="AV30" s="25">
        <f t="shared" si="13"/>
        <v>0.24806134218466586</v>
      </c>
      <c r="AW30" s="25">
        <f t="shared" si="13"/>
        <v>0.24604598740308417</v>
      </c>
      <c r="AX30" s="25">
        <f t="shared" si="13"/>
        <v>0.24211194859651491</v>
      </c>
      <c r="AY30" s="25">
        <f t="shared" si="13"/>
        <v>0.23830173297347168</v>
      </c>
      <c r="AZ30" s="25">
        <f t="shared" si="13"/>
        <v>0.23240060328367496</v>
      </c>
      <c r="BA30" s="25">
        <f t="shared" si="13"/>
        <v>0.23189049819675434</v>
      </c>
      <c r="BB30" s="25">
        <f t="shared" si="13"/>
        <v>0.22272877162728905</v>
      </c>
      <c r="BC30" s="25">
        <f t="shared" si="13"/>
        <v>0.21797315597979866</v>
      </c>
      <c r="BD30" s="25">
        <f t="shared" si="13"/>
        <v>0.21662063805504417</v>
      </c>
      <c r="BE30" s="25">
        <f t="shared" si="13"/>
        <v>0.24340155273825612</v>
      </c>
      <c r="BF30" s="25">
        <f t="shared" si="13"/>
        <v>0.2421748225361951</v>
      </c>
      <c r="BG30" s="25">
        <f t="shared" si="13"/>
        <v>0.24241572493998875</v>
      </c>
      <c r="BH30" s="25">
        <f t="shared" si="13"/>
        <v>0.23608339614392826</v>
      </c>
      <c r="BI30" s="25">
        <f t="shared" si="13"/>
        <v>0.23224646594921397</v>
      </c>
      <c r="BJ30" s="25">
        <f t="shared" si="13"/>
        <v>0.22088663519647225</v>
      </c>
      <c r="BK30" s="25">
        <f t="shared" si="13"/>
        <v>0.22300350593104512</v>
      </c>
      <c r="BL30" s="25">
        <f t="shared" si="13"/>
        <v>0.22178795218060018</v>
      </c>
      <c r="BM30" s="25">
        <f t="shared" si="13"/>
        <v>0.21760608656303376</v>
      </c>
      <c r="BN30" s="25">
        <f t="shared" si="13"/>
        <v>0.21746101367629608</v>
      </c>
      <c r="BO30" s="25">
        <f t="shared" si="14"/>
        <v>0.21825425792060352</v>
      </c>
      <c r="BP30" s="25">
        <f t="shared" si="14"/>
        <v>0.21271732590842454</v>
      </c>
      <c r="BQ30" s="25">
        <f t="shared" si="14"/>
        <v>0.21271727343796332</v>
      </c>
    </row>
    <row r="31" spans="1:69" x14ac:dyDescent="0.25">
      <c r="A31" s="16" t="s">
        <v>32</v>
      </c>
      <c r="B31" s="26">
        <f>+B59/(367*B$45)</f>
        <v>0.13617166212534054</v>
      </c>
      <c r="C31" s="26">
        <f t="shared" si="13"/>
        <v>0.13705115467189699</v>
      </c>
      <c r="D31" s="26">
        <f t="shared" si="13"/>
        <v>0.13646826345996516</v>
      </c>
      <c r="E31" s="26">
        <f t="shared" si="13"/>
        <v>0.13705115467189699</v>
      </c>
      <c r="F31" s="26">
        <f t="shared" si="13"/>
        <v>0.13617166212534054</v>
      </c>
      <c r="G31" s="26">
        <f t="shared" si="13"/>
        <v>0.13489027034729839</v>
      </c>
      <c r="H31" s="26">
        <f t="shared" si="13"/>
        <v>0.1351421788926474</v>
      </c>
      <c r="I31" s="26">
        <f t="shared" si="13"/>
        <v>0.13646826345996516</v>
      </c>
      <c r="J31" s="26">
        <f t="shared" si="13"/>
        <v>0.13705115467189699</v>
      </c>
      <c r="K31" s="26">
        <f t="shared" si="13"/>
        <v>0.1374984177791623</v>
      </c>
      <c r="L31" s="26">
        <f t="shared" si="13"/>
        <v>0.13819170766581659</v>
      </c>
      <c r="M31" s="26">
        <f t="shared" si="13"/>
        <v>0.13931028487518562</v>
      </c>
      <c r="N31" s="26">
        <f t="shared" si="13"/>
        <v>0.14057417934069785</v>
      </c>
      <c r="O31" s="26">
        <f t="shared" si="13"/>
        <v>0.14153559092506449</v>
      </c>
      <c r="P31" s="26">
        <f t="shared" si="13"/>
        <v>0.14203594140419454</v>
      </c>
      <c r="Q31" s="26">
        <f t="shared" si="13"/>
        <v>0.14282599107838306</v>
      </c>
      <c r="R31" s="26">
        <f t="shared" si="13"/>
        <v>0.14377233533663883</v>
      </c>
      <c r="S31" s="26">
        <f t="shared" si="13"/>
        <v>0.14437431217662622</v>
      </c>
      <c r="T31" s="26">
        <f t="shared" si="13"/>
        <v>0.14498754292357405</v>
      </c>
      <c r="U31" s="26">
        <f t="shared" si="13"/>
        <v>0.14551373961849293</v>
      </c>
      <c r="V31" s="26">
        <f t="shared" si="13"/>
        <v>0.14654584449794977</v>
      </c>
      <c r="W31" s="26">
        <f t="shared" si="13"/>
        <v>0.14668481502958544</v>
      </c>
      <c r="X31" s="26">
        <f t="shared" si="13"/>
        <v>0.14712392714828909</v>
      </c>
      <c r="Y31" s="26">
        <f t="shared" si="13"/>
        <v>0.14768683195805624</v>
      </c>
      <c r="Z31" s="26">
        <f t="shared" si="13"/>
        <v>0.14834693912962016</v>
      </c>
      <c r="AA31" s="26">
        <f t="shared" si="13"/>
        <v>0.14869336839487737</v>
      </c>
      <c r="AB31" s="26">
        <f t="shared" si="13"/>
        <v>0.14868228557634355</v>
      </c>
      <c r="AC31" s="26">
        <f t="shared" si="13"/>
        <v>0.14878781713152511</v>
      </c>
      <c r="AD31" s="26">
        <f t="shared" si="13"/>
        <v>0.14885025636162438</v>
      </c>
      <c r="AE31" s="26">
        <f t="shared" si="13"/>
        <v>0.14853838931751556</v>
      </c>
      <c r="AF31" s="26">
        <f t="shared" si="13"/>
        <v>0.15016243395216419</v>
      </c>
      <c r="AG31" s="26">
        <f t="shared" si="13"/>
        <v>0.13501370837963028</v>
      </c>
      <c r="AH31" s="26">
        <f t="shared" si="13"/>
        <v>0.13330888053825471</v>
      </c>
      <c r="AI31" s="26">
        <f t="shared" si="13"/>
        <v>0.13156885985816513</v>
      </c>
      <c r="AJ31" s="26">
        <f t="shared" si="13"/>
        <v>0.12979952123883445</v>
      </c>
      <c r="AK31" s="26">
        <f t="shared" si="13"/>
        <v>0.12800616126851938</v>
      </c>
      <c r="AL31" s="26">
        <f t="shared" si="13"/>
        <v>0.12619355220621012</v>
      </c>
      <c r="AM31" s="26">
        <f t="shared" si="13"/>
        <v>0.12436599095935649</v>
      </c>
      <c r="AN31" s="26">
        <f t="shared" si="13"/>
        <v>0.11523923351460923</v>
      </c>
      <c r="AO31" s="26">
        <f t="shared" si="13"/>
        <v>0.11478725725358899</v>
      </c>
      <c r="AP31" s="26">
        <f t="shared" si="13"/>
        <v>0.11422240149639595</v>
      </c>
      <c r="AQ31" s="26">
        <f t="shared" si="13"/>
        <v>0.11401467752962874</v>
      </c>
      <c r="AR31" s="26">
        <f t="shared" si="13"/>
        <v>0.11364396617181802</v>
      </c>
      <c r="AS31" s="26">
        <f t="shared" si="13"/>
        <v>0.11288443303720064</v>
      </c>
      <c r="AT31" s="26">
        <f t="shared" si="13"/>
        <v>0.11268637049137636</v>
      </c>
      <c r="AU31" s="26">
        <f t="shared" si="13"/>
        <v>0.11216096236352839</v>
      </c>
      <c r="AV31" s="26">
        <f t="shared" si="13"/>
        <v>0.11153777116090401</v>
      </c>
      <c r="AW31" s="26">
        <f t="shared" si="13"/>
        <v>0.11063159134886077</v>
      </c>
      <c r="AX31" s="26">
        <f t="shared" si="13"/>
        <v>0.10886269855693763</v>
      </c>
      <c r="AY31" s="26">
        <f t="shared" si="13"/>
        <v>0.10714948135632954</v>
      </c>
      <c r="AZ31" s="26">
        <f t="shared" si="13"/>
        <v>0.10328037004801872</v>
      </c>
      <c r="BA31" s="26">
        <f t="shared" si="13"/>
        <v>0.10570291184836376</v>
      </c>
      <c r="BB31" s="26">
        <f t="shared" si="13"/>
        <v>9.9343574988018837E-2</v>
      </c>
      <c r="BC31" s="26">
        <f t="shared" si="13"/>
        <v>9.7268581632957707E-2</v>
      </c>
      <c r="BD31" s="26">
        <f t="shared" si="13"/>
        <v>9.8482686251365623E-2</v>
      </c>
      <c r="BE31" s="26">
        <f t="shared" si="13"/>
        <v>0.12772334447525982</v>
      </c>
      <c r="BF31" s="26">
        <f t="shared" si="13"/>
        <v>0.12885601861140039</v>
      </c>
      <c r="BG31" s="26">
        <f t="shared" si="13"/>
        <v>0.13136200306563586</v>
      </c>
      <c r="BH31" s="26">
        <f t="shared" si="13"/>
        <v>0.12720597929626609</v>
      </c>
      <c r="BI31" s="26">
        <f t="shared" si="13"/>
        <v>0.12546169604391938</v>
      </c>
      <c r="BJ31" s="26">
        <f t="shared" si="13"/>
        <v>0.1161155869617046</v>
      </c>
      <c r="BK31" s="26">
        <f t="shared" si="13"/>
        <v>0.12017163651409356</v>
      </c>
      <c r="BL31" s="26">
        <f t="shared" si="13"/>
        <v>0.12077234653284197</v>
      </c>
      <c r="BM31" s="26">
        <f t="shared" si="13"/>
        <v>0.11844491154836256</v>
      </c>
      <c r="BN31" s="26">
        <f t="shared" si="13"/>
        <v>0.11946585295258551</v>
      </c>
      <c r="BO31" s="26">
        <f t="shared" si="14"/>
        <v>0.12020969949777936</v>
      </c>
      <c r="BP31" s="26">
        <f t="shared" si="14"/>
        <v>0.11747404058339535</v>
      </c>
      <c r="BQ31" s="26">
        <f t="shared" si="14"/>
        <v>0.11747398811293412</v>
      </c>
    </row>
    <row r="32" spans="1:69" x14ac:dyDescent="0.25">
      <c r="B32" s="25"/>
      <c r="C32" s="25"/>
      <c r="D32" s="25"/>
      <c r="E32" s="25"/>
      <c r="F32" s="25"/>
      <c r="G32" s="25"/>
      <c r="H32" s="25"/>
      <c r="I32" s="25"/>
      <c r="J32" s="25"/>
      <c r="K32" s="25"/>
      <c r="L32" s="25"/>
      <c r="M32" s="25"/>
      <c r="N32" s="25"/>
      <c r="O32" s="25"/>
      <c r="P32" s="25"/>
      <c r="Q32" s="25"/>
      <c r="R32" s="25"/>
      <c r="S32" s="25"/>
      <c r="T32" s="25"/>
      <c r="U32" s="25"/>
      <c r="V32" s="25"/>
      <c r="W32" s="25"/>
      <c r="X32" s="25"/>
      <c r="Y32" s="25"/>
      <c r="Z32" s="27"/>
      <c r="BQ32" s="25"/>
    </row>
    <row r="33" spans="1:70" x14ac:dyDescent="0.25">
      <c r="A33" s="13" t="s">
        <v>44</v>
      </c>
      <c r="B33" s="28"/>
      <c r="C33" s="28"/>
      <c r="D33" s="29"/>
      <c r="E33" s="29"/>
      <c r="F33" s="29"/>
      <c r="G33" s="29"/>
      <c r="H33" s="29"/>
      <c r="I33" s="29"/>
      <c r="J33" s="29"/>
      <c r="K33" s="29"/>
      <c r="L33" s="29"/>
      <c r="M33" s="29"/>
      <c r="N33" s="29"/>
      <c r="O33" s="29"/>
      <c r="P33" s="28"/>
      <c r="Q33" s="28"/>
      <c r="R33" s="28"/>
      <c r="S33" s="28"/>
      <c r="T33" s="28"/>
      <c r="U33" s="27"/>
      <c r="V33" s="27"/>
      <c r="W33" s="27"/>
      <c r="X33" s="27"/>
      <c r="Y33" s="27"/>
    </row>
    <row r="34" spans="1:70" x14ac:dyDescent="0.25">
      <c r="A34" s="14" t="s">
        <v>45</v>
      </c>
      <c r="B34" s="23">
        <v>1950</v>
      </c>
      <c r="C34" s="23">
        <v>1951</v>
      </c>
      <c r="D34" s="23">
        <v>1952</v>
      </c>
      <c r="E34" s="23">
        <v>1953</v>
      </c>
      <c r="F34" s="23">
        <v>1954</v>
      </c>
      <c r="G34" s="23">
        <v>1955</v>
      </c>
      <c r="H34" s="23">
        <v>1956</v>
      </c>
      <c r="I34" s="23">
        <v>1957</v>
      </c>
      <c r="J34" s="23">
        <v>1958</v>
      </c>
      <c r="K34" s="23">
        <v>1959</v>
      </c>
      <c r="L34" s="23">
        <v>1960</v>
      </c>
      <c r="M34" s="23">
        <v>1961</v>
      </c>
      <c r="N34" s="23">
        <v>1962</v>
      </c>
      <c r="O34" s="23">
        <v>1963</v>
      </c>
      <c r="P34" s="23">
        <v>1964</v>
      </c>
      <c r="Q34" s="23">
        <v>1965</v>
      </c>
      <c r="R34" s="23">
        <v>1966</v>
      </c>
      <c r="S34" s="23">
        <v>1967</v>
      </c>
      <c r="T34" s="23">
        <v>1968</v>
      </c>
      <c r="U34" s="23">
        <v>1969</v>
      </c>
      <c r="V34" s="23">
        <v>1970</v>
      </c>
      <c r="W34" s="23">
        <v>1971</v>
      </c>
      <c r="X34" s="23">
        <v>1972</v>
      </c>
      <c r="Y34" s="23">
        <v>1973</v>
      </c>
      <c r="Z34" s="23">
        <v>1974</v>
      </c>
      <c r="AA34" s="23">
        <v>1975</v>
      </c>
      <c r="AB34" s="23">
        <v>1976</v>
      </c>
      <c r="AC34" s="23">
        <v>1977</v>
      </c>
      <c r="AD34" s="23">
        <v>1978</v>
      </c>
      <c r="AE34" s="23">
        <v>1979</v>
      </c>
      <c r="AF34" s="23">
        <v>1980</v>
      </c>
      <c r="AG34" s="23">
        <v>1981</v>
      </c>
      <c r="AH34" s="23">
        <v>1982</v>
      </c>
      <c r="AI34" s="23">
        <v>1983</v>
      </c>
      <c r="AJ34" s="23">
        <v>1984</v>
      </c>
      <c r="AK34" s="23">
        <v>1985</v>
      </c>
      <c r="AL34" s="23">
        <v>1986</v>
      </c>
      <c r="AM34" s="23">
        <v>1987</v>
      </c>
      <c r="AN34" s="23">
        <v>1988</v>
      </c>
      <c r="AO34" s="23">
        <v>1989</v>
      </c>
      <c r="AP34" s="23">
        <v>1990</v>
      </c>
      <c r="AQ34" s="23">
        <v>1991</v>
      </c>
      <c r="AR34" s="23">
        <v>1992</v>
      </c>
      <c r="AS34" s="23">
        <v>1993</v>
      </c>
      <c r="AT34" s="23">
        <v>1994</v>
      </c>
      <c r="AU34" s="23">
        <v>1995</v>
      </c>
      <c r="AV34" s="23">
        <v>1996</v>
      </c>
      <c r="AW34" s="23">
        <v>1997</v>
      </c>
      <c r="AX34" s="23">
        <v>1998</v>
      </c>
      <c r="AY34" s="23">
        <v>1999</v>
      </c>
      <c r="AZ34" s="23">
        <v>2000</v>
      </c>
      <c r="BA34" s="23">
        <v>2001</v>
      </c>
      <c r="BB34" s="23">
        <v>2002</v>
      </c>
      <c r="BC34" s="23">
        <v>2003</v>
      </c>
      <c r="BD34" s="23">
        <v>2004</v>
      </c>
      <c r="BE34" s="23">
        <v>2005</v>
      </c>
      <c r="BF34" s="23">
        <v>2006</v>
      </c>
      <c r="BG34" s="23">
        <v>2007</v>
      </c>
      <c r="BH34" s="23">
        <v>2008</v>
      </c>
      <c r="BI34" s="23">
        <v>2009</v>
      </c>
      <c r="BJ34" s="23">
        <v>2010</v>
      </c>
      <c r="BK34" s="23">
        <v>2011</v>
      </c>
      <c r="BL34" s="23">
        <v>2012</v>
      </c>
      <c r="BM34" s="23">
        <v>2013</v>
      </c>
      <c r="BN34" s="23">
        <v>2014</v>
      </c>
      <c r="BO34" s="23">
        <v>2015</v>
      </c>
      <c r="BP34" s="23">
        <v>2016</v>
      </c>
      <c r="BQ34" s="23">
        <v>2017</v>
      </c>
    </row>
    <row r="35" spans="1:70" x14ac:dyDescent="0.25">
      <c r="A35" t="s">
        <v>46</v>
      </c>
      <c r="B35" s="30">
        <f>SUMPRODUCT(B22:B24,B29:B31)*B15</f>
        <v>257.77882756838108</v>
      </c>
      <c r="C35" s="30">
        <f t="shared" ref="C35:BN35" si="15">SUMPRODUCT(C22:C24,C29:C31)*C15</f>
        <v>281.22909750257253</v>
      </c>
      <c r="D35" s="30">
        <f t="shared" si="15"/>
        <v>293.83744805936044</v>
      </c>
      <c r="E35" s="30">
        <f t="shared" si="15"/>
        <v>293.55212524916408</v>
      </c>
      <c r="F35" s="30">
        <f t="shared" si="15"/>
        <v>295.7787938375792</v>
      </c>
      <c r="G35" s="30">
        <f t="shared" si="15"/>
        <v>303.17495007490078</v>
      </c>
      <c r="H35" s="30">
        <f t="shared" si="15"/>
        <v>311.61783032979463</v>
      </c>
      <c r="I35" s="30">
        <f t="shared" si="15"/>
        <v>322.43236750137874</v>
      </c>
      <c r="J35" s="30">
        <f t="shared" si="15"/>
        <v>329.35492193435073</v>
      </c>
      <c r="K35" s="30">
        <f t="shared" si="15"/>
        <v>332.5712541226942</v>
      </c>
      <c r="L35" s="30">
        <f t="shared" si="15"/>
        <v>345.09832868122186</v>
      </c>
      <c r="M35" s="30">
        <f t="shared" si="15"/>
        <v>352.83504726151085</v>
      </c>
      <c r="N35" s="30">
        <f t="shared" si="15"/>
        <v>365.35800231826482</v>
      </c>
      <c r="O35" s="30">
        <f t="shared" si="15"/>
        <v>386.37798633756654</v>
      </c>
      <c r="P35" s="30">
        <f t="shared" si="15"/>
        <v>392.80677646838762</v>
      </c>
      <c r="Q35" s="30">
        <f t="shared" si="15"/>
        <v>408.86593812471835</v>
      </c>
      <c r="R35" s="30">
        <f t="shared" si="15"/>
        <v>415.10696555365274</v>
      </c>
      <c r="S35" s="30">
        <f t="shared" si="15"/>
        <v>480.03744917657582</v>
      </c>
      <c r="T35" s="30">
        <f t="shared" si="15"/>
        <v>539.71744689065304</v>
      </c>
      <c r="U35" s="30">
        <f t="shared" si="15"/>
        <v>597.89082903154588</v>
      </c>
      <c r="V35" s="30">
        <f t="shared" si="15"/>
        <v>649.23881846881977</v>
      </c>
      <c r="W35" s="30">
        <f t="shared" si="15"/>
        <v>779.15668985422917</v>
      </c>
      <c r="X35" s="30">
        <f t="shared" si="15"/>
        <v>852.59393585047258</v>
      </c>
      <c r="Y35" s="30">
        <f t="shared" si="15"/>
        <v>952.37053190453946</v>
      </c>
      <c r="Z35" s="30">
        <f t="shared" si="15"/>
        <v>1006.6699931228085</v>
      </c>
      <c r="AA35" s="30">
        <f t="shared" si="15"/>
        <v>1049.0170987121342</v>
      </c>
      <c r="AB35" s="30">
        <f t="shared" si="15"/>
        <v>1112.3856620705785</v>
      </c>
      <c r="AC35" s="30">
        <f t="shared" si="15"/>
        <v>1156.0045392073534</v>
      </c>
      <c r="AD35" s="30">
        <f t="shared" si="15"/>
        <v>1144.2763377280883</v>
      </c>
      <c r="AE35" s="30">
        <f t="shared" si="15"/>
        <v>1276.8605504394495</v>
      </c>
      <c r="AF35" s="30">
        <f t="shared" si="15"/>
        <v>1336.2996992352944</v>
      </c>
      <c r="AG35" s="30">
        <f t="shared" si="15"/>
        <v>1214.664146541242</v>
      </c>
      <c r="AH35" s="30">
        <f t="shared" si="15"/>
        <v>1296.4649690010203</v>
      </c>
      <c r="AI35" s="30">
        <f t="shared" si="15"/>
        <v>1249.5328456675591</v>
      </c>
      <c r="AJ35" s="30">
        <f t="shared" si="15"/>
        <v>1419.3780327513123</v>
      </c>
      <c r="AK35" s="30">
        <f t="shared" si="15"/>
        <v>1419.494399504991</v>
      </c>
      <c r="AL35" s="30">
        <f t="shared" si="15"/>
        <v>1468.0566559727647</v>
      </c>
      <c r="AM35" s="30">
        <f t="shared" si="15"/>
        <v>1536.8324095285041</v>
      </c>
      <c r="AN35" s="30">
        <f t="shared" si="15"/>
        <v>1480.7389612335658</v>
      </c>
      <c r="AO35" s="30">
        <f t="shared" si="15"/>
        <v>1468.0006443298807</v>
      </c>
      <c r="AP35" s="30">
        <f t="shared" si="15"/>
        <v>1501.6277694088931</v>
      </c>
      <c r="AQ35" s="30">
        <f t="shared" si="15"/>
        <v>1547.5663958907057</v>
      </c>
      <c r="AR35" s="30">
        <f t="shared" si="15"/>
        <v>1556.4857804558305</v>
      </c>
      <c r="AS35" s="30">
        <f t="shared" si="15"/>
        <v>1545.1417882808248</v>
      </c>
      <c r="AT35" s="30">
        <f t="shared" si="15"/>
        <v>1578.1434657049087</v>
      </c>
      <c r="AU35" s="30">
        <f t="shared" si="15"/>
        <v>1606.4386146674374</v>
      </c>
      <c r="AV35" s="30">
        <f t="shared" si="15"/>
        <v>1715.121755458086</v>
      </c>
      <c r="AW35" s="30">
        <f t="shared" si="15"/>
        <v>1443.2090178575704</v>
      </c>
      <c r="AX35" s="30">
        <f t="shared" si="15"/>
        <v>1420.8195325606775</v>
      </c>
      <c r="AY35" s="30">
        <f t="shared" si="15"/>
        <v>1154.4780103371816</v>
      </c>
      <c r="AZ35" s="30">
        <f t="shared" si="15"/>
        <v>1186.647053774265</v>
      </c>
      <c r="BA35" s="30">
        <f t="shared" si="15"/>
        <v>1086.6892174606435</v>
      </c>
      <c r="BB35" s="30">
        <f t="shared" si="15"/>
        <v>1073.2838962972112</v>
      </c>
      <c r="BC35" s="30">
        <f t="shared" si="15"/>
        <v>1109.9446558759944</v>
      </c>
      <c r="BD35" s="30">
        <f t="shared" si="15"/>
        <v>1521.2579018944807</v>
      </c>
      <c r="BE35" s="30">
        <f t="shared" si="15"/>
        <v>1746.7589745916787</v>
      </c>
      <c r="BF35" s="30">
        <f t="shared" si="15"/>
        <v>1670.40843513768</v>
      </c>
      <c r="BG35" s="30">
        <f t="shared" si="15"/>
        <v>1835.8143552578297</v>
      </c>
      <c r="BH35" s="30">
        <f t="shared" si="15"/>
        <v>1684.1680401421866</v>
      </c>
      <c r="BI35" s="30">
        <f t="shared" si="15"/>
        <v>1728.6807626034533</v>
      </c>
      <c r="BJ35" s="30">
        <f t="shared" si="15"/>
        <v>1623.8232508734616</v>
      </c>
      <c r="BK35" s="30">
        <f t="shared" si="15"/>
        <v>1672.1456563664451</v>
      </c>
      <c r="BL35" s="30">
        <f t="shared" si="15"/>
        <v>1684.1282351033335</v>
      </c>
      <c r="BM35" s="30">
        <f t="shared" si="15"/>
        <v>1563.3251337524982</v>
      </c>
      <c r="BN35" s="30">
        <f t="shared" si="15"/>
        <v>1656.607370158499</v>
      </c>
      <c r="BO35" s="30">
        <f t="shared" ref="BO35:BQ35" si="16">SUMPRODUCT(BO22:BO24,BO29:BO31)*BO15</f>
        <v>1667.4376319501907</v>
      </c>
      <c r="BP35" s="30">
        <f t="shared" si="16"/>
        <v>1658.7037408901226</v>
      </c>
      <c r="BQ35" s="30">
        <f t="shared" si="16"/>
        <v>1710.4178035592074</v>
      </c>
      <c r="BR35" s="15"/>
    </row>
    <row r="36" spans="1:70" x14ac:dyDescent="0.25">
      <c r="A36" t="s">
        <v>47</v>
      </c>
      <c r="B36" s="31">
        <f>+B35/B15</f>
        <v>3.4059945504087183E-2</v>
      </c>
      <c r="C36" s="31">
        <f t="shared" ref="C36:BN36" si="17">+C35/C15</f>
        <v>3.4279928632290395E-2</v>
      </c>
      <c r="D36" s="31">
        <f t="shared" si="17"/>
        <v>3.413413293145702E-2</v>
      </c>
      <c r="E36" s="31">
        <f t="shared" si="17"/>
        <v>3.4279928632290395E-2</v>
      </c>
      <c r="F36" s="31">
        <f t="shared" si="17"/>
        <v>3.4059945504087183E-2</v>
      </c>
      <c r="G36" s="31">
        <f t="shared" si="17"/>
        <v>3.3739437305477342E-2</v>
      </c>
      <c r="H36" s="31">
        <f t="shared" si="17"/>
        <v>3.3802445946134921E-2</v>
      </c>
      <c r="I36" s="31">
        <f t="shared" si="17"/>
        <v>3.413413293145702E-2</v>
      </c>
      <c r="J36" s="31">
        <f t="shared" si="17"/>
        <v>3.4279928632290395E-2</v>
      </c>
      <c r="K36" s="31">
        <f t="shared" si="17"/>
        <v>3.4391800344963065E-2</v>
      </c>
      <c r="L36" s="31">
        <f t="shared" si="17"/>
        <v>3.4565209521214758E-2</v>
      </c>
      <c r="M36" s="31">
        <f t="shared" si="17"/>
        <v>3.4844993715654235E-2</v>
      </c>
      <c r="N36" s="31">
        <f t="shared" si="17"/>
        <v>3.5161125397873402E-2</v>
      </c>
      <c r="O36" s="31">
        <f t="shared" si="17"/>
        <v>3.5401598530531389E-2</v>
      </c>
      <c r="P36" s="31">
        <f t="shared" si="17"/>
        <v>3.5526748725411339E-2</v>
      </c>
      <c r="Q36" s="31">
        <f t="shared" si="17"/>
        <v>3.5724359949570551E-2</v>
      </c>
      <c r="R36" s="31">
        <f t="shared" si="17"/>
        <v>3.5961064366342881E-2</v>
      </c>
      <c r="S36" s="31">
        <f t="shared" si="17"/>
        <v>4.038544469849395E-2</v>
      </c>
      <c r="T36" s="31">
        <f t="shared" si="17"/>
        <v>4.471902848906243E-2</v>
      </c>
      <c r="U36" s="31">
        <f t="shared" si="17"/>
        <v>4.8980050051948609E-2</v>
      </c>
      <c r="V36" s="31">
        <f t="shared" si="17"/>
        <v>5.3721684535152657E-2</v>
      </c>
      <c r="W36" s="31">
        <f t="shared" si="17"/>
        <v>5.4859781794443792E-2</v>
      </c>
      <c r="X36" s="31">
        <f t="shared" si="17"/>
        <v>5.788866670286133E-2</v>
      </c>
      <c r="Y36" s="31">
        <f t="shared" si="17"/>
        <v>6.3790528269036723E-2</v>
      </c>
      <c r="Z36" s="31">
        <f t="shared" si="17"/>
        <v>6.6456970426118825E-2</v>
      </c>
      <c r="AA36" s="31">
        <f t="shared" si="17"/>
        <v>6.8492941122888007E-2</v>
      </c>
      <c r="AB36" s="31">
        <f t="shared" si="17"/>
        <v>7.2325295972479942E-2</v>
      </c>
      <c r="AC36" s="31">
        <f t="shared" si="17"/>
        <v>7.4100712660824325E-2</v>
      </c>
      <c r="AD36" s="31">
        <f t="shared" si="17"/>
        <v>7.2088605364747566E-2</v>
      </c>
      <c r="AE36" s="31">
        <f t="shared" si="17"/>
        <v>7.9855273861997145E-2</v>
      </c>
      <c r="AF36" s="31">
        <f t="shared" si="17"/>
        <v>8.3436884161507421E-2</v>
      </c>
      <c r="AG36" s="31">
        <f t="shared" si="17"/>
        <v>7.6237171057247116E-2</v>
      </c>
      <c r="AH36" s="31">
        <f t="shared" si="17"/>
        <v>8.026501344050424E-2</v>
      </c>
      <c r="AI36" s="31">
        <f t="shared" si="17"/>
        <v>7.8447260611493028E-2</v>
      </c>
      <c r="AJ36" s="31">
        <f t="shared" si="17"/>
        <v>8.6145492846593674E-2</v>
      </c>
      <c r="AK36" s="31">
        <f t="shared" si="17"/>
        <v>8.6419688873979494E-2</v>
      </c>
      <c r="AL36" s="31">
        <f t="shared" si="17"/>
        <v>8.8698567026210137E-2</v>
      </c>
      <c r="AM36" s="31">
        <f t="shared" si="17"/>
        <v>9.1686421054276171E-2</v>
      </c>
      <c r="AN36" s="31">
        <f t="shared" si="17"/>
        <v>8.777541979132121E-2</v>
      </c>
      <c r="AO36" s="31">
        <f t="shared" si="17"/>
        <v>8.7786752776808891E-2</v>
      </c>
      <c r="AP36" s="31">
        <f t="shared" si="17"/>
        <v>8.8276567437518022E-2</v>
      </c>
      <c r="AQ36" s="31">
        <f t="shared" si="17"/>
        <v>9.1298547860866025E-2</v>
      </c>
      <c r="AR36" s="31">
        <f t="shared" si="17"/>
        <v>9.3583299677935661E-2</v>
      </c>
      <c r="AS36" s="31">
        <f t="shared" si="17"/>
        <v>9.355024196726161E-2</v>
      </c>
      <c r="AT36" s="31">
        <f t="shared" si="17"/>
        <v>9.6460544814317123E-2</v>
      </c>
      <c r="AU36" s="31">
        <f t="shared" si="17"/>
        <v>9.7978990330221671E-2</v>
      </c>
      <c r="AV36" s="31">
        <f t="shared" si="17"/>
        <v>0.10001732745342495</v>
      </c>
      <c r="AW36" s="31">
        <f t="shared" si="17"/>
        <v>8.2410111107305867E-2</v>
      </c>
      <c r="AX36" s="31">
        <f t="shared" si="17"/>
        <v>8.1576129235088474E-2</v>
      </c>
      <c r="AY36" s="31">
        <f t="shared" si="17"/>
        <v>7.4722151299619427E-2</v>
      </c>
      <c r="AZ36" s="31">
        <f t="shared" si="17"/>
        <v>7.0228625994916291E-2</v>
      </c>
      <c r="BA36" s="31">
        <f t="shared" si="17"/>
        <v>6.5215551777571615E-2</v>
      </c>
      <c r="BB36" s="31">
        <f t="shared" si="17"/>
        <v>6.2827111180203954E-2</v>
      </c>
      <c r="BC36" s="31">
        <f t="shared" si="17"/>
        <v>6.3179647299734826E-2</v>
      </c>
      <c r="BD36" s="31">
        <f t="shared" si="17"/>
        <v>8.5427140610208049E-2</v>
      </c>
      <c r="BE36" s="31">
        <f t="shared" si="17"/>
        <v>0.10583312306725981</v>
      </c>
      <c r="BF36" s="31">
        <f t="shared" si="17"/>
        <v>0.10528920095504087</v>
      </c>
      <c r="BG36" s="31">
        <f t="shared" si="17"/>
        <v>0.11324582431698058</v>
      </c>
      <c r="BH36" s="31">
        <f t="shared" si="17"/>
        <v>0.10997925165947856</v>
      </c>
      <c r="BI36" s="31">
        <f t="shared" si="17"/>
        <v>0.10865556197043516</v>
      </c>
      <c r="BJ36" s="31">
        <f t="shared" si="17"/>
        <v>0.1007466393475487</v>
      </c>
      <c r="BK36" s="31">
        <f t="shared" si="17"/>
        <v>0.10230883062850055</v>
      </c>
      <c r="BL36" s="31">
        <f t="shared" si="17"/>
        <v>0.10637014783019422</v>
      </c>
      <c r="BM36" s="31">
        <f t="shared" si="17"/>
        <v>0.10755914255918791</v>
      </c>
      <c r="BN36" s="31">
        <f t="shared" si="17"/>
        <v>0.1094978462848033</v>
      </c>
      <c r="BO36" s="31">
        <f t="shared" ref="BO36:BQ36" si="18">+BO35/BO15</f>
        <v>0.11157396382219864</v>
      </c>
      <c r="BP36" s="31">
        <f t="shared" si="18"/>
        <v>0.11096121623508196</v>
      </c>
      <c r="BQ36" s="31">
        <f>+BQ35/BQ15</f>
        <v>0.11404543973292086</v>
      </c>
    </row>
    <row r="37" spans="1:70" x14ac:dyDescent="0.25">
      <c r="A37" s="16" t="s">
        <v>48</v>
      </c>
      <c r="B37" s="17">
        <f>(B35*1000000)/B6</f>
        <v>218.64192329803313</v>
      </c>
      <c r="C37" s="17">
        <f t="shared" ref="C37:BN37" si="19">(C35*1000000)/C6</f>
        <v>220.05406690342139</v>
      </c>
      <c r="D37" s="17">
        <f t="shared" si="19"/>
        <v>219.11815664381837</v>
      </c>
      <c r="E37" s="17">
        <f t="shared" si="19"/>
        <v>220.05406690342136</v>
      </c>
      <c r="F37" s="17">
        <f t="shared" si="19"/>
        <v>218.64192329803311</v>
      </c>
      <c r="G37" s="17">
        <f t="shared" si="19"/>
        <v>216.58447640727303</v>
      </c>
      <c r="H37" s="17">
        <f t="shared" si="19"/>
        <v>216.9889494671643</v>
      </c>
      <c r="I37" s="17">
        <f t="shared" si="19"/>
        <v>219.11815664381837</v>
      </c>
      <c r="J37" s="17">
        <f t="shared" si="19"/>
        <v>220.05406690342136</v>
      </c>
      <c r="K37" s="17">
        <f t="shared" si="19"/>
        <v>220.77220799435355</v>
      </c>
      <c r="L37" s="17">
        <f t="shared" si="19"/>
        <v>221.88537817862911</v>
      </c>
      <c r="M37" s="17">
        <f t="shared" si="19"/>
        <v>223.6814043752446</v>
      </c>
      <c r="N37" s="17">
        <f t="shared" si="19"/>
        <v>225.71075697674976</v>
      </c>
      <c r="O37" s="17">
        <f t="shared" si="19"/>
        <v>227.25443261826052</v>
      </c>
      <c r="P37" s="17">
        <f t="shared" si="19"/>
        <v>228.05781262679261</v>
      </c>
      <c r="Q37" s="17">
        <f t="shared" si="19"/>
        <v>229.3263436674622</v>
      </c>
      <c r="R37" s="17">
        <f t="shared" si="19"/>
        <v>230.84582668983026</v>
      </c>
      <c r="S37" s="17">
        <f t="shared" si="19"/>
        <v>257.75206678295524</v>
      </c>
      <c r="T37" s="17">
        <f t="shared" si="19"/>
        <v>283.82280547468082</v>
      </c>
      <c r="U37" s="17">
        <f t="shared" si="19"/>
        <v>309.17924761172088</v>
      </c>
      <c r="V37" s="17">
        <f t="shared" si="19"/>
        <v>337.16182928376594</v>
      </c>
      <c r="W37" s="17">
        <f t="shared" si="19"/>
        <v>343.81638419125812</v>
      </c>
      <c r="X37" s="17">
        <f t="shared" si="19"/>
        <v>361.45240624490106</v>
      </c>
      <c r="Y37" s="17">
        <f t="shared" si="19"/>
        <v>395.40418994625071</v>
      </c>
      <c r="Z37" s="17">
        <f t="shared" si="19"/>
        <v>410.68455985754264</v>
      </c>
      <c r="AA37" s="17">
        <f t="shared" si="19"/>
        <v>422.25862364132115</v>
      </c>
      <c r="AB37" s="17">
        <f t="shared" si="19"/>
        <v>443.72957121168719</v>
      </c>
      <c r="AC37" s="17">
        <f t="shared" si="19"/>
        <v>453.63753844027525</v>
      </c>
      <c r="AD37" s="17">
        <f t="shared" si="19"/>
        <v>442.45469713405322</v>
      </c>
      <c r="AE37" s="17">
        <f t="shared" si="19"/>
        <v>485.27688903901247</v>
      </c>
      <c r="AF37" s="17">
        <f t="shared" si="19"/>
        <v>503.21961936934451</v>
      </c>
      <c r="AG37" s="17">
        <f t="shared" si="19"/>
        <v>457.79374610531863</v>
      </c>
      <c r="AH37" s="17">
        <f t="shared" si="19"/>
        <v>476.67658246967437</v>
      </c>
      <c r="AI37" s="17">
        <f t="shared" si="19"/>
        <v>464.83867626485591</v>
      </c>
      <c r="AJ37" s="17">
        <f t="shared" si="19"/>
        <v>502.02597274831544</v>
      </c>
      <c r="AK37" s="17">
        <f t="shared" si="19"/>
        <v>501.0216008418011</v>
      </c>
      <c r="AL37" s="17">
        <f t="shared" si="19"/>
        <v>510.20249390865536</v>
      </c>
      <c r="AM37" s="17">
        <f t="shared" si="19"/>
        <v>522.58991074826713</v>
      </c>
      <c r="AN37" s="17">
        <f t="shared" si="19"/>
        <v>496.52570626838093</v>
      </c>
      <c r="AO37" s="17">
        <f t="shared" si="19"/>
        <v>494.72606218780743</v>
      </c>
      <c r="AP37" s="17">
        <f t="shared" si="19"/>
        <v>497.92021003013895</v>
      </c>
      <c r="AQ37" s="17">
        <f t="shared" si="19"/>
        <v>517.06194316428525</v>
      </c>
      <c r="AR37" s="17">
        <f t="shared" si="19"/>
        <v>527.72963330027483</v>
      </c>
      <c r="AS37" s="17">
        <f t="shared" si="19"/>
        <v>524.31007406882418</v>
      </c>
      <c r="AT37" s="17">
        <f t="shared" si="19"/>
        <v>537.20375317592288</v>
      </c>
      <c r="AU37" s="17">
        <f t="shared" si="19"/>
        <v>541.28937754142373</v>
      </c>
      <c r="AV37" s="17">
        <f t="shared" si="19"/>
        <v>544.67330034554482</v>
      </c>
      <c r="AW37" s="17">
        <f t="shared" si="19"/>
        <v>446.19230726776021</v>
      </c>
      <c r="AX37" s="17">
        <f t="shared" si="19"/>
        <v>440.83758379170882</v>
      </c>
      <c r="AY37" s="17">
        <f t="shared" si="19"/>
        <v>355.45368094374265</v>
      </c>
      <c r="AZ37" s="17">
        <f t="shared" si="19"/>
        <v>359.45930382111504</v>
      </c>
      <c r="BA37" s="17">
        <f t="shared" si="19"/>
        <v>332.2802157108132</v>
      </c>
      <c r="BB37" s="17">
        <f t="shared" si="19"/>
        <v>325.32025454265835</v>
      </c>
      <c r="BC37" s="17">
        <f t="shared" si="19"/>
        <v>340.58424951771002</v>
      </c>
      <c r="BD37" s="17">
        <f t="shared" si="19"/>
        <v>466.0502433694777</v>
      </c>
      <c r="BE37" s="17">
        <f t="shared" si="19"/>
        <v>535.73067540874001</v>
      </c>
      <c r="BF37" s="17">
        <f t="shared" si="19"/>
        <v>519.69033877941831</v>
      </c>
      <c r="BG37" s="17">
        <f t="shared" si="19"/>
        <v>546.24618771995017</v>
      </c>
      <c r="BH37" s="17">
        <f t="shared" si="19"/>
        <v>499.06716944016017</v>
      </c>
      <c r="BI37" s="17">
        <f t="shared" si="19"/>
        <v>505.2694111175278</v>
      </c>
      <c r="BJ37" s="17">
        <f t="shared" si="19"/>
        <v>476.48052977064577</v>
      </c>
      <c r="BK37" s="17">
        <f t="shared" si="19"/>
        <v>481.40453556611641</v>
      </c>
      <c r="BL37" s="17">
        <f t="shared" si="19"/>
        <v>478.09021338213802</v>
      </c>
      <c r="BM37" s="17">
        <f t="shared" si="19"/>
        <v>441.54766953471687</v>
      </c>
      <c r="BN37" s="17">
        <f t="shared" si="19"/>
        <v>459.5150537689301</v>
      </c>
      <c r="BO37" s="17">
        <f t="shared" ref="BO37:CW37" si="20">(BO35*1000000)/BO6</f>
        <v>458.52575827328025</v>
      </c>
      <c r="BP37" s="17">
        <f t="shared" si="20"/>
        <v>453.76606681431679</v>
      </c>
      <c r="BQ37" s="17">
        <f>(BQ35*1000000)/BQ6</f>
        <v>458.10324720128654</v>
      </c>
    </row>
    <row r="38" spans="1:70" x14ac:dyDescent="0.25">
      <c r="A38" s="23" t="s">
        <v>49</v>
      </c>
      <c r="B38" s="15">
        <f>+B35+B69+B70</f>
        <v>257.77882756838108</v>
      </c>
      <c r="C38" s="15">
        <f t="shared" ref="C38:BF38" si="21">+C35+C69+C70</f>
        <v>281.22909750257253</v>
      </c>
      <c r="D38" s="15">
        <f t="shared" si="21"/>
        <v>293.83744805936044</v>
      </c>
      <c r="E38" s="15">
        <f t="shared" si="21"/>
        <v>293.55212524916408</v>
      </c>
      <c r="F38" s="15">
        <f t="shared" si="21"/>
        <v>295.7787938375792</v>
      </c>
      <c r="G38" s="15">
        <f t="shared" si="21"/>
        <v>303.17495007490078</v>
      </c>
      <c r="H38" s="15">
        <f t="shared" si="21"/>
        <v>311.61783032979463</v>
      </c>
      <c r="I38" s="15">
        <f t="shared" si="21"/>
        <v>322.43236750137874</v>
      </c>
      <c r="J38" s="15">
        <f t="shared" si="21"/>
        <v>329.35492193435073</v>
      </c>
      <c r="K38" s="15">
        <f t="shared" si="21"/>
        <v>332.5712541226942</v>
      </c>
      <c r="L38" s="15">
        <f t="shared" si="21"/>
        <v>345.09832868122186</v>
      </c>
      <c r="M38" s="15">
        <f t="shared" si="21"/>
        <v>352.83504726151085</v>
      </c>
      <c r="N38" s="15">
        <f t="shared" si="21"/>
        <v>365.35800231826482</v>
      </c>
      <c r="O38" s="15">
        <f t="shared" si="21"/>
        <v>386.37798633756654</v>
      </c>
      <c r="P38" s="15">
        <f t="shared" si="21"/>
        <v>392.80677646838762</v>
      </c>
      <c r="Q38" s="15">
        <f t="shared" si="21"/>
        <v>408.86593812471835</v>
      </c>
      <c r="R38" s="15">
        <f t="shared" si="21"/>
        <v>415.10696555365274</v>
      </c>
      <c r="S38" s="15">
        <f t="shared" si="21"/>
        <v>480.03744917657582</v>
      </c>
      <c r="T38" s="15">
        <f t="shared" si="21"/>
        <v>539.71744689065304</v>
      </c>
      <c r="U38" s="15">
        <f t="shared" si="21"/>
        <v>597.89082903154588</v>
      </c>
      <c r="V38" s="15">
        <f t="shared" si="21"/>
        <v>649.23881846881977</v>
      </c>
      <c r="W38" s="15">
        <f t="shared" si="21"/>
        <v>779.15668985422917</v>
      </c>
      <c r="X38" s="15">
        <f t="shared" si="21"/>
        <v>852.59393585047258</v>
      </c>
      <c r="Y38" s="15">
        <f t="shared" si="21"/>
        <v>952.37053190453946</v>
      </c>
      <c r="Z38" s="15">
        <f t="shared" si="21"/>
        <v>1006.6699931228085</v>
      </c>
      <c r="AA38" s="15">
        <f t="shared" si="21"/>
        <v>1049.0170987121342</v>
      </c>
      <c r="AB38" s="15">
        <f t="shared" si="21"/>
        <v>1112.3856620705785</v>
      </c>
      <c r="AC38" s="15">
        <f t="shared" si="21"/>
        <v>1156.0045392073534</v>
      </c>
      <c r="AD38" s="15">
        <f t="shared" si="21"/>
        <v>1144.2763377280883</v>
      </c>
      <c r="AE38" s="15">
        <f t="shared" si="21"/>
        <v>1276.8605504394495</v>
      </c>
      <c r="AF38" s="15">
        <f t="shared" si="21"/>
        <v>1336.2996992352944</v>
      </c>
      <c r="AG38" s="15">
        <f t="shared" si="21"/>
        <v>1214.664146541242</v>
      </c>
      <c r="AH38" s="15">
        <f t="shared" si="21"/>
        <v>1296.4649690010203</v>
      </c>
      <c r="AI38" s="15">
        <f t="shared" si="21"/>
        <v>1249.5328456675591</v>
      </c>
      <c r="AJ38" s="15">
        <f t="shared" si="21"/>
        <v>1419.3780327513123</v>
      </c>
      <c r="AK38" s="15">
        <f t="shared" si="21"/>
        <v>1419.494399504991</v>
      </c>
      <c r="AL38" s="15">
        <f t="shared" si="21"/>
        <v>1468.0566559727647</v>
      </c>
      <c r="AM38" s="15">
        <f t="shared" si="21"/>
        <v>1536.8324095285041</v>
      </c>
      <c r="AN38" s="15">
        <f t="shared" si="21"/>
        <v>1480.7389612335658</v>
      </c>
      <c r="AO38" s="15">
        <f t="shared" si="21"/>
        <v>1468.0006443298807</v>
      </c>
      <c r="AP38" s="15">
        <f t="shared" si="21"/>
        <v>1501.6277694088931</v>
      </c>
      <c r="AQ38" s="15">
        <f t="shared" si="21"/>
        <v>1547.5663958907057</v>
      </c>
      <c r="AR38" s="15">
        <f t="shared" si="21"/>
        <v>1556.4857804558305</v>
      </c>
      <c r="AS38" s="15">
        <f t="shared" si="21"/>
        <v>1545.1417882808248</v>
      </c>
      <c r="AT38" s="15">
        <f t="shared" si="21"/>
        <v>1578.1434657049087</v>
      </c>
      <c r="AU38" s="15">
        <f t="shared" si="21"/>
        <v>1606.4386146674374</v>
      </c>
      <c r="AV38" s="15">
        <f t="shared" si="21"/>
        <v>1715.121755458086</v>
      </c>
      <c r="AW38" s="15">
        <f t="shared" si="21"/>
        <v>1443.2090178575704</v>
      </c>
      <c r="AX38" s="15">
        <f t="shared" si="21"/>
        <v>1420.8195325606775</v>
      </c>
      <c r="AY38" s="15">
        <f t="shared" si="21"/>
        <v>1154.4780103371816</v>
      </c>
      <c r="AZ38" s="15">
        <f t="shared" si="21"/>
        <v>1455.7470537742649</v>
      </c>
      <c r="BA38" s="15">
        <f t="shared" si="21"/>
        <v>1367.4892174606434</v>
      </c>
      <c r="BB38" s="15">
        <f t="shared" si="21"/>
        <v>1379.5664962972112</v>
      </c>
      <c r="BC38" s="15">
        <f t="shared" si="21"/>
        <v>1396.5946558759942</v>
      </c>
      <c r="BD38" s="15">
        <f t="shared" si="21"/>
        <v>1788.4262318944807</v>
      </c>
      <c r="BE38" s="15">
        <f t="shared" si="21"/>
        <v>1964.5643745916786</v>
      </c>
      <c r="BF38" s="15">
        <f t="shared" si="21"/>
        <v>1940.8361151376798</v>
      </c>
      <c r="BG38" s="15">
        <f>+BG35+BG69+BG70</f>
        <v>2057.5711152578297</v>
      </c>
      <c r="BH38" s="15">
        <f t="shared" ref="BH38:BP38" si="22">+BH35+BH69+BH70</f>
        <v>1899.7140801421865</v>
      </c>
      <c r="BI38" s="15">
        <f t="shared" si="22"/>
        <v>2020.1981426034533</v>
      </c>
      <c r="BJ38" s="15">
        <f t="shared" si="22"/>
        <v>1903.9407508734616</v>
      </c>
      <c r="BK38" s="15">
        <f t="shared" si="22"/>
        <v>2035.5230863664451</v>
      </c>
      <c r="BL38" s="15">
        <f t="shared" si="22"/>
        <v>2101.1981351033337</v>
      </c>
      <c r="BM38" s="15">
        <f t="shared" si="22"/>
        <v>2056.1022237524985</v>
      </c>
      <c r="BN38" s="15">
        <f t="shared" si="22"/>
        <v>2221.1390001584991</v>
      </c>
      <c r="BO38" s="15">
        <f t="shared" si="22"/>
        <v>2281.8128219501909</v>
      </c>
      <c r="BP38" s="15">
        <f t="shared" si="22"/>
        <v>2408.7767008901224</v>
      </c>
      <c r="BQ38" s="15">
        <f>+BQ35+BQ69+BQ70</f>
        <v>2519.6678035592076</v>
      </c>
      <c r="BR38" s="20"/>
    </row>
    <row r="39" spans="1:70" x14ac:dyDescent="0.25">
      <c r="A39" s="16" t="s">
        <v>50</v>
      </c>
      <c r="B39" s="32">
        <f>+B38/B15</f>
        <v>3.4059945504087183E-2</v>
      </c>
      <c r="C39" s="32">
        <f t="shared" ref="C39:BN39" si="23">+C38/C15</f>
        <v>3.4279928632290395E-2</v>
      </c>
      <c r="D39" s="32">
        <f t="shared" si="23"/>
        <v>3.413413293145702E-2</v>
      </c>
      <c r="E39" s="32">
        <f t="shared" si="23"/>
        <v>3.4279928632290395E-2</v>
      </c>
      <c r="F39" s="32">
        <f t="shared" si="23"/>
        <v>3.4059945504087183E-2</v>
      </c>
      <c r="G39" s="32">
        <f t="shared" si="23"/>
        <v>3.3739437305477342E-2</v>
      </c>
      <c r="H39" s="32">
        <f t="shared" si="23"/>
        <v>3.3802445946134921E-2</v>
      </c>
      <c r="I39" s="32">
        <f t="shared" si="23"/>
        <v>3.413413293145702E-2</v>
      </c>
      <c r="J39" s="32">
        <f t="shared" si="23"/>
        <v>3.4279928632290395E-2</v>
      </c>
      <c r="K39" s="32">
        <f t="shared" si="23"/>
        <v>3.4391800344963065E-2</v>
      </c>
      <c r="L39" s="32">
        <f t="shared" si="23"/>
        <v>3.4565209521214758E-2</v>
      </c>
      <c r="M39" s="32">
        <f t="shared" si="23"/>
        <v>3.4844993715654235E-2</v>
      </c>
      <c r="N39" s="32">
        <f t="shared" si="23"/>
        <v>3.5161125397873402E-2</v>
      </c>
      <c r="O39" s="32">
        <f t="shared" si="23"/>
        <v>3.5401598530531389E-2</v>
      </c>
      <c r="P39" s="32">
        <f t="shared" si="23"/>
        <v>3.5526748725411339E-2</v>
      </c>
      <c r="Q39" s="32">
        <f t="shared" si="23"/>
        <v>3.5724359949570551E-2</v>
      </c>
      <c r="R39" s="32">
        <f t="shared" si="23"/>
        <v>3.5961064366342881E-2</v>
      </c>
      <c r="S39" s="32">
        <f t="shared" si="23"/>
        <v>4.038544469849395E-2</v>
      </c>
      <c r="T39" s="32">
        <f t="shared" si="23"/>
        <v>4.471902848906243E-2</v>
      </c>
      <c r="U39" s="32">
        <f t="shared" si="23"/>
        <v>4.8980050051948609E-2</v>
      </c>
      <c r="V39" s="32">
        <f t="shared" si="23"/>
        <v>5.3721684535152657E-2</v>
      </c>
      <c r="W39" s="32">
        <f t="shared" si="23"/>
        <v>5.4859781794443792E-2</v>
      </c>
      <c r="X39" s="32">
        <f t="shared" si="23"/>
        <v>5.788866670286133E-2</v>
      </c>
      <c r="Y39" s="32">
        <f t="shared" si="23"/>
        <v>6.3790528269036723E-2</v>
      </c>
      <c r="Z39" s="32">
        <f t="shared" si="23"/>
        <v>6.6456970426118825E-2</v>
      </c>
      <c r="AA39" s="32">
        <f t="shared" si="23"/>
        <v>6.8492941122888007E-2</v>
      </c>
      <c r="AB39" s="32">
        <f t="shared" si="23"/>
        <v>7.2325295972479942E-2</v>
      </c>
      <c r="AC39" s="32">
        <f t="shared" si="23"/>
        <v>7.4100712660824325E-2</v>
      </c>
      <c r="AD39" s="32">
        <f t="shared" si="23"/>
        <v>7.2088605364747566E-2</v>
      </c>
      <c r="AE39" s="32">
        <f t="shared" si="23"/>
        <v>7.9855273861997145E-2</v>
      </c>
      <c r="AF39" s="32">
        <f t="shared" si="23"/>
        <v>8.3436884161507421E-2</v>
      </c>
      <c r="AG39" s="32">
        <f t="shared" si="23"/>
        <v>7.6237171057247116E-2</v>
      </c>
      <c r="AH39" s="32">
        <f t="shared" si="23"/>
        <v>8.026501344050424E-2</v>
      </c>
      <c r="AI39" s="32">
        <f t="shared" si="23"/>
        <v>7.8447260611493028E-2</v>
      </c>
      <c r="AJ39" s="32">
        <f t="shared" si="23"/>
        <v>8.6145492846593674E-2</v>
      </c>
      <c r="AK39" s="32">
        <f t="shared" si="23"/>
        <v>8.6419688873979494E-2</v>
      </c>
      <c r="AL39" s="32">
        <f t="shared" si="23"/>
        <v>8.8698567026210137E-2</v>
      </c>
      <c r="AM39" s="32">
        <f t="shared" si="23"/>
        <v>9.1686421054276171E-2</v>
      </c>
      <c r="AN39" s="32">
        <f t="shared" si="23"/>
        <v>8.777541979132121E-2</v>
      </c>
      <c r="AO39" s="32">
        <f t="shared" si="23"/>
        <v>8.7786752776808891E-2</v>
      </c>
      <c r="AP39" s="32">
        <f t="shared" si="23"/>
        <v>8.8276567437518022E-2</v>
      </c>
      <c r="AQ39" s="32">
        <f t="shared" si="23"/>
        <v>9.1298547860866025E-2</v>
      </c>
      <c r="AR39" s="32">
        <f t="shared" si="23"/>
        <v>9.3583299677935661E-2</v>
      </c>
      <c r="AS39" s="32">
        <f t="shared" si="23"/>
        <v>9.355024196726161E-2</v>
      </c>
      <c r="AT39" s="32">
        <f t="shared" si="23"/>
        <v>9.6460544814317123E-2</v>
      </c>
      <c r="AU39" s="32">
        <f t="shared" si="23"/>
        <v>9.7978990330221671E-2</v>
      </c>
      <c r="AV39" s="32">
        <f t="shared" si="23"/>
        <v>0.10001732745342495</v>
      </c>
      <c r="AW39" s="32">
        <f t="shared" si="23"/>
        <v>8.2410111107305867E-2</v>
      </c>
      <c r="AX39" s="32">
        <f t="shared" si="23"/>
        <v>8.1576129235088474E-2</v>
      </c>
      <c r="AY39" s="32">
        <f t="shared" si="23"/>
        <v>7.4722151299619427E-2</v>
      </c>
      <c r="AZ39" s="32">
        <f t="shared" si="23"/>
        <v>8.6154611059407943E-2</v>
      </c>
      <c r="BA39" s="32">
        <f t="shared" si="23"/>
        <v>8.2067220722934403E-2</v>
      </c>
      <c r="BB39" s="32">
        <f t="shared" si="23"/>
        <v>8.0756058990889501E-2</v>
      </c>
      <c r="BC39" s="32">
        <f t="shared" si="23"/>
        <v>7.9496177860599412E-2</v>
      </c>
      <c r="BD39" s="32">
        <f t="shared" si="23"/>
        <v>0.10043013679190846</v>
      </c>
      <c r="BE39" s="32">
        <f t="shared" si="23"/>
        <v>0.11902957778036764</v>
      </c>
      <c r="BF39" s="32">
        <f t="shared" si="23"/>
        <v>0.12233480114741455</v>
      </c>
      <c r="BG39" s="32">
        <f t="shared" si="23"/>
        <v>0.12692532682884314</v>
      </c>
      <c r="BH39" s="32">
        <f t="shared" si="23"/>
        <v>0.1240548020869541</v>
      </c>
      <c r="BI39" s="32">
        <f t="shared" si="23"/>
        <v>0.12697877434907312</v>
      </c>
      <c r="BJ39" s="32">
        <f t="shared" si="23"/>
        <v>0.11812593030933091</v>
      </c>
      <c r="BK39" s="32">
        <f t="shared" si="23"/>
        <v>0.12454177415141973</v>
      </c>
      <c r="BL39" s="32">
        <f t="shared" si="23"/>
        <v>0.13271243340787311</v>
      </c>
      <c r="BM39" s="32">
        <f t="shared" si="23"/>
        <v>0.14146295445913978</v>
      </c>
      <c r="BN39" s="32">
        <f t="shared" si="23"/>
        <v>0.14681205770155875</v>
      </c>
      <c r="BO39" s="32">
        <f t="shared" ref="BO39:BP39" si="24">+BO38/BO15</f>
        <v>0.15268391234971521</v>
      </c>
      <c r="BP39" s="32">
        <f t="shared" si="24"/>
        <v>0.16113835507844415</v>
      </c>
      <c r="BQ39" s="32">
        <f>+BQ38/BQ15</f>
        <v>0.16800376027414615</v>
      </c>
      <c r="BR39" s="20"/>
    </row>
    <row r="41" spans="1:70" ht="15" customHeight="1" x14ac:dyDescent="0.3">
      <c r="A41" s="13" t="s">
        <v>51</v>
      </c>
      <c r="B41" s="33"/>
    </row>
    <row r="42" spans="1:70" x14ac:dyDescent="0.25">
      <c r="A42" s="14" t="s">
        <v>52</v>
      </c>
      <c r="B42" s="14">
        <v>1950</v>
      </c>
      <c r="C42" s="14">
        <v>1951</v>
      </c>
      <c r="D42" s="14">
        <v>1952</v>
      </c>
      <c r="E42" s="14">
        <v>1953</v>
      </c>
      <c r="F42" s="14">
        <v>1954</v>
      </c>
      <c r="G42" s="14">
        <v>1955</v>
      </c>
      <c r="H42" s="14">
        <v>1956</v>
      </c>
      <c r="I42" s="14">
        <v>1957</v>
      </c>
      <c r="J42" s="14">
        <v>1958</v>
      </c>
      <c r="K42" s="14">
        <v>1959</v>
      </c>
      <c r="L42" s="14">
        <v>1960</v>
      </c>
      <c r="M42" s="14">
        <v>1961</v>
      </c>
      <c r="N42" s="14">
        <v>1962</v>
      </c>
      <c r="O42" s="14">
        <v>1963</v>
      </c>
      <c r="P42" s="14">
        <v>1964</v>
      </c>
      <c r="Q42" s="14">
        <v>1965</v>
      </c>
      <c r="R42" s="14">
        <v>1966</v>
      </c>
      <c r="S42" s="14">
        <v>1967</v>
      </c>
      <c r="T42" s="14">
        <v>1968</v>
      </c>
      <c r="U42" s="14">
        <v>1969</v>
      </c>
      <c r="V42" s="14">
        <v>1970</v>
      </c>
      <c r="W42" s="14">
        <v>1971</v>
      </c>
      <c r="X42" s="14">
        <v>1972</v>
      </c>
      <c r="Y42" s="14">
        <v>1973</v>
      </c>
      <c r="Z42" s="14">
        <v>1974</v>
      </c>
      <c r="AA42" s="14">
        <v>1975</v>
      </c>
      <c r="AB42" s="14">
        <v>1976</v>
      </c>
      <c r="AC42" s="14">
        <v>1977</v>
      </c>
      <c r="AD42" s="14">
        <v>1978</v>
      </c>
      <c r="AE42" s="14">
        <v>1979</v>
      </c>
      <c r="AF42" s="14">
        <v>1980</v>
      </c>
      <c r="AG42" s="14">
        <v>1981</v>
      </c>
      <c r="AH42" s="14">
        <v>1982</v>
      </c>
      <c r="AI42" s="14">
        <v>1983</v>
      </c>
      <c r="AJ42" s="14">
        <v>1984</v>
      </c>
      <c r="AK42" s="14">
        <v>1985</v>
      </c>
      <c r="AL42" s="14">
        <v>1986</v>
      </c>
      <c r="AM42" s="14">
        <v>1987</v>
      </c>
      <c r="AN42" s="14">
        <v>1988</v>
      </c>
      <c r="AO42" s="14">
        <v>1989</v>
      </c>
      <c r="AP42" s="14">
        <v>1990</v>
      </c>
      <c r="AQ42" s="14">
        <v>1991</v>
      </c>
      <c r="AR42" s="14">
        <v>1992</v>
      </c>
      <c r="AS42" s="14">
        <v>1993</v>
      </c>
      <c r="AT42" s="14">
        <v>1994</v>
      </c>
      <c r="AU42" s="14">
        <v>1995</v>
      </c>
      <c r="AV42" s="14">
        <v>1996</v>
      </c>
      <c r="AW42" s="14">
        <v>1997</v>
      </c>
      <c r="AX42" s="14">
        <v>1998</v>
      </c>
      <c r="AY42" s="14">
        <v>1999</v>
      </c>
      <c r="AZ42" s="14">
        <v>2000</v>
      </c>
      <c r="BA42" s="14">
        <v>2001</v>
      </c>
      <c r="BB42" s="14">
        <v>2002</v>
      </c>
      <c r="BC42" s="14">
        <v>2003</v>
      </c>
      <c r="BD42" s="14">
        <v>2004</v>
      </c>
      <c r="BE42" s="14">
        <v>2005</v>
      </c>
      <c r="BF42" s="14">
        <v>2006</v>
      </c>
      <c r="BG42" s="14">
        <v>2007</v>
      </c>
      <c r="BH42" s="14">
        <v>2008</v>
      </c>
      <c r="BI42" s="14">
        <v>2009</v>
      </c>
      <c r="BJ42" s="14">
        <v>2010</v>
      </c>
      <c r="BK42" s="14">
        <v>2011</v>
      </c>
      <c r="BL42" s="14">
        <v>2012</v>
      </c>
      <c r="BM42" s="14">
        <v>2013</v>
      </c>
      <c r="BN42" s="14">
        <v>2014</v>
      </c>
      <c r="BO42" s="14">
        <v>2015</v>
      </c>
      <c r="BP42" s="14">
        <v>2016</v>
      </c>
      <c r="BQ42" s="14">
        <v>2017</v>
      </c>
    </row>
    <row r="43" spans="1:70" x14ac:dyDescent="0.25">
      <c r="A43" t="s">
        <v>53</v>
      </c>
      <c r="B43" s="34">
        <v>0.8</v>
      </c>
      <c r="C43" s="34">
        <v>0.80641725747340065</v>
      </c>
      <c r="D43" s="34">
        <v>0.80217340887254418</v>
      </c>
      <c r="E43" s="34">
        <v>0.80641725747340065</v>
      </c>
      <c r="F43" s="34">
        <v>0.8</v>
      </c>
      <c r="G43" s="34">
        <v>0.79050048773167259</v>
      </c>
      <c r="H43" s="34">
        <v>0.79238222114569457</v>
      </c>
      <c r="I43" s="34">
        <v>0.80217340887254418</v>
      </c>
      <c r="J43" s="34">
        <v>0.80641725747340065</v>
      </c>
      <c r="K43" s="34">
        <v>0.80964924306221975</v>
      </c>
      <c r="L43" s="34">
        <v>0.81461770445272308</v>
      </c>
      <c r="M43" s="34">
        <v>0.82252972745448805</v>
      </c>
      <c r="N43" s="34">
        <v>0.83131810718017618</v>
      </c>
      <c r="O43" s="34">
        <v>0.83789809167196538</v>
      </c>
      <c r="P43" s="34">
        <v>0.84128729123684176</v>
      </c>
      <c r="Q43" s="34">
        <v>0.84659046230171497</v>
      </c>
      <c r="R43" s="34">
        <v>0.85286603430000274</v>
      </c>
      <c r="S43" s="34">
        <v>0.85681516280576708</v>
      </c>
      <c r="T43" s="34">
        <v>0.86080440167801531</v>
      </c>
      <c r="U43" s="34">
        <v>0.8642006556744769</v>
      </c>
      <c r="V43" s="34">
        <v>0.87079137868528456</v>
      </c>
      <c r="W43" s="34">
        <v>0.87167171940820476</v>
      </c>
      <c r="X43" s="34">
        <v>0.87444244614208477</v>
      </c>
      <c r="Y43" s="34">
        <v>0.87797018650915326</v>
      </c>
      <c r="Z43" s="34">
        <v>0.88207299102842474</v>
      </c>
      <c r="AA43" s="34">
        <v>0.88421159870616106</v>
      </c>
      <c r="AB43" s="34">
        <v>0.88414333558639824</v>
      </c>
      <c r="AC43" s="34">
        <v>0.88479293029100725</v>
      </c>
      <c r="AD43" s="34">
        <v>0.88517683842936612</v>
      </c>
      <c r="AE43" s="34">
        <v>0.8832561013283905</v>
      </c>
      <c r="AF43" s="34">
        <v>0.89317091804252791</v>
      </c>
      <c r="AG43" s="34">
        <v>0.79142343574139629</v>
      </c>
      <c r="AH43" s="34">
        <v>0.77852519970517364</v>
      </c>
      <c r="AI43" s="34">
        <v>0.76501602071996821</v>
      </c>
      <c r="AJ43" s="34">
        <v>0.75090782442270154</v>
      </c>
      <c r="AK43" s="34">
        <v>0.7362100950774364</v>
      </c>
      <c r="AL43" s="34">
        <v>0.7209301129520036</v>
      </c>
      <c r="AM43" s="34">
        <v>0.70507315484791788</v>
      </c>
      <c r="AN43" s="34">
        <v>0.61835675253708045</v>
      </c>
      <c r="AO43" s="34">
        <v>0.61370401747200054</v>
      </c>
      <c r="AP43" s="34">
        <v>0.60783751399556074</v>
      </c>
      <c r="AQ43" s="34">
        <v>0.60566550661905816</v>
      </c>
      <c r="AR43" s="34">
        <v>0.60176953768523889</v>
      </c>
      <c r="AS43" s="34">
        <v>0.59370734775745637</v>
      </c>
      <c r="AT43" s="34">
        <v>0.59158711447040968</v>
      </c>
      <c r="AU43" s="34">
        <v>0.58592641097362952</v>
      </c>
      <c r="AV43" s="34">
        <v>0.5791430588217531</v>
      </c>
      <c r="AW43" s="34">
        <v>0.56914305882175309</v>
      </c>
      <c r="AX43" s="34">
        <v>0.54914305882175307</v>
      </c>
      <c r="AY43" s="34">
        <v>0.52914305882175305</v>
      </c>
      <c r="AZ43" s="34">
        <v>0.50914305882175304</v>
      </c>
      <c r="BA43" s="34">
        <v>0.47914305882175301</v>
      </c>
      <c r="BB43" s="34">
        <v>0.44914305882175298</v>
      </c>
      <c r="BC43" s="34">
        <v>0.41914305882175296</v>
      </c>
      <c r="BD43" s="34">
        <v>0.38914305882175293</v>
      </c>
      <c r="BE43" s="34">
        <v>0.3591430588217529</v>
      </c>
      <c r="BF43" s="34">
        <v>0.32914305882175288</v>
      </c>
      <c r="BG43" s="34">
        <v>0.29914305882175285</v>
      </c>
      <c r="BH43" s="34">
        <v>0.26914305882175282</v>
      </c>
      <c r="BI43" s="34">
        <v>0.23914305882175282</v>
      </c>
      <c r="BJ43" s="34">
        <v>0.20914305882175283</v>
      </c>
      <c r="BK43" s="34">
        <v>0.17914305882175299</v>
      </c>
      <c r="BL43" s="34">
        <v>0.15</v>
      </c>
      <c r="BM43" s="34">
        <v>0.11914305882175283</v>
      </c>
      <c r="BN43" s="34">
        <v>9.9143058821752825E-2</v>
      </c>
      <c r="BO43" s="34">
        <v>0.1</v>
      </c>
      <c r="BP43" s="34">
        <v>0.05</v>
      </c>
      <c r="BQ43" s="34">
        <v>0.05</v>
      </c>
    </row>
    <row r="44" spans="1:70" x14ac:dyDescent="0.25">
      <c r="A44" t="s">
        <v>54</v>
      </c>
      <c r="B44" s="34">
        <v>0.2</v>
      </c>
      <c r="C44" s="34">
        <v>0.19358274252659935</v>
      </c>
      <c r="D44" s="34">
        <v>0.19782659112745585</v>
      </c>
      <c r="E44" s="34">
        <v>0.19358274252659935</v>
      </c>
      <c r="F44" s="34">
        <v>0.2</v>
      </c>
      <c r="G44" s="34">
        <v>0.20949951226832744</v>
      </c>
      <c r="H44" s="34">
        <v>0.20761777885430543</v>
      </c>
      <c r="I44" s="34">
        <v>0.19782659112745585</v>
      </c>
      <c r="J44" s="34">
        <v>0.19358274252659935</v>
      </c>
      <c r="K44" s="34">
        <v>0.19035075693778031</v>
      </c>
      <c r="L44" s="34">
        <v>0.18538229554727692</v>
      </c>
      <c r="M44" s="34">
        <v>0.17747027254551195</v>
      </c>
      <c r="N44" s="34">
        <v>0.16868189281982385</v>
      </c>
      <c r="O44" s="34">
        <v>0.16210190832803462</v>
      </c>
      <c r="P44" s="34">
        <v>0.15871270876315829</v>
      </c>
      <c r="Q44" s="34">
        <v>0.15340953769828505</v>
      </c>
      <c r="R44" s="34">
        <v>0.14713396569999729</v>
      </c>
      <c r="S44" s="34">
        <v>0.14318483719423294</v>
      </c>
      <c r="T44" s="34">
        <v>0.13919559832198475</v>
      </c>
      <c r="U44" s="34">
        <v>0.1357993443255231</v>
      </c>
      <c r="V44" s="34">
        <v>0.12920862131471542</v>
      </c>
      <c r="W44" s="34">
        <v>0.12832828059179527</v>
      </c>
      <c r="X44" s="34">
        <v>0.1255575538579152</v>
      </c>
      <c r="Y44" s="34">
        <v>0.12202981349084668</v>
      </c>
      <c r="Z44" s="34">
        <v>0.11792700897157526</v>
      </c>
      <c r="AA44" s="34">
        <v>0.11578840129383898</v>
      </c>
      <c r="AB44" s="34">
        <v>0.11585666441360173</v>
      </c>
      <c r="AC44" s="34">
        <v>0.11520706970899269</v>
      </c>
      <c r="AD44" s="34">
        <v>0.11482316157063385</v>
      </c>
      <c r="AE44" s="34">
        <v>0.11674389867160952</v>
      </c>
      <c r="AF44" s="34">
        <v>0.10682908195747209</v>
      </c>
      <c r="AG44" s="34">
        <v>0.20857656425860374</v>
      </c>
      <c r="AH44" s="34">
        <v>0.22147480029482633</v>
      </c>
      <c r="AI44" s="34">
        <v>0.23498397928003179</v>
      </c>
      <c r="AJ44" s="34">
        <v>0.24909217557729843</v>
      </c>
      <c r="AK44" s="34">
        <v>0.26378990492256366</v>
      </c>
      <c r="AL44" s="34">
        <v>0.2790698870479964</v>
      </c>
      <c r="AM44" s="34">
        <v>0.29492684515208212</v>
      </c>
      <c r="AN44" s="34">
        <v>0.38164324746291961</v>
      </c>
      <c r="AO44" s="34">
        <v>0.38629598252799952</v>
      </c>
      <c r="AP44" s="34">
        <v>0.39216248600443931</v>
      </c>
      <c r="AQ44" s="34">
        <v>0.39433449338094179</v>
      </c>
      <c r="AR44" s="34">
        <v>0.39823046231476111</v>
      </c>
      <c r="AS44" s="34">
        <v>0.40629265224254363</v>
      </c>
      <c r="AT44" s="34">
        <v>0.40841288552959032</v>
      </c>
      <c r="AU44" s="34">
        <v>0.41407358902637048</v>
      </c>
      <c r="AV44" s="34">
        <v>0.42085694117824696</v>
      </c>
      <c r="AW44" s="34">
        <v>0.43085694117824697</v>
      </c>
      <c r="AX44" s="34">
        <v>0.45085694117824698</v>
      </c>
      <c r="AY44" s="34">
        <v>0.470856941178247</v>
      </c>
      <c r="AZ44" s="34">
        <v>0.49085694117824702</v>
      </c>
      <c r="BA44" s="34">
        <v>0.52085694117824699</v>
      </c>
      <c r="BB44" s="34">
        <v>0.55085694117824702</v>
      </c>
      <c r="BC44" s="34">
        <v>0.58085694117824704</v>
      </c>
      <c r="BD44" s="34">
        <v>0.61085694117824707</v>
      </c>
      <c r="BE44" s="34">
        <v>0.6408569411782471</v>
      </c>
      <c r="BF44" s="34">
        <v>0.67085694117824712</v>
      </c>
      <c r="BG44" s="34">
        <v>0.70085694117824715</v>
      </c>
      <c r="BH44" s="34">
        <v>0.73085694117824718</v>
      </c>
      <c r="BI44" s="34">
        <v>0.7608569411782472</v>
      </c>
      <c r="BJ44" s="34">
        <v>0.79085694117824723</v>
      </c>
      <c r="BK44" s="34">
        <v>0.82085694117824726</v>
      </c>
      <c r="BL44" s="34">
        <v>0.85</v>
      </c>
      <c r="BM44" s="34">
        <v>0.88085694117824731</v>
      </c>
      <c r="BN44" s="34">
        <v>0.90085694117824733</v>
      </c>
      <c r="BO44" s="34">
        <v>0.9</v>
      </c>
      <c r="BP44" s="34">
        <v>0.95</v>
      </c>
      <c r="BQ44" s="34">
        <v>0.95</v>
      </c>
    </row>
    <row r="45" spans="1:70" x14ac:dyDescent="0.25">
      <c r="A45" s="35" t="s">
        <v>55</v>
      </c>
      <c r="B45" s="35">
        <f>SUMPRODUCT(B43:B44,$B$75:$B$76,$C$75:$C$76)</f>
        <v>0.40000000000000008</v>
      </c>
      <c r="C45" s="35">
        <f t="shared" ref="C45:BN45" si="25">SUMPRODUCT(C43:C44,$B$75:$B$76,$C$75:$C$76)</f>
        <v>0.39743309701063978</v>
      </c>
      <c r="D45" s="35">
        <f t="shared" si="25"/>
        <v>0.3991306364509824</v>
      </c>
      <c r="E45" s="35">
        <f t="shared" si="25"/>
        <v>0.39743309701063978</v>
      </c>
      <c r="F45" s="35">
        <f t="shared" si="25"/>
        <v>0.40000000000000008</v>
      </c>
      <c r="G45" s="35">
        <f t="shared" si="25"/>
        <v>0.40379980490733103</v>
      </c>
      <c r="H45" s="35">
        <f t="shared" si="25"/>
        <v>0.40304711154172224</v>
      </c>
      <c r="I45" s="35">
        <f t="shared" si="25"/>
        <v>0.3991306364509824</v>
      </c>
      <c r="J45" s="35">
        <f t="shared" si="25"/>
        <v>0.39743309701063978</v>
      </c>
      <c r="K45" s="35">
        <f t="shared" si="25"/>
        <v>0.39614030277511225</v>
      </c>
      <c r="L45" s="35">
        <f t="shared" si="25"/>
        <v>0.3941529182189108</v>
      </c>
      <c r="M45" s="35">
        <f t="shared" si="25"/>
        <v>0.3909881090182048</v>
      </c>
      <c r="N45" s="35">
        <f t="shared" si="25"/>
        <v>0.38747275712792956</v>
      </c>
      <c r="O45" s="35">
        <f t="shared" si="25"/>
        <v>0.38484076333121386</v>
      </c>
      <c r="P45" s="35">
        <f t="shared" si="25"/>
        <v>0.38348508350526339</v>
      </c>
      <c r="Q45" s="35">
        <f t="shared" si="25"/>
        <v>0.38136381507931411</v>
      </c>
      <c r="R45" s="35">
        <f t="shared" si="25"/>
        <v>0.37885358627999893</v>
      </c>
      <c r="S45" s="35">
        <f t="shared" si="25"/>
        <v>0.37727393487769323</v>
      </c>
      <c r="T45" s="35">
        <f t="shared" si="25"/>
        <v>0.37567823932879396</v>
      </c>
      <c r="U45" s="35">
        <f t="shared" si="25"/>
        <v>0.37431973773020927</v>
      </c>
      <c r="V45" s="35">
        <f t="shared" si="25"/>
        <v>0.3716834485258862</v>
      </c>
      <c r="W45" s="35">
        <f t="shared" si="25"/>
        <v>0.37133131223671811</v>
      </c>
      <c r="X45" s="35">
        <f t="shared" si="25"/>
        <v>0.37022302154316611</v>
      </c>
      <c r="Y45" s="35">
        <f t="shared" si="25"/>
        <v>0.36881192539633867</v>
      </c>
      <c r="Z45" s="35">
        <f t="shared" si="25"/>
        <v>0.36717080358863013</v>
      </c>
      <c r="AA45" s="35">
        <f t="shared" si="25"/>
        <v>0.3663153605175356</v>
      </c>
      <c r="AB45" s="35">
        <f t="shared" si="25"/>
        <v>0.36634266576544072</v>
      </c>
      <c r="AC45" s="35">
        <f t="shared" si="25"/>
        <v>0.36608282788359714</v>
      </c>
      <c r="AD45" s="35">
        <f t="shared" si="25"/>
        <v>0.36592926462825359</v>
      </c>
      <c r="AE45" s="35">
        <f t="shared" si="25"/>
        <v>0.36669755946864385</v>
      </c>
      <c r="AF45" s="35">
        <f>SUMPRODUCT(AF43:AF44,$B$75:$B$76,$C$75:$C$76)</f>
        <v>0.36273163278298887</v>
      </c>
      <c r="AG45" s="35">
        <f t="shared" si="25"/>
        <v>0.40343062570344157</v>
      </c>
      <c r="AH45" s="35">
        <f t="shared" si="25"/>
        <v>0.40858992011793055</v>
      </c>
      <c r="AI45" s="35">
        <f t="shared" si="25"/>
        <v>0.41399359171201278</v>
      </c>
      <c r="AJ45" s="35">
        <f t="shared" si="25"/>
        <v>0.41963687023091939</v>
      </c>
      <c r="AK45" s="35">
        <f t="shared" si="25"/>
        <v>0.42551596196902552</v>
      </c>
      <c r="AL45" s="35">
        <f t="shared" si="25"/>
        <v>0.43162795481919858</v>
      </c>
      <c r="AM45" s="35">
        <f t="shared" si="25"/>
        <v>0.43797073806083286</v>
      </c>
      <c r="AN45" s="35">
        <f t="shared" si="25"/>
        <v>0.4726572989851679</v>
      </c>
      <c r="AO45" s="35">
        <f t="shared" si="25"/>
        <v>0.47451839301119986</v>
      </c>
      <c r="AP45" s="35">
        <f t="shared" si="25"/>
        <v>0.47686499440177577</v>
      </c>
      <c r="AQ45" s="35">
        <f t="shared" si="25"/>
        <v>0.4777337973523767</v>
      </c>
      <c r="AR45" s="35">
        <f t="shared" si="25"/>
        <v>0.47929218492590447</v>
      </c>
      <c r="AS45" s="35">
        <f t="shared" si="25"/>
        <v>0.48251706089701746</v>
      </c>
      <c r="AT45" s="35">
        <f t="shared" si="25"/>
        <v>0.48336515421183612</v>
      </c>
      <c r="AU45" s="35">
        <f t="shared" si="25"/>
        <v>0.48562943561054822</v>
      </c>
      <c r="AV45" s="35">
        <f t="shared" si="25"/>
        <v>0.48834277647129887</v>
      </c>
      <c r="AW45" s="35">
        <f t="shared" si="25"/>
        <v>0.49234277647129882</v>
      </c>
      <c r="AX45" s="35">
        <f t="shared" si="25"/>
        <v>0.50034277647129888</v>
      </c>
      <c r="AY45" s="35">
        <f t="shared" si="25"/>
        <v>0.50834277647129888</v>
      </c>
      <c r="AZ45" s="35">
        <f t="shared" si="25"/>
        <v>0.51634277647129889</v>
      </c>
      <c r="BA45" s="35">
        <f t="shared" si="25"/>
        <v>0.52834277647129879</v>
      </c>
      <c r="BB45" s="35">
        <f t="shared" si="25"/>
        <v>0.5403427764712988</v>
      </c>
      <c r="BC45" s="35">
        <f t="shared" si="25"/>
        <v>0.55234277647129881</v>
      </c>
      <c r="BD45" s="35">
        <f t="shared" si="25"/>
        <v>0.56434277647129893</v>
      </c>
      <c r="BE45" s="35">
        <f t="shared" si="25"/>
        <v>0.57634277647129883</v>
      </c>
      <c r="BF45" s="35">
        <f t="shared" si="25"/>
        <v>0.58834277647129885</v>
      </c>
      <c r="BG45" s="35">
        <f t="shared" si="25"/>
        <v>0.60034277647129897</v>
      </c>
      <c r="BH45" s="35">
        <f t="shared" si="25"/>
        <v>0.61234277647129887</v>
      </c>
      <c r="BI45" s="35">
        <f t="shared" si="25"/>
        <v>0.62434277647129899</v>
      </c>
      <c r="BJ45" s="35">
        <f t="shared" si="25"/>
        <v>0.63634277647129889</v>
      </c>
      <c r="BK45" s="35">
        <f t="shared" si="25"/>
        <v>0.64834277647129901</v>
      </c>
      <c r="BL45" s="35">
        <f t="shared" si="25"/>
        <v>0.66000000000000014</v>
      </c>
      <c r="BM45" s="35">
        <f t="shared" si="25"/>
        <v>0.67234277647129892</v>
      </c>
      <c r="BN45" s="35">
        <f t="shared" si="25"/>
        <v>0.68034277647129904</v>
      </c>
      <c r="BO45" s="35">
        <f t="shared" ref="BO45:BQ45" si="26">SUMPRODUCT(BO43:BO44,$B$75:$B$76,$C$75:$C$76)</f>
        <v>0.68000000000000016</v>
      </c>
      <c r="BP45" s="35">
        <f t="shared" si="26"/>
        <v>0.70000000000000007</v>
      </c>
      <c r="BQ45" s="35">
        <f>SUMPRODUCT(BQ43:BQ44,$B$75:$B$76,$C$75:$C$76)</f>
        <v>0.70000000000000007</v>
      </c>
    </row>
    <row r="46" spans="1:70" x14ac:dyDescent="0.25">
      <c r="A46" s="36"/>
      <c r="B46" s="37"/>
      <c r="C46" s="37"/>
      <c r="D46" s="37"/>
      <c r="E46" s="37"/>
      <c r="F46" s="37"/>
      <c r="G46" s="37"/>
      <c r="H46" s="37"/>
      <c r="I46" s="37"/>
      <c r="J46" s="37"/>
      <c r="K46" s="37"/>
      <c r="L46" s="37"/>
      <c r="M46" s="37"/>
      <c r="N46" s="37"/>
      <c r="O46" s="37"/>
      <c r="P46" s="37"/>
      <c r="Q46" s="37"/>
      <c r="R46" s="37"/>
      <c r="S46" s="37"/>
      <c r="T46" s="37"/>
      <c r="U46" s="37"/>
      <c r="V46" s="37"/>
      <c r="W46" s="37"/>
      <c r="X46" s="37"/>
      <c r="Y46" s="37"/>
    </row>
    <row r="47" spans="1:70" x14ac:dyDescent="0.25">
      <c r="A47" s="36"/>
      <c r="B47" s="37"/>
      <c r="C47" s="37"/>
      <c r="D47" s="37"/>
      <c r="E47" s="37"/>
      <c r="F47" s="37"/>
      <c r="G47" s="37"/>
      <c r="H47" s="37"/>
      <c r="I47" s="37"/>
      <c r="J47" s="37"/>
      <c r="K47" s="37"/>
      <c r="L47" s="37"/>
      <c r="M47" s="37"/>
      <c r="N47" s="37"/>
      <c r="O47" s="37"/>
      <c r="P47" s="37"/>
      <c r="Q47" s="37"/>
      <c r="R47" s="37"/>
      <c r="S47" s="37"/>
      <c r="T47" s="37"/>
      <c r="U47" s="37"/>
      <c r="V47" s="37"/>
      <c r="W47" s="37"/>
      <c r="X47" s="37"/>
      <c r="Y47" s="37"/>
    </row>
    <row r="48" spans="1:70" x14ac:dyDescent="0.25">
      <c r="A48" s="13" t="s">
        <v>56</v>
      </c>
    </row>
    <row r="49" spans="1:69" x14ac:dyDescent="0.25">
      <c r="A49" s="14" t="s">
        <v>57</v>
      </c>
      <c r="B49" s="14">
        <v>1950</v>
      </c>
      <c r="C49" s="14">
        <v>1951</v>
      </c>
      <c r="D49" s="14">
        <v>1952</v>
      </c>
      <c r="E49" s="14">
        <v>1953</v>
      </c>
      <c r="F49" s="14">
        <v>1954</v>
      </c>
      <c r="G49" s="14">
        <v>1955</v>
      </c>
      <c r="H49" s="14">
        <v>1956</v>
      </c>
      <c r="I49" s="14">
        <v>1957</v>
      </c>
      <c r="J49" s="14">
        <v>1958</v>
      </c>
      <c r="K49" s="14">
        <v>1959</v>
      </c>
      <c r="L49" s="14">
        <v>1960</v>
      </c>
      <c r="M49" s="14">
        <v>1961</v>
      </c>
      <c r="N49" s="14">
        <v>1962</v>
      </c>
      <c r="O49" s="14">
        <v>1963</v>
      </c>
      <c r="P49" s="14">
        <v>1964</v>
      </c>
      <c r="Q49" s="14">
        <v>1965</v>
      </c>
      <c r="R49" s="14">
        <v>1966</v>
      </c>
      <c r="S49" s="14">
        <v>1967</v>
      </c>
      <c r="T49" s="14">
        <v>1968</v>
      </c>
      <c r="U49" s="14">
        <v>1969</v>
      </c>
      <c r="V49" s="14">
        <v>1970</v>
      </c>
      <c r="W49" s="14">
        <v>1971</v>
      </c>
      <c r="X49" s="14">
        <v>1972</v>
      </c>
      <c r="Y49" s="14">
        <v>1973</v>
      </c>
      <c r="Z49" s="14">
        <v>1974</v>
      </c>
      <c r="AA49" s="14">
        <v>1975</v>
      </c>
      <c r="AB49" s="14">
        <v>1976</v>
      </c>
      <c r="AC49" s="14">
        <v>1977</v>
      </c>
      <c r="AD49" s="14">
        <v>1978</v>
      </c>
      <c r="AE49" s="14">
        <v>1979</v>
      </c>
      <c r="AF49" s="14">
        <v>1980</v>
      </c>
      <c r="AG49" s="14">
        <v>1981</v>
      </c>
      <c r="AH49" s="14">
        <v>1982</v>
      </c>
      <c r="AI49" s="14">
        <v>1983</v>
      </c>
      <c r="AJ49" s="14">
        <v>1984</v>
      </c>
      <c r="AK49" s="14">
        <v>1985</v>
      </c>
      <c r="AL49" s="14">
        <v>1986</v>
      </c>
      <c r="AM49" s="14">
        <v>1987</v>
      </c>
      <c r="AN49" s="14">
        <v>1988</v>
      </c>
      <c r="AO49" s="14">
        <v>1989</v>
      </c>
      <c r="AP49" s="14">
        <v>1990</v>
      </c>
      <c r="AQ49" s="14">
        <v>1991</v>
      </c>
      <c r="AR49" s="14">
        <v>1992</v>
      </c>
      <c r="AS49" s="14">
        <v>1993</v>
      </c>
      <c r="AT49" s="14">
        <v>1994</v>
      </c>
      <c r="AU49" s="14">
        <v>1995</v>
      </c>
      <c r="AV49" s="14">
        <v>1996</v>
      </c>
      <c r="AW49" s="14">
        <v>1997</v>
      </c>
      <c r="AX49" s="14">
        <v>1998</v>
      </c>
      <c r="AY49" s="14">
        <v>1999</v>
      </c>
      <c r="AZ49" s="14">
        <v>2000</v>
      </c>
      <c r="BA49" s="14">
        <v>2001</v>
      </c>
      <c r="BB49" s="14">
        <v>2002</v>
      </c>
      <c r="BC49" s="14">
        <v>2003</v>
      </c>
      <c r="BD49" s="14">
        <v>2004</v>
      </c>
      <c r="BE49" s="14">
        <v>2005</v>
      </c>
      <c r="BF49" s="14">
        <v>2006</v>
      </c>
      <c r="BG49" s="14">
        <v>2007</v>
      </c>
      <c r="BH49" s="14">
        <v>2008</v>
      </c>
      <c r="BI49" s="14">
        <v>2009</v>
      </c>
      <c r="BJ49" s="14">
        <v>2010</v>
      </c>
      <c r="BK49" s="14">
        <v>2011</v>
      </c>
      <c r="BL49" s="14">
        <v>2012</v>
      </c>
      <c r="BM49" s="14">
        <v>2013</v>
      </c>
      <c r="BN49" s="14">
        <v>2014</v>
      </c>
      <c r="BO49" s="14">
        <v>2015</v>
      </c>
      <c r="BP49" s="14">
        <v>2016</v>
      </c>
      <c r="BQ49" s="14">
        <v>2017</v>
      </c>
    </row>
    <row r="50" spans="1:69" x14ac:dyDescent="0.25">
      <c r="A50" t="s">
        <v>30</v>
      </c>
      <c r="B50" s="38">
        <v>0</v>
      </c>
      <c r="C50" s="38">
        <v>0</v>
      </c>
      <c r="D50" s="38">
        <v>0</v>
      </c>
      <c r="E50" s="38">
        <v>0</v>
      </c>
      <c r="F50" s="38">
        <v>0</v>
      </c>
      <c r="G50" s="38">
        <v>0</v>
      </c>
      <c r="H50" s="38">
        <v>0</v>
      </c>
      <c r="I50" s="38">
        <v>0</v>
      </c>
      <c r="J50" s="38">
        <v>0</v>
      </c>
      <c r="K50" s="38">
        <v>0</v>
      </c>
      <c r="L50" s="38">
        <v>0</v>
      </c>
      <c r="M50" s="38">
        <v>0</v>
      </c>
      <c r="N50" s="38">
        <v>0</v>
      </c>
      <c r="O50" s="38">
        <v>0</v>
      </c>
      <c r="P50" s="38">
        <v>0</v>
      </c>
      <c r="Q50" s="38">
        <v>0</v>
      </c>
      <c r="R50" s="38">
        <v>0</v>
      </c>
      <c r="S50" s="38">
        <v>0</v>
      </c>
      <c r="T50" s="38">
        <v>0</v>
      </c>
      <c r="U50" s="38">
        <v>0</v>
      </c>
      <c r="V50" s="38">
        <f t="shared" ref="V50:BQ52" si="27">+$B80+$C80</f>
        <v>0</v>
      </c>
      <c r="W50" s="38">
        <f t="shared" si="27"/>
        <v>0</v>
      </c>
      <c r="X50" s="38">
        <f t="shared" si="27"/>
        <v>0</v>
      </c>
      <c r="Y50" s="38">
        <f t="shared" si="27"/>
        <v>0</v>
      </c>
      <c r="Z50" s="38">
        <f t="shared" si="27"/>
        <v>0</v>
      </c>
      <c r="AA50" s="38">
        <f t="shared" si="27"/>
        <v>0</v>
      </c>
      <c r="AB50" s="38">
        <f t="shared" si="27"/>
        <v>0</v>
      </c>
      <c r="AC50" s="38">
        <f t="shared" si="27"/>
        <v>0</v>
      </c>
      <c r="AD50" s="38">
        <f t="shared" si="27"/>
        <v>0</v>
      </c>
      <c r="AE50" s="38">
        <f t="shared" si="27"/>
        <v>0</v>
      </c>
      <c r="AF50" s="38">
        <f t="shared" si="27"/>
        <v>0</v>
      </c>
      <c r="AG50" s="38">
        <f t="shared" si="27"/>
        <v>0</v>
      </c>
      <c r="AH50" s="38">
        <f t="shared" si="27"/>
        <v>0</v>
      </c>
      <c r="AI50" s="38">
        <f t="shared" si="27"/>
        <v>0</v>
      </c>
      <c r="AJ50" s="38">
        <f t="shared" si="27"/>
        <v>0</v>
      </c>
      <c r="AK50" s="38">
        <f t="shared" si="27"/>
        <v>0</v>
      </c>
      <c r="AL50" s="38">
        <f t="shared" si="27"/>
        <v>0</v>
      </c>
      <c r="AM50" s="38">
        <f t="shared" si="27"/>
        <v>0</v>
      </c>
      <c r="AN50" s="38">
        <f t="shared" si="27"/>
        <v>0</v>
      </c>
      <c r="AO50" s="38">
        <f t="shared" si="27"/>
        <v>0</v>
      </c>
      <c r="AP50" s="38">
        <f t="shared" si="27"/>
        <v>0</v>
      </c>
      <c r="AQ50" s="38">
        <f t="shared" si="27"/>
        <v>0</v>
      </c>
      <c r="AR50" s="38">
        <f t="shared" si="27"/>
        <v>0</v>
      </c>
      <c r="AS50" s="38">
        <f t="shared" si="27"/>
        <v>0</v>
      </c>
      <c r="AT50" s="38">
        <f t="shared" si="27"/>
        <v>0</v>
      </c>
      <c r="AU50" s="38">
        <f t="shared" si="27"/>
        <v>0</v>
      </c>
      <c r="AV50" s="38">
        <f t="shared" si="27"/>
        <v>0</v>
      </c>
      <c r="AW50" s="38">
        <f t="shared" si="27"/>
        <v>0</v>
      </c>
      <c r="AX50" s="38">
        <f t="shared" si="27"/>
        <v>0</v>
      </c>
      <c r="AY50" s="38">
        <f t="shared" si="27"/>
        <v>0</v>
      </c>
      <c r="AZ50" s="38">
        <f t="shared" si="27"/>
        <v>0</v>
      </c>
      <c r="BA50" s="38">
        <f t="shared" si="27"/>
        <v>0</v>
      </c>
      <c r="BB50" s="38">
        <f t="shared" si="27"/>
        <v>0</v>
      </c>
      <c r="BC50" s="38">
        <f t="shared" si="27"/>
        <v>0</v>
      </c>
      <c r="BD50" s="38">
        <f t="shared" si="27"/>
        <v>0</v>
      </c>
      <c r="BE50" s="38">
        <f t="shared" si="27"/>
        <v>0</v>
      </c>
      <c r="BF50" s="38">
        <f t="shared" si="27"/>
        <v>0</v>
      </c>
      <c r="BG50" s="38">
        <f t="shared" si="27"/>
        <v>0</v>
      </c>
      <c r="BH50" s="38">
        <f t="shared" si="27"/>
        <v>0</v>
      </c>
      <c r="BI50" s="38">
        <f t="shared" si="27"/>
        <v>0</v>
      </c>
      <c r="BJ50" s="38">
        <f t="shared" si="27"/>
        <v>0</v>
      </c>
      <c r="BK50" s="38">
        <f t="shared" si="27"/>
        <v>0</v>
      </c>
      <c r="BL50" s="38">
        <f t="shared" si="27"/>
        <v>0</v>
      </c>
      <c r="BM50" s="38">
        <f t="shared" si="27"/>
        <v>0</v>
      </c>
      <c r="BN50" s="38">
        <f t="shared" si="27"/>
        <v>0</v>
      </c>
      <c r="BO50" s="38">
        <f t="shared" si="27"/>
        <v>0</v>
      </c>
      <c r="BP50" s="38">
        <f t="shared" si="27"/>
        <v>0</v>
      </c>
      <c r="BQ50" s="38">
        <f t="shared" si="27"/>
        <v>0</v>
      </c>
    </row>
    <row r="51" spans="1:69" x14ac:dyDescent="0.25">
      <c r="A51" t="s">
        <v>31</v>
      </c>
      <c r="B51" s="38">
        <f>+$B81+$C81</f>
        <v>36.707999999999998</v>
      </c>
      <c r="C51" s="38">
        <f t="shared" ref="C51:BN52" si="28">+$B81+$C81</f>
        <v>36.707999999999998</v>
      </c>
      <c r="D51" s="38">
        <f t="shared" si="28"/>
        <v>36.707999999999998</v>
      </c>
      <c r="E51" s="38">
        <f t="shared" si="28"/>
        <v>36.707999999999998</v>
      </c>
      <c r="F51" s="38">
        <f t="shared" si="28"/>
        <v>36.707999999999998</v>
      </c>
      <c r="G51" s="38">
        <f t="shared" si="28"/>
        <v>36.707999999999998</v>
      </c>
      <c r="H51" s="38">
        <f t="shared" si="28"/>
        <v>36.707999999999998</v>
      </c>
      <c r="I51" s="38">
        <f t="shared" si="28"/>
        <v>36.707999999999998</v>
      </c>
      <c r="J51" s="38">
        <f t="shared" si="28"/>
        <v>36.707999999999998</v>
      </c>
      <c r="K51" s="38">
        <f t="shared" si="28"/>
        <v>36.707999999999998</v>
      </c>
      <c r="L51" s="38">
        <f t="shared" si="28"/>
        <v>36.707999999999998</v>
      </c>
      <c r="M51" s="38">
        <f t="shared" si="28"/>
        <v>36.707999999999998</v>
      </c>
      <c r="N51" s="38">
        <f t="shared" si="28"/>
        <v>36.707999999999998</v>
      </c>
      <c r="O51" s="38">
        <f t="shared" si="28"/>
        <v>36.707999999999998</v>
      </c>
      <c r="P51" s="38">
        <f t="shared" si="28"/>
        <v>36.707999999999998</v>
      </c>
      <c r="Q51" s="38">
        <f t="shared" si="28"/>
        <v>36.707999999999998</v>
      </c>
      <c r="R51" s="38">
        <f t="shared" si="28"/>
        <v>36.707999999999998</v>
      </c>
      <c r="S51" s="38">
        <f t="shared" si="28"/>
        <v>36.707999999999998</v>
      </c>
      <c r="T51" s="38">
        <f t="shared" si="28"/>
        <v>36.707999999999998</v>
      </c>
      <c r="U51" s="38">
        <f t="shared" si="28"/>
        <v>36.707999999999998</v>
      </c>
      <c r="V51" s="38">
        <f t="shared" si="28"/>
        <v>36.707999999999998</v>
      </c>
      <c r="W51" s="38">
        <f t="shared" si="28"/>
        <v>36.707999999999998</v>
      </c>
      <c r="X51" s="38">
        <f t="shared" si="28"/>
        <v>36.707999999999998</v>
      </c>
      <c r="Y51" s="38">
        <f t="shared" si="28"/>
        <v>36.707999999999998</v>
      </c>
      <c r="Z51" s="38">
        <f t="shared" si="28"/>
        <v>36.707999999999998</v>
      </c>
      <c r="AA51" s="38">
        <f t="shared" si="28"/>
        <v>36.707999999999998</v>
      </c>
      <c r="AB51" s="38">
        <f t="shared" si="28"/>
        <v>36.707999999999998</v>
      </c>
      <c r="AC51" s="38">
        <f t="shared" si="28"/>
        <v>36.707999999999998</v>
      </c>
      <c r="AD51" s="38">
        <f t="shared" si="28"/>
        <v>36.707999999999998</v>
      </c>
      <c r="AE51" s="38">
        <f t="shared" si="28"/>
        <v>36.707999999999998</v>
      </c>
      <c r="AF51" s="38">
        <f t="shared" si="28"/>
        <v>36.707999999999998</v>
      </c>
      <c r="AG51" s="38">
        <f t="shared" si="28"/>
        <v>36.707999999999998</v>
      </c>
      <c r="AH51" s="38">
        <f t="shared" si="28"/>
        <v>36.707999999999998</v>
      </c>
      <c r="AI51" s="38">
        <f t="shared" si="28"/>
        <v>36.707999999999998</v>
      </c>
      <c r="AJ51" s="38">
        <f t="shared" si="28"/>
        <v>36.707999999999998</v>
      </c>
      <c r="AK51" s="38">
        <f t="shared" si="28"/>
        <v>36.707999999999998</v>
      </c>
      <c r="AL51" s="38">
        <f t="shared" si="28"/>
        <v>36.707999999999998</v>
      </c>
      <c r="AM51" s="38">
        <f t="shared" si="28"/>
        <v>36.707999999999998</v>
      </c>
      <c r="AN51" s="38">
        <f t="shared" si="28"/>
        <v>36.707999999999998</v>
      </c>
      <c r="AO51" s="38">
        <f t="shared" si="28"/>
        <v>36.707999999999998</v>
      </c>
      <c r="AP51" s="38">
        <f t="shared" si="28"/>
        <v>36.707999999999998</v>
      </c>
      <c r="AQ51" s="38">
        <f t="shared" si="28"/>
        <v>36.707999999999998</v>
      </c>
      <c r="AR51" s="38">
        <f t="shared" si="28"/>
        <v>36.707999999999998</v>
      </c>
      <c r="AS51" s="38">
        <f t="shared" si="28"/>
        <v>36.707999999999998</v>
      </c>
      <c r="AT51" s="38">
        <f t="shared" si="28"/>
        <v>36.707999999999998</v>
      </c>
      <c r="AU51" s="38">
        <f t="shared" si="28"/>
        <v>36.707999999999998</v>
      </c>
      <c r="AV51" s="38">
        <f t="shared" si="28"/>
        <v>36.707999999999998</v>
      </c>
      <c r="AW51" s="38">
        <f t="shared" si="28"/>
        <v>36.707999999999998</v>
      </c>
      <c r="AX51" s="38">
        <f t="shared" si="28"/>
        <v>36.707999999999998</v>
      </c>
      <c r="AY51" s="38">
        <f t="shared" si="28"/>
        <v>36.707999999999998</v>
      </c>
      <c r="AZ51" s="38">
        <f t="shared" si="28"/>
        <v>36.707999999999998</v>
      </c>
      <c r="BA51" s="38">
        <f t="shared" si="28"/>
        <v>36.707999999999998</v>
      </c>
      <c r="BB51" s="38">
        <f t="shared" si="28"/>
        <v>36.707999999999998</v>
      </c>
      <c r="BC51" s="38">
        <f t="shared" si="28"/>
        <v>36.707999999999998</v>
      </c>
      <c r="BD51" s="38">
        <f t="shared" si="28"/>
        <v>36.707999999999998</v>
      </c>
      <c r="BE51" s="38">
        <f t="shared" si="28"/>
        <v>36.707999999999998</v>
      </c>
      <c r="BF51" s="38">
        <f t="shared" si="28"/>
        <v>36.707999999999998</v>
      </c>
      <c r="BG51" s="38">
        <f t="shared" si="28"/>
        <v>36.707999999999998</v>
      </c>
      <c r="BH51" s="38">
        <f t="shared" si="28"/>
        <v>36.707999999999998</v>
      </c>
      <c r="BI51" s="38">
        <f t="shared" si="28"/>
        <v>36.707999999999998</v>
      </c>
      <c r="BJ51" s="38">
        <f t="shared" si="28"/>
        <v>36.707999999999998</v>
      </c>
      <c r="BK51" s="38">
        <f t="shared" si="28"/>
        <v>36.707999999999998</v>
      </c>
      <c r="BL51" s="38">
        <f t="shared" si="28"/>
        <v>36.707999999999998</v>
      </c>
      <c r="BM51" s="38">
        <f t="shared" si="28"/>
        <v>36.707999999999998</v>
      </c>
      <c r="BN51" s="38">
        <f t="shared" si="28"/>
        <v>36.707999999999998</v>
      </c>
      <c r="BO51" s="38">
        <f t="shared" si="27"/>
        <v>36.707999999999998</v>
      </c>
      <c r="BP51" s="38">
        <f t="shared" si="27"/>
        <v>36.707999999999998</v>
      </c>
      <c r="BQ51" s="38">
        <f t="shared" si="27"/>
        <v>36.707999999999998</v>
      </c>
    </row>
    <row r="52" spans="1:69" x14ac:dyDescent="0.25">
      <c r="A52" t="s">
        <v>32</v>
      </c>
      <c r="B52" s="38">
        <f>+$B82+$C82</f>
        <v>12.239999999999998</v>
      </c>
      <c r="C52" s="38">
        <f t="shared" si="28"/>
        <v>12.239999999999998</v>
      </c>
      <c r="D52" s="38">
        <f t="shared" si="28"/>
        <v>12.239999999999998</v>
      </c>
      <c r="E52" s="38">
        <f t="shared" si="28"/>
        <v>12.239999999999998</v>
      </c>
      <c r="F52" s="38">
        <f t="shared" si="28"/>
        <v>12.239999999999998</v>
      </c>
      <c r="G52" s="38">
        <f t="shared" si="28"/>
        <v>12.239999999999998</v>
      </c>
      <c r="H52" s="38">
        <f t="shared" si="28"/>
        <v>12.239999999999998</v>
      </c>
      <c r="I52" s="38">
        <f t="shared" si="28"/>
        <v>12.239999999999998</v>
      </c>
      <c r="J52" s="38">
        <f t="shared" si="28"/>
        <v>12.239999999999998</v>
      </c>
      <c r="K52" s="38">
        <f t="shared" si="28"/>
        <v>12.239999999999998</v>
      </c>
      <c r="L52" s="38">
        <f t="shared" si="28"/>
        <v>12.239999999999998</v>
      </c>
      <c r="M52" s="38">
        <f t="shared" si="28"/>
        <v>12.239999999999998</v>
      </c>
      <c r="N52" s="38">
        <f t="shared" si="28"/>
        <v>12.239999999999998</v>
      </c>
      <c r="O52" s="38">
        <f t="shared" si="28"/>
        <v>12.239999999999998</v>
      </c>
      <c r="P52" s="38">
        <f t="shared" si="28"/>
        <v>12.239999999999998</v>
      </c>
      <c r="Q52" s="38">
        <f t="shared" si="28"/>
        <v>12.239999999999998</v>
      </c>
      <c r="R52" s="38">
        <f t="shared" si="28"/>
        <v>12.239999999999998</v>
      </c>
      <c r="S52" s="38">
        <f t="shared" si="28"/>
        <v>12.239999999999998</v>
      </c>
      <c r="T52" s="38">
        <f t="shared" si="28"/>
        <v>12.239999999999998</v>
      </c>
      <c r="U52" s="38">
        <f t="shared" si="28"/>
        <v>12.239999999999998</v>
      </c>
      <c r="V52" s="38">
        <f t="shared" si="27"/>
        <v>12.239999999999998</v>
      </c>
      <c r="W52" s="38">
        <f t="shared" si="27"/>
        <v>12.239999999999998</v>
      </c>
      <c r="X52" s="38">
        <f t="shared" si="27"/>
        <v>12.239999999999998</v>
      </c>
      <c r="Y52" s="38">
        <f t="shared" si="27"/>
        <v>12.239999999999998</v>
      </c>
      <c r="Z52" s="38">
        <f t="shared" si="27"/>
        <v>12.239999999999998</v>
      </c>
      <c r="AA52" s="38">
        <f t="shared" si="27"/>
        <v>12.239999999999998</v>
      </c>
      <c r="AB52" s="38">
        <f t="shared" si="27"/>
        <v>12.239999999999998</v>
      </c>
      <c r="AC52" s="38">
        <f t="shared" si="27"/>
        <v>12.239999999999998</v>
      </c>
      <c r="AD52" s="38">
        <f t="shared" si="27"/>
        <v>12.239999999999998</v>
      </c>
      <c r="AE52" s="38">
        <f t="shared" si="27"/>
        <v>12.239999999999998</v>
      </c>
      <c r="AF52" s="38">
        <f t="shared" si="27"/>
        <v>12.239999999999998</v>
      </c>
      <c r="AG52" s="38">
        <f t="shared" si="27"/>
        <v>12.239999999999998</v>
      </c>
      <c r="AH52" s="38">
        <f t="shared" si="27"/>
        <v>12.239999999999998</v>
      </c>
      <c r="AI52" s="38">
        <f t="shared" si="27"/>
        <v>12.239999999999998</v>
      </c>
      <c r="AJ52" s="38">
        <f t="shared" si="27"/>
        <v>12.239999999999998</v>
      </c>
      <c r="AK52" s="38">
        <f t="shared" si="27"/>
        <v>12.239999999999998</v>
      </c>
      <c r="AL52" s="38">
        <f t="shared" si="27"/>
        <v>12.239999999999998</v>
      </c>
      <c r="AM52" s="38">
        <f t="shared" si="27"/>
        <v>12.239999999999998</v>
      </c>
      <c r="AN52" s="38">
        <f t="shared" si="27"/>
        <v>12.239999999999998</v>
      </c>
      <c r="AO52" s="38">
        <f t="shared" si="27"/>
        <v>12.239999999999998</v>
      </c>
      <c r="AP52" s="38">
        <f t="shared" si="27"/>
        <v>12.239999999999998</v>
      </c>
      <c r="AQ52" s="38">
        <f t="shared" si="27"/>
        <v>12.239999999999998</v>
      </c>
      <c r="AR52" s="38">
        <f t="shared" si="27"/>
        <v>12.239999999999998</v>
      </c>
      <c r="AS52" s="38">
        <f t="shared" si="27"/>
        <v>12.239999999999998</v>
      </c>
      <c r="AT52" s="38">
        <f t="shared" si="27"/>
        <v>12.239999999999998</v>
      </c>
      <c r="AU52" s="38">
        <f t="shared" si="27"/>
        <v>12.239999999999998</v>
      </c>
      <c r="AV52" s="38">
        <f t="shared" si="27"/>
        <v>12.239999999999998</v>
      </c>
      <c r="AW52" s="38">
        <f t="shared" si="27"/>
        <v>12.239999999999998</v>
      </c>
      <c r="AX52" s="38">
        <f t="shared" si="27"/>
        <v>12.239999999999998</v>
      </c>
      <c r="AY52" s="38">
        <f t="shared" si="27"/>
        <v>12.239999999999998</v>
      </c>
      <c r="AZ52" s="38">
        <f t="shared" si="27"/>
        <v>12.239999999999998</v>
      </c>
      <c r="BA52" s="38">
        <f t="shared" si="27"/>
        <v>12.239999999999998</v>
      </c>
      <c r="BB52" s="38">
        <f t="shared" si="27"/>
        <v>12.239999999999998</v>
      </c>
      <c r="BC52" s="38">
        <f t="shared" si="27"/>
        <v>12.239999999999998</v>
      </c>
      <c r="BD52" s="38">
        <f t="shared" si="27"/>
        <v>12.239999999999998</v>
      </c>
      <c r="BE52" s="38">
        <f t="shared" si="27"/>
        <v>12.239999999999998</v>
      </c>
      <c r="BF52" s="38">
        <f t="shared" si="27"/>
        <v>12.239999999999998</v>
      </c>
      <c r="BG52" s="38">
        <f t="shared" si="27"/>
        <v>12.239999999999998</v>
      </c>
      <c r="BH52" s="38">
        <f t="shared" si="27"/>
        <v>12.239999999999998</v>
      </c>
      <c r="BI52" s="38">
        <f t="shared" si="27"/>
        <v>12.239999999999998</v>
      </c>
      <c r="BJ52" s="38">
        <f t="shared" si="27"/>
        <v>12.239999999999998</v>
      </c>
      <c r="BK52" s="38">
        <f t="shared" si="27"/>
        <v>12.239999999999998</v>
      </c>
      <c r="BL52" s="38">
        <f t="shared" si="27"/>
        <v>12.239999999999998</v>
      </c>
      <c r="BM52" s="38">
        <f t="shared" si="27"/>
        <v>12.239999999999998</v>
      </c>
      <c r="BN52" s="38">
        <f t="shared" si="27"/>
        <v>12.239999999999998</v>
      </c>
      <c r="BO52" s="38">
        <f t="shared" si="27"/>
        <v>12.239999999999998</v>
      </c>
      <c r="BP52" s="38">
        <f t="shared" si="27"/>
        <v>12.239999999999998</v>
      </c>
      <c r="BQ52" s="38">
        <f t="shared" si="27"/>
        <v>12.239999999999998</v>
      </c>
    </row>
    <row r="53" spans="1:69" x14ac:dyDescent="0.25">
      <c r="A53" t="s">
        <v>58</v>
      </c>
      <c r="B53" s="38">
        <v>5</v>
      </c>
      <c r="C53" s="38">
        <v>5</v>
      </c>
      <c r="D53" s="38">
        <v>5</v>
      </c>
      <c r="E53" s="38">
        <v>5</v>
      </c>
      <c r="F53" s="38">
        <v>5</v>
      </c>
      <c r="G53" s="38">
        <v>5</v>
      </c>
      <c r="H53" s="38">
        <v>5</v>
      </c>
      <c r="I53" s="38">
        <v>5</v>
      </c>
      <c r="J53" s="38">
        <v>5</v>
      </c>
      <c r="K53" s="38">
        <v>5</v>
      </c>
      <c r="L53" s="38">
        <v>5</v>
      </c>
      <c r="M53" s="38">
        <v>5</v>
      </c>
      <c r="N53" s="38">
        <v>5</v>
      </c>
      <c r="O53" s="38">
        <v>5</v>
      </c>
      <c r="P53" s="38">
        <v>5</v>
      </c>
      <c r="Q53" s="38">
        <v>5</v>
      </c>
      <c r="R53" s="38">
        <v>5</v>
      </c>
      <c r="S53" s="38">
        <v>5</v>
      </c>
      <c r="T53" s="38">
        <v>5</v>
      </c>
      <c r="U53" s="38">
        <v>5</v>
      </c>
      <c r="V53" s="38">
        <v>5</v>
      </c>
      <c r="W53" s="38">
        <v>5</v>
      </c>
      <c r="X53" s="38">
        <v>5</v>
      </c>
      <c r="Y53" s="38">
        <v>5</v>
      </c>
      <c r="Z53" s="38">
        <v>5</v>
      </c>
      <c r="AA53" s="38">
        <v>5</v>
      </c>
      <c r="AB53" s="38">
        <v>5</v>
      </c>
      <c r="AC53" s="38">
        <v>5</v>
      </c>
      <c r="AD53" s="38">
        <v>5</v>
      </c>
      <c r="AE53" s="38">
        <v>5</v>
      </c>
      <c r="AF53" s="38">
        <v>5</v>
      </c>
      <c r="AG53" s="38">
        <v>5</v>
      </c>
      <c r="AH53" s="38">
        <v>5</v>
      </c>
      <c r="AI53" s="38">
        <v>5</v>
      </c>
      <c r="AJ53" s="38">
        <v>5</v>
      </c>
      <c r="AK53" s="38">
        <v>5</v>
      </c>
      <c r="AL53" s="38">
        <v>5</v>
      </c>
      <c r="AM53" s="38">
        <v>5</v>
      </c>
      <c r="AN53" s="38">
        <v>5</v>
      </c>
      <c r="AO53" s="38">
        <v>5</v>
      </c>
      <c r="AP53" s="38">
        <v>5</v>
      </c>
      <c r="AQ53" s="38">
        <v>5</v>
      </c>
      <c r="AR53" s="38">
        <v>5</v>
      </c>
      <c r="AS53" s="38">
        <v>5</v>
      </c>
      <c r="AT53" s="38">
        <v>5</v>
      </c>
      <c r="AU53" s="38">
        <v>5</v>
      </c>
      <c r="AV53" s="38">
        <v>5</v>
      </c>
      <c r="AW53" s="38">
        <v>5</v>
      </c>
      <c r="AX53" s="38">
        <v>5</v>
      </c>
      <c r="AY53" s="38">
        <v>5</v>
      </c>
      <c r="AZ53" s="38">
        <v>5</v>
      </c>
      <c r="BA53" s="38">
        <v>5</v>
      </c>
      <c r="BB53" s="38">
        <v>5</v>
      </c>
      <c r="BC53" s="38">
        <v>5</v>
      </c>
      <c r="BD53" s="38">
        <v>5</v>
      </c>
      <c r="BE53" s="38">
        <v>5</v>
      </c>
      <c r="BF53" s="38">
        <v>5</v>
      </c>
      <c r="BG53" s="38">
        <v>5</v>
      </c>
      <c r="BH53" s="38">
        <v>5</v>
      </c>
      <c r="BI53" s="38">
        <v>5</v>
      </c>
      <c r="BJ53" s="38">
        <v>5</v>
      </c>
      <c r="BK53" s="38">
        <v>5</v>
      </c>
      <c r="BL53" s="38">
        <v>5</v>
      </c>
      <c r="BM53" s="38">
        <v>5</v>
      </c>
      <c r="BN53" s="38">
        <v>5</v>
      </c>
      <c r="BO53" s="38">
        <v>5</v>
      </c>
      <c r="BP53" s="38">
        <v>5</v>
      </c>
      <c r="BQ53" s="38">
        <v>5</v>
      </c>
    </row>
    <row r="54" spans="1:69" x14ac:dyDescent="0.25">
      <c r="A54" t="s">
        <v>59</v>
      </c>
      <c r="B54" s="38">
        <v>5</v>
      </c>
      <c r="C54" s="38">
        <v>5</v>
      </c>
      <c r="D54" s="38">
        <v>5</v>
      </c>
      <c r="E54" s="38">
        <v>5</v>
      </c>
      <c r="F54" s="38">
        <v>5</v>
      </c>
      <c r="G54" s="38">
        <v>5</v>
      </c>
      <c r="H54" s="38">
        <v>5</v>
      </c>
      <c r="I54" s="38">
        <v>5</v>
      </c>
      <c r="J54" s="38">
        <v>5</v>
      </c>
      <c r="K54" s="38">
        <v>5</v>
      </c>
      <c r="L54" s="38">
        <v>5</v>
      </c>
      <c r="M54" s="38">
        <v>5</v>
      </c>
      <c r="N54" s="38">
        <v>5</v>
      </c>
      <c r="O54" s="38">
        <v>5</v>
      </c>
      <c r="P54" s="38">
        <v>5</v>
      </c>
      <c r="Q54" s="38">
        <v>5</v>
      </c>
      <c r="R54" s="38">
        <v>5</v>
      </c>
      <c r="S54" s="38">
        <v>5</v>
      </c>
      <c r="T54" s="38">
        <v>5</v>
      </c>
      <c r="U54" s="38">
        <v>5</v>
      </c>
      <c r="V54" s="38">
        <v>5</v>
      </c>
      <c r="W54" s="38">
        <v>5</v>
      </c>
      <c r="X54" s="38">
        <v>5</v>
      </c>
      <c r="Y54" s="38">
        <v>5</v>
      </c>
      <c r="Z54" s="38">
        <v>5</v>
      </c>
      <c r="AA54" s="38">
        <v>5</v>
      </c>
      <c r="AB54" s="38">
        <v>5</v>
      </c>
      <c r="AC54" s="38">
        <v>5</v>
      </c>
      <c r="AD54" s="38">
        <v>5</v>
      </c>
      <c r="AE54" s="38">
        <v>5</v>
      </c>
      <c r="AF54" s="38">
        <v>5</v>
      </c>
      <c r="AG54" s="38">
        <v>5</v>
      </c>
      <c r="AH54" s="38">
        <v>5</v>
      </c>
      <c r="AI54" s="38">
        <v>5</v>
      </c>
      <c r="AJ54" s="38">
        <v>5</v>
      </c>
      <c r="AK54" s="38">
        <v>5</v>
      </c>
      <c r="AL54" s="38">
        <v>5</v>
      </c>
      <c r="AM54" s="38">
        <v>5</v>
      </c>
      <c r="AN54" s="38">
        <v>5</v>
      </c>
      <c r="AO54" s="38">
        <v>5</v>
      </c>
      <c r="AP54" s="38">
        <v>5</v>
      </c>
      <c r="AQ54" s="38">
        <v>5</v>
      </c>
      <c r="AR54" s="38">
        <v>5</v>
      </c>
      <c r="AS54" s="38">
        <v>5</v>
      </c>
      <c r="AT54" s="38">
        <v>5</v>
      </c>
      <c r="AU54" s="38">
        <v>5</v>
      </c>
      <c r="AV54" s="38">
        <v>5</v>
      </c>
      <c r="AW54" s="38">
        <v>5</v>
      </c>
      <c r="AX54" s="38">
        <v>5</v>
      </c>
      <c r="AY54" s="38">
        <v>5</v>
      </c>
      <c r="AZ54" s="38">
        <v>5</v>
      </c>
      <c r="BA54" s="38">
        <v>5</v>
      </c>
      <c r="BB54" s="38">
        <v>5</v>
      </c>
      <c r="BC54" s="38">
        <v>5</v>
      </c>
      <c r="BD54" s="38">
        <v>5</v>
      </c>
      <c r="BE54" s="38">
        <v>5</v>
      </c>
      <c r="BF54" s="38">
        <v>5</v>
      </c>
      <c r="BG54" s="38">
        <v>5</v>
      </c>
      <c r="BH54" s="38">
        <v>5</v>
      </c>
      <c r="BI54" s="38">
        <v>5</v>
      </c>
      <c r="BJ54" s="38">
        <v>5</v>
      </c>
      <c r="BK54" s="38">
        <v>5</v>
      </c>
      <c r="BL54" s="38">
        <v>5</v>
      </c>
      <c r="BM54" s="38">
        <v>5</v>
      </c>
      <c r="BN54" s="38">
        <v>5</v>
      </c>
      <c r="BO54" s="38">
        <v>5</v>
      </c>
      <c r="BP54" s="38">
        <v>5</v>
      </c>
      <c r="BQ54" s="38">
        <v>5</v>
      </c>
    </row>
    <row r="55" spans="1:69" x14ac:dyDescent="0.25">
      <c r="A55" t="s">
        <v>60</v>
      </c>
      <c r="B55" s="38">
        <v>60</v>
      </c>
      <c r="C55" s="38">
        <v>60</v>
      </c>
      <c r="D55" s="38">
        <v>60</v>
      </c>
      <c r="E55" s="38">
        <v>60</v>
      </c>
      <c r="F55" s="38">
        <v>60</v>
      </c>
      <c r="G55" s="38">
        <v>60</v>
      </c>
      <c r="H55" s="38">
        <v>60</v>
      </c>
      <c r="I55" s="38">
        <v>60</v>
      </c>
      <c r="J55" s="38">
        <v>60</v>
      </c>
      <c r="K55" s="38">
        <v>60</v>
      </c>
      <c r="L55" s="38">
        <v>60</v>
      </c>
      <c r="M55" s="38">
        <v>60</v>
      </c>
      <c r="N55" s="38">
        <v>60</v>
      </c>
      <c r="O55" s="38">
        <v>60</v>
      </c>
      <c r="P55" s="38">
        <v>60</v>
      </c>
      <c r="Q55" s="38">
        <v>60</v>
      </c>
      <c r="R55" s="38">
        <v>60</v>
      </c>
      <c r="S55" s="38">
        <v>60</v>
      </c>
      <c r="T55" s="38">
        <v>60</v>
      </c>
      <c r="U55" s="38">
        <v>60</v>
      </c>
      <c r="V55" s="38">
        <v>60</v>
      </c>
      <c r="W55" s="38">
        <v>60</v>
      </c>
      <c r="X55" s="38">
        <v>60</v>
      </c>
      <c r="Y55" s="38">
        <v>60</v>
      </c>
      <c r="Z55" s="38">
        <v>60</v>
      </c>
      <c r="AA55" s="38">
        <v>60</v>
      </c>
      <c r="AB55" s="38">
        <v>60</v>
      </c>
      <c r="AC55" s="38">
        <v>60</v>
      </c>
      <c r="AD55" s="38">
        <v>60</v>
      </c>
      <c r="AE55" s="38">
        <v>60</v>
      </c>
      <c r="AF55" s="38">
        <v>60</v>
      </c>
      <c r="AG55" s="38">
        <v>60</v>
      </c>
      <c r="AH55" s="38">
        <v>60</v>
      </c>
      <c r="AI55" s="38">
        <v>60</v>
      </c>
      <c r="AJ55" s="38">
        <v>60</v>
      </c>
      <c r="AK55" s="38">
        <v>60</v>
      </c>
      <c r="AL55" s="38">
        <v>60</v>
      </c>
      <c r="AM55" s="38">
        <v>60</v>
      </c>
      <c r="AN55" s="38">
        <v>60</v>
      </c>
      <c r="AO55" s="38">
        <v>60</v>
      </c>
      <c r="AP55" s="38">
        <v>60</v>
      </c>
      <c r="AQ55" s="38">
        <v>60</v>
      </c>
      <c r="AR55" s="38">
        <v>60</v>
      </c>
      <c r="AS55" s="38">
        <v>60</v>
      </c>
      <c r="AT55" s="38">
        <v>60</v>
      </c>
      <c r="AU55" s="38">
        <v>60</v>
      </c>
      <c r="AV55" s="38">
        <v>60</v>
      </c>
      <c r="AW55" s="38">
        <v>60</v>
      </c>
      <c r="AX55" s="38">
        <v>60</v>
      </c>
      <c r="AY55" s="38">
        <v>60</v>
      </c>
      <c r="AZ55" s="38">
        <v>60</v>
      </c>
      <c r="BA55" s="38">
        <v>60</v>
      </c>
      <c r="BB55" s="38">
        <v>60</v>
      </c>
      <c r="BC55" s="38">
        <v>60</v>
      </c>
      <c r="BD55" s="38">
        <v>60</v>
      </c>
      <c r="BE55" s="38">
        <v>60</v>
      </c>
      <c r="BF55" s="38">
        <v>60</v>
      </c>
      <c r="BG55" s="38">
        <v>60</v>
      </c>
      <c r="BH55" s="38">
        <v>60</v>
      </c>
      <c r="BI55" s="38">
        <v>60</v>
      </c>
      <c r="BJ55" s="38">
        <v>60</v>
      </c>
      <c r="BK55" s="38">
        <v>60</v>
      </c>
      <c r="BL55" s="38">
        <v>60</v>
      </c>
      <c r="BM55" s="38">
        <v>60</v>
      </c>
      <c r="BN55" s="38">
        <v>60</v>
      </c>
      <c r="BO55" s="38">
        <v>60</v>
      </c>
      <c r="BP55" s="38">
        <v>60</v>
      </c>
      <c r="BQ55" s="38">
        <v>60</v>
      </c>
    </row>
    <row r="56" spans="1:69" x14ac:dyDescent="0.25">
      <c r="A56" t="s">
        <v>61</v>
      </c>
      <c r="B56" s="39">
        <f>+B54*B60+B55*B61</f>
        <v>7.75</v>
      </c>
      <c r="C56" s="39">
        <f>+C54*C60+C55*C61</f>
        <v>7.75</v>
      </c>
      <c r="D56" s="39">
        <f t="shared" ref="D56:BO56" si="29">+D54*D60+D55*D61</f>
        <v>7.75</v>
      </c>
      <c r="E56" s="39">
        <f t="shared" si="29"/>
        <v>7.75</v>
      </c>
      <c r="F56" s="39">
        <f t="shared" si="29"/>
        <v>7.75</v>
      </c>
      <c r="G56" s="39">
        <f t="shared" si="29"/>
        <v>7.75</v>
      </c>
      <c r="H56" s="39">
        <f t="shared" si="29"/>
        <v>7.75</v>
      </c>
      <c r="I56" s="39">
        <f t="shared" si="29"/>
        <v>7.75</v>
      </c>
      <c r="J56" s="39">
        <f t="shared" si="29"/>
        <v>7.75</v>
      </c>
      <c r="K56" s="39">
        <f t="shared" si="29"/>
        <v>7.75</v>
      </c>
      <c r="L56" s="39">
        <f t="shared" si="29"/>
        <v>7.75</v>
      </c>
      <c r="M56" s="39">
        <f t="shared" si="29"/>
        <v>7.75</v>
      </c>
      <c r="N56" s="39">
        <f t="shared" si="29"/>
        <v>7.75</v>
      </c>
      <c r="O56" s="39">
        <f t="shared" si="29"/>
        <v>7.75</v>
      </c>
      <c r="P56" s="39">
        <f t="shared" si="29"/>
        <v>7.75</v>
      </c>
      <c r="Q56" s="39">
        <f t="shared" si="29"/>
        <v>7.75</v>
      </c>
      <c r="R56" s="39">
        <f t="shared" si="29"/>
        <v>7.75</v>
      </c>
      <c r="S56" s="39">
        <f t="shared" si="29"/>
        <v>7.75</v>
      </c>
      <c r="T56" s="39">
        <f t="shared" si="29"/>
        <v>7.75</v>
      </c>
      <c r="U56" s="39">
        <f t="shared" si="29"/>
        <v>7.75</v>
      </c>
      <c r="V56" s="39">
        <f t="shared" si="29"/>
        <v>7.75</v>
      </c>
      <c r="W56" s="39">
        <f t="shared" si="29"/>
        <v>7.75</v>
      </c>
      <c r="X56" s="39">
        <f t="shared" si="29"/>
        <v>7.75</v>
      </c>
      <c r="Y56" s="39">
        <f t="shared" si="29"/>
        <v>7.75</v>
      </c>
      <c r="Z56" s="39">
        <f t="shared" si="29"/>
        <v>7.75</v>
      </c>
      <c r="AA56" s="39">
        <f t="shared" si="29"/>
        <v>7.75</v>
      </c>
      <c r="AB56" s="39">
        <f t="shared" si="29"/>
        <v>7.75</v>
      </c>
      <c r="AC56" s="39">
        <f t="shared" si="29"/>
        <v>7.75</v>
      </c>
      <c r="AD56" s="39">
        <f t="shared" si="29"/>
        <v>7.75</v>
      </c>
      <c r="AE56" s="39">
        <f t="shared" si="29"/>
        <v>7.75</v>
      </c>
      <c r="AF56" s="39">
        <f t="shared" si="29"/>
        <v>7.75</v>
      </c>
      <c r="AG56" s="39">
        <f t="shared" si="29"/>
        <v>7.75</v>
      </c>
      <c r="AH56" s="39">
        <f t="shared" si="29"/>
        <v>7.75</v>
      </c>
      <c r="AI56" s="39">
        <f t="shared" si="29"/>
        <v>7.75</v>
      </c>
      <c r="AJ56" s="39">
        <f t="shared" si="29"/>
        <v>7.75</v>
      </c>
      <c r="AK56" s="39">
        <f t="shared" si="29"/>
        <v>7.75</v>
      </c>
      <c r="AL56" s="39">
        <f t="shared" si="29"/>
        <v>7.75</v>
      </c>
      <c r="AM56" s="39">
        <f t="shared" si="29"/>
        <v>7.75</v>
      </c>
      <c r="AN56" s="39">
        <f t="shared" si="29"/>
        <v>7.75</v>
      </c>
      <c r="AO56" s="39">
        <f t="shared" si="29"/>
        <v>7.75</v>
      </c>
      <c r="AP56" s="39">
        <f t="shared" si="29"/>
        <v>7.75</v>
      </c>
      <c r="AQ56" s="39">
        <f t="shared" si="29"/>
        <v>7.75</v>
      </c>
      <c r="AR56" s="39">
        <f t="shared" si="29"/>
        <v>7.75</v>
      </c>
      <c r="AS56" s="39">
        <f t="shared" si="29"/>
        <v>7.75</v>
      </c>
      <c r="AT56" s="39">
        <f t="shared" si="29"/>
        <v>7.75</v>
      </c>
      <c r="AU56" s="39">
        <f t="shared" si="29"/>
        <v>7.75</v>
      </c>
      <c r="AV56" s="39">
        <f t="shared" si="29"/>
        <v>7.75</v>
      </c>
      <c r="AW56" s="39">
        <f t="shared" si="29"/>
        <v>7.75</v>
      </c>
      <c r="AX56" s="39">
        <f t="shared" si="29"/>
        <v>7.75</v>
      </c>
      <c r="AY56" s="39">
        <f t="shared" si="29"/>
        <v>7.75</v>
      </c>
      <c r="AZ56" s="39">
        <f t="shared" si="29"/>
        <v>7.3314028003868206</v>
      </c>
      <c r="BA56" s="39">
        <f t="shared" si="29"/>
        <v>8.2559847632330232</v>
      </c>
      <c r="BB56" s="39">
        <f t="shared" si="29"/>
        <v>7.4604070100351549</v>
      </c>
      <c r="BC56" s="39">
        <f t="shared" si="29"/>
        <v>7.4772946284243087</v>
      </c>
      <c r="BD56" s="39">
        <f t="shared" si="29"/>
        <v>8.1571232817952346</v>
      </c>
      <c r="BE56" s="39">
        <f t="shared" si="29"/>
        <v>14.77576069985119</v>
      </c>
      <c r="BF56" s="39">
        <f t="shared" si="29"/>
        <v>15.582823346036802</v>
      </c>
      <c r="BG56" s="39">
        <f t="shared" si="29"/>
        <v>16.702438279074631</v>
      </c>
      <c r="BH56" s="39">
        <f t="shared" si="29"/>
        <v>16.346974154391592</v>
      </c>
      <c r="BI56" s="39">
        <f t="shared" si="29"/>
        <v>16.507515039131185</v>
      </c>
      <c r="BJ56" s="39">
        <f t="shared" si="29"/>
        <v>14.877378604561677</v>
      </c>
      <c r="BK56" s="39">
        <f t="shared" si="29"/>
        <v>16.353855376727509</v>
      </c>
      <c r="BL56" s="39">
        <f t="shared" si="29"/>
        <v>17.013477777184988</v>
      </c>
      <c r="BM56" s="39">
        <f t="shared" si="29"/>
        <v>16.98625811298173</v>
      </c>
      <c r="BN56" s="39">
        <f t="shared" si="29"/>
        <v>17.588926943497547</v>
      </c>
      <c r="BO56" s="39">
        <f t="shared" si="29"/>
        <v>17.759532606665825</v>
      </c>
      <c r="BP56" s="39">
        <f t="shared" ref="BP56:BS56" si="30">+BP54*BP60+BP55*BP61</f>
        <v>17.93908102587427</v>
      </c>
      <c r="BQ56" s="39">
        <f t="shared" si="30"/>
        <v>17.939067546212783</v>
      </c>
    </row>
    <row r="57" spans="1:69" x14ac:dyDescent="0.25">
      <c r="A57" t="s">
        <v>62</v>
      </c>
      <c r="B57" s="38">
        <f>+B50+B53</f>
        <v>5</v>
      </c>
      <c r="C57" s="38">
        <f t="shared" ref="C57:BN57" si="31">+C50+C53</f>
        <v>5</v>
      </c>
      <c r="D57" s="38">
        <f t="shared" si="31"/>
        <v>5</v>
      </c>
      <c r="E57" s="38">
        <f t="shared" si="31"/>
        <v>5</v>
      </c>
      <c r="F57" s="38">
        <f t="shared" si="31"/>
        <v>5</v>
      </c>
      <c r="G57" s="38">
        <f t="shared" si="31"/>
        <v>5</v>
      </c>
      <c r="H57" s="38">
        <f t="shared" si="31"/>
        <v>5</v>
      </c>
      <c r="I57" s="38">
        <f t="shared" si="31"/>
        <v>5</v>
      </c>
      <c r="J57" s="38">
        <f t="shared" si="31"/>
        <v>5</v>
      </c>
      <c r="K57" s="38">
        <f t="shared" si="31"/>
        <v>5</v>
      </c>
      <c r="L57" s="38">
        <f t="shared" si="31"/>
        <v>5</v>
      </c>
      <c r="M57" s="38">
        <f t="shared" si="31"/>
        <v>5</v>
      </c>
      <c r="N57" s="38">
        <f t="shared" si="31"/>
        <v>5</v>
      </c>
      <c r="O57" s="38">
        <f t="shared" si="31"/>
        <v>5</v>
      </c>
      <c r="P57" s="38">
        <f t="shared" si="31"/>
        <v>5</v>
      </c>
      <c r="Q57" s="38">
        <f t="shared" si="31"/>
        <v>5</v>
      </c>
      <c r="R57" s="38">
        <f t="shared" si="31"/>
        <v>5</v>
      </c>
      <c r="S57" s="38">
        <f t="shared" si="31"/>
        <v>5</v>
      </c>
      <c r="T57" s="38">
        <f t="shared" si="31"/>
        <v>5</v>
      </c>
      <c r="U57" s="38">
        <f t="shared" si="31"/>
        <v>5</v>
      </c>
      <c r="V57" s="38">
        <f t="shared" si="31"/>
        <v>5</v>
      </c>
      <c r="W57" s="38">
        <f t="shared" si="31"/>
        <v>5</v>
      </c>
      <c r="X57" s="38">
        <f t="shared" si="31"/>
        <v>5</v>
      </c>
      <c r="Y57" s="38">
        <f t="shared" si="31"/>
        <v>5</v>
      </c>
      <c r="Z57" s="38">
        <f t="shared" si="31"/>
        <v>5</v>
      </c>
      <c r="AA57" s="38">
        <f t="shared" si="31"/>
        <v>5</v>
      </c>
      <c r="AB57" s="38">
        <f t="shared" si="31"/>
        <v>5</v>
      </c>
      <c r="AC57" s="38">
        <f t="shared" si="31"/>
        <v>5</v>
      </c>
      <c r="AD57" s="38">
        <f t="shared" si="31"/>
        <v>5</v>
      </c>
      <c r="AE57" s="38">
        <f t="shared" si="31"/>
        <v>5</v>
      </c>
      <c r="AF57" s="38">
        <f t="shared" si="31"/>
        <v>5</v>
      </c>
      <c r="AG57" s="38">
        <f t="shared" si="31"/>
        <v>5</v>
      </c>
      <c r="AH57" s="38">
        <f t="shared" si="31"/>
        <v>5</v>
      </c>
      <c r="AI57" s="38">
        <f t="shared" si="31"/>
        <v>5</v>
      </c>
      <c r="AJ57" s="38">
        <f t="shared" si="31"/>
        <v>5</v>
      </c>
      <c r="AK57" s="38">
        <f t="shared" si="31"/>
        <v>5</v>
      </c>
      <c r="AL57" s="38">
        <f t="shared" si="31"/>
        <v>5</v>
      </c>
      <c r="AM57" s="38">
        <f t="shared" si="31"/>
        <v>5</v>
      </c>
      <c r="AN57" s="38">
        <f t="shared" si="31"/>
        <v>5</v>
      </c>
      <c r="AO57" s="38">
        <f t="shared" si="31"/>
        <v>5</v>
      </c>
      <c r="AP57" s="38">
        <f t="shared" si="31"/>
        <v>5</v>
      </c>
      <c r="AQ57" s="38">
        <f t="shared" si="31"/>
        <v>5</v>
      </c>
      <c r="AR57" s="38">
        <f t="shared" si="31"/>
        <v>5</v>
      </c>
      <c r="AS57" s="38">
        <f t="shared" si="31"/>
        <v>5</v>
      </c>
      <c r="AT57" s="38">
        <f t="shared" si="31"/>
        <v>5</v>
      </c>
      <c r="AU57" s="38">
        <f t="shared" si="31"/>
        <v>5</v>
      </c>
      <c r="AV57" s="38">
        <f t="shared" si="31"/>
        <v>5</v>
      </c>
      <c r="AW57" s="38">
        <f t="shared" si="31"/>
        <v>5</v>
      </c>
      <c r="AX57" s="38">
        <f t="shared" si="31"/>
        <v>5</v>
      </c>
      <c r="AY57" s="38">
        <f t="shared" si="31"/>
        <v>5</v>
      </c>
      <c r="AZ57" s="38">
        <f t="shared" si="31"/>
        <v>5</v>
      </c>
      <c r="BA57" s="38">
        <f t="shared" si="31"/>
        <v>5</v>
      </c>
      <c r="BB57" s="38">
        <f t="shared" si="31"/>
        <v>5</v>
      </c>
      <c r="BC57" s="38">
        <f t="shared" si="31"/>
        <v>5</v>
      </c>
      <c r="BD57" s="38">
        <f t="shared" si="31"/>
        <v>5</v>
      </c>
      <c r="BE57" s="38">
        <f t="shared" si="31"/>
        <v>5</v>
      </c>
      <c r="BF57" s="38">
        <f t="shared" si="31"/>
        <v>5</v>
      </c>
      <c r="BG57" s="38">
        <f t="shared" si="31"/>
        <v>5</v>
      </c>
      <c r="BH57" s="38">
        <f t="shared" si="31"/>
        <v>5</v>
      </c>
      <c r="BI57" s="38">
        <f t="shared" si="31"/>
        <v>5</v>
      </c>
      <c r="BJ57" s="38">
        <f t="shared" si="31"/>
        <v>5</v>
      </c>
      <c r="BK57" s="38">
        <f t="shared" si="31"/>
        <v>5</v>
      </c>
      <c r="BL57" s="38">
        <f t="shared" si="31"/>
        <v>5</v>
      </c>
      <c r="BM57" s="38">
        <f t="shared" si="31"/>
        <v>5</v>
      </c>
      <c r="BN57" s="38">
        <f t="shared" si="31"/>
        <v>5</v>
      </c>
      <c r="BO57" s="38">
        <f t="shared" ref="BO57:BP57" si="32">+BO50+BO53</f>
        <v>5</v>
      </c>
      <c r="BP57" s="38">
        <f t="shared" si="32"/>
        <v>5</v>
      </c>
      <c r="BQ57" s="38">
        <f>+BQ50+BQ53</f>
        <v>5</v>
      </c>
    </row>
    <row r="58" spans="1:69" x14ac:dyDescent="0.25">
      <c r="A58" t="s">
        <v>63</v>
      </c>
      <c r="B58" s="38">
        <f>+B51+B56</f>
        <v>44.457999999999998</v>
      </c>
      <c r="C58" s="38">
        <f t="shared" ref="C58:BN58" si="33">+C51+C56</f>
        <v>44.457999999999998</v>
      </c>
      <c r="D58" s="38">
        <f t="shared" si="33"/>
        <v>44.457999999999998</v>
      </c>
      <c r="E58" s="38">
        <f t="shared" si="33"/>
        <v>44.457999999999998</v>
      </c>
      <c r="F58" s="38">
        <f t="shared" si="33"/>
        <v>44.457999999999998</v>
      </c>
      <c r="G58" s="38">
        <f t="shared" si="33"/>
        <v>44.457999999999998</v>
      </c>
      <c r="H58" s="38">
        <f t="shared" si="33"/>
        <v>44.457999999999998</v>
      </c>
      <c r="I58" s="38">
        <f t="shared" si="33"/>
        <v>44.457999999999998</v>
      </c>
      <c r="J58" s="38">
        <f t="shared" si="33"/>
        <v>44.457999999999998</v>
      </c>
      <c r="K58" s="38">
        <f t="shared" si="33"/>
        <v>44.457999999999998</v>
      </c>
      <c r="L58" s="38">
        <f t="shared" si="33"/>
        <v>44.457999999999998</v>
      </c>
      <c r="M58" s="38">
        <f t="shared" si="33"/>
        <v>44.457999999999998</v>
      </c>
      <c r="N58" s="38">
        <f t="shared" si="33"/>
        <v>44.457999999999998</v>
      </c>
      <c r="O58" s="38">
        <f t="shared" si="33"/>
        <v>44.457999999999998</v>
      </c>
      <c r="P58" s="38">
        <f t="shared" si="33"/>
        <v>44.457999999999998</v>
      </c>
      <c r="Q58" s="38">
        <f t="shared" si="33"/>
        <v>44.457999999999998</v>
      </c>
      <c r="R58" s="38">
        <f t="shared" si="33"/>
        <v>44.457999999999998</v>
      </c>
      <c r="S58" s="38">
        <f t="shared" si="33"/>
        <v>44.457999999999998</v>
      </c>
      <c r="T58" s="38">
        <f t="shared" si="33"/>
        <v>44.457999999999998</v>
      </c>
      <c r="U58" s="38">
        <f t="shared" si="33"/>
        <v>44.457999999999998</v>
      </c>
      <c r="V58" s="38">
        <f t="shared" si="33"/>
        <v>44.457999999999998</v>
      </c>
      <c r="W58" s="38">
        <f t="shared" si="33"/>
        <v>44.457999999999998</v>
      </c>
      <c r="X58" s="38">
        <f t="shared" si="33"/>
        <v>44.457999999999998</v>
      </c>
      <c r="Y58" s="38">
        <f t="shared" si="33"/>
        <v>44.457999999999998</v>
      </c>
      <c r="Z58" s="38">
        <f t="shared" si="33"/>
        <v>44.457999999999998</v>
      </c>
      <c r="AA58" s="38">
        <f t="shared" si="33"/>
        <v>44.457999999999998</v>
      </c>
      <c r="AB58" s="38">
        <f t="shared" si="33"/>
        <v>44.457999999999998</v>
      </c>
      <c r="AC58" s="38">
        <f t="shared" si="33"/>
        <v>44.457999999999998</v>
      </c>
      <c r="AD58" s="38">
        <f t="shared" si="33"/>
        <v>44.457999999999998</v>
      </c>
      <c r="AE58" s="38">
        <f t="shared" si="33"/>
        <v>44.457999999999998</v>
      </c>
      <c r="AF58" s="38">
        <f t="shared" si="33"/>
        <v>44.457999999999998</v>
      </c>
      <c r="AG58" s="38">
        <f t="shared" si="33"/>
        <v>44.457999999999998</v>
      </c>
      <c r="AH58" s="38">
        <f t="shared" si="33"/>
        <v>44.457999999999998</v>
      </c>
      <c r="AI58" s="38">
        <f t="shared" si="33"/>
        <v>44.457999999999998</v>
      </c>
      <c r="AJ58" s="38">
        <f t="shared" si="33"/>
        <v>44.457999999999998</v>
      </c>
      <c r="AK58" s="38">
        <f t="shared" si="33"/>
        <v>44.457999999999998</v>
      </c>
      <c r="AL58" s="38">
        <f t="shared" si="33"/>
        <v>44.457999999999998</v>
      </c>
      <c r="AM58" s="38">
        <f t="shared" si="33"/>
        <v>44.457999999999998</v>
      </c>
      <c r="AN58" s="38">
        <f t="shared" si="33"/>
        <v>44.457999999999998</v>
      </c>
      <c r="AO58" s="38">
        <f t="shared" si="33"/>
        <v>44.457999999999998</v>
      </c>
      <c r="AP58" s="38">
        <f t="shared" si="33"/>
        <v>44.457999999999998</v>
      </c>
      <c r="AQ58" s="38">
        <f t="shared" si="33"/>
        <v>44.457999999999998</v>
      </c>
      <c r="AR58" s="38">
        <f t="shared" si="33"/>
        <v>44.457999999999998</v>
      </c>
      <c r="AS58" s="38">
        <f t="shared" si="33"/>
        <v>44.457999999999998</v>
      </c>
      <c r="AT58" s="38">
        <f t="shared" si="33"/>
        <v>44.457999999999998</v>
      </c>
      <c r="AU58" s="38">
        <f t="shared" si="33"/>
        <v>44.457999999999998</v>
      </c>
      <c r="AV58" s="38">
        <f t="shared" si="33"/>
        <v>44.457999999999998</v>
      </c>
      <c r="AW58" s="38">
        <f t="shared" si="33"/>
        <v>44.457999999999998</v>
      </c>
      <c r="AX58" s="38">
        <f t="shared" si="33"/>
        <v>44.457999999999998</v>
      </c>
      <c r="AY58" s="38">
        <f>+AY51+AY56</f>
        <v>44.457999999999998</v>
      </c>
      <c r="AZ58" s="38">
        <f t="shared" si="33"/>
        <v>44.039402800386817</v>
      </c>
      <c r="BA58" s="38">
        <f t="shared" si="33"/>
        <v>44.963984763233022</v>
      </c>
      <c r="BB58" s="38">
        <f t="shared" si="33"/>
        <v>44.168407010035153</v>
      </c>
      <c r="BC58" s="38">
        <f t="shared" si="33"/>
        <v>44.185294628424309</v>
      </c>
      <c r="BD58" s="38">
        <f t="shared" si="33"/>
        <v>44.865123281795235</v>
      </c>
      <c r="BE58" s="38">
        <f t="shared" si="33"/>
        <v>51.483760699851189</v>
      </c>
      <c r="BF58" s="38">
        <f t="shared" si="33"/>
        <v>52.290823346036802</v>
      </c>
      <c r="BG58" s="38">
        <f t="shared" si="33"/>
        <v>53.410438279074626</v>
      </c>
      <c r="BH58" s="38">
        <f t="shared" si="33"/>
        <v>53.054974154391587</v>
      </c>
      <c r="BI58" s="38">
        <f t="shared" si="33"/>
        <v>53.215515039131184</v>
      </c>
      <c r="BJ58" s="38">
        <f t="shared" si="33"/>
        <v>51.585378604561676</v>
      </c>
      <c r="BK58" s="38">
        <f t="shared" si="33"/>
        <v>53.061855376727507</v>
      </c>
      <c r="BL58" s="38">
        <f t="shared" si="33"/>
        <v>53.721477777184987</v>
      </c>
      <c r="BM58" s="38">
        <f t="shared" si="33"/>
        <v>53.694258112981728</v>
      </c>
      <c r="BN58" s="38">
        <f t="shared" si="33"/>
        <v>54.296926943497546</v>
      </c>
      <c r="BO58" s="38">
        <f t="shared" ref="BO58" si="34">+BO51+BO56</f>
        <v>54.467532606665827</v>
      </c>
      <c r="BP58" s="38">
        <f>+BP51+BP56</f>
        <v>54.647081025874272</v>
      </c>
      <c r="BQ58" s="38">
        <f>+BQ51+BQ56</f>
        <v>54.647067546212782</v>
      </c>
    </row>
    <row r="59" spans="1:69" x14ac:dyDescent="0.25">
      <c r="A59" t="s">
        <v>64</v>
      </c>
      <c r="B59" s="38">
        <f>+B52+B56</f>
        <v>19.989999999999998</v>
      </c>
      <c r="C59" s="38">
        <f t="shared" ref="C59:BN59" si="35">+C52+C56</f>
        <v>19.989999999999998</v>
      </c>
      <c r="D59" s="38">
        <f t="shared" si="35"/>
        <v>19.989999999999998</v>
      </c>
      <c r="E59" s="38">
        <f t="shared" si="35"/>
        <v>19.989999999999998</v>
      </c>
      <c r="F59" s="38">
        <f t="shared" si="35"/>
        <v>19.989999999999998</v>
      </c>
      <c r="G59" s="38">
        <f t="shared" si="35"/>
        <v>19.989999999999998</v>
      </c>
      <c r="H59" s="38">
        <f t="shared" si="35"/>
        <v>19.989999999999998</v>
      </c>
      <c r="I59" s="38">
        <f t="shared" si="35"/>
        <v>19.989999999999998</v>
      </c>
      <c r="J59" s="38">
        <f t="shared" si="35"/>
        <v>19.989999999999998</v>
      </c>
      <c r="K59" s="38">
        <f t="shared" si="35"/>
        <v>19.989999999999998</v>
      </c>
      <c r="L59" s="38">
        <f t="shared" si="35"/>
        <v>19.989999999999998</v>
      </c>
      <c r="M59" s="38">
        <f t="shared" si="35"/>
        <v>19.989999999999998</v>
      </c>
      <c r="N59" s="38">
        <f t="shared" si="35"/>
        <v>19.989999999999998</v>
      </c>
      <c r="O59" s="38">
        <f t="shared" si="35"/>
        <v>19.989999999999998</v>
      </c>
      <c r="P59" s="38">
        <f t="shared" si="35"/>
        <v>19.989999999999998</v>
      </c>
      <c r="Q59" s="38">
        <f t="shared" si="35"/>
        <v>19.989999999999998</v>
      </c>
      <c r="R59" s="38">
        <f t="shared" si="35"/>
        <v>19.989999999999998</v>
      </c>
      <c r="S59" s="38">
        <f t="shared" si="35"/>
        <v>19.989999999999998</v>
      </c>
      <c r="T59" s="38">
        <f t="shared" si="35"/>
        <v>19.989999999999998</v>
      </c>
      <c r="U59" s="38">
        <f t="shared" si="35"/>
        <v>19.989999999999998</v>
      </c>
      <c r="V59" s="38">
        <f t="shared" si="35"/>
        <v>19.989999999999998</v>
      </c>
      <c r="W59" s="38">
        <f t="shared" si="35"/>
        <v>19.989999999999998</v>
      </c>
      <c r="X59" s="38">
        <f t="shared" si="35"/>
        <v>19.989999999999998</v>
      </c>
      <c r="Y59" s="38">
        <f t="shared" si="35"/>
        <v>19.989999999999998</v>
      </c>
      <c r="Z59" s="38">
        <f t="shared" si="35"/>
        <v>19.989999999999998</v>
      </c>
      <c r="AA59" s="38">
        <f t="shared" si="35"/>
        <v>19.989999999999998</v>
      </c>
      <c r="AB59" s="38">
        <f t="shared" si="35"/>
        <v>19.989999999999998</v>
      </c>
      <c r="AC59" s="38">
        <f t="shared" si="35"/>
        <v>19.989999999999998</v>
      </c>
      <c r="AD59" s="38">
        <f t="shared" si="35"/>
        <v>19.989999999999998</v>
      </c>
      <c r="AE59" s="38">
        <f t="shared" si="35"/>
        <v>19.989999999999998</v>
      </c>
      <c r="AF59" s="38">
        <f t="shared" si="35"/>
        <v>19.989999999999998</v>
      </c>
      <c r="AG59" s="38">
        <f t="shared" si="35"/>
        <v>19.989999999999998</v>
      </c>
      <c r="AH59" s="38">
        <f t="shared" si="35"/>
        <v>19.989999999999998</v>
      </c>
      <c r="AI59" s="38">
        <f t="shared" si="35"/>
        <v>19.989999999999998</v>
      </c>
      <c r="AJ59" s="38">
        <f t="shared" si="35"/>
        <v>19.989999999999998</v>
      </c>
      <c r="AK59" s="38">
        <f t="shared" si="35"/>
        <v>19.989999999999998</v>
      </c>
      <c r="AL59" s="38">
        <f t="shared" si="35"/>
        <v>19.989999999999998</v>
      </c>
      <c r="AM59" s="38">
        <f t="shared" si="35"/>
        <v>19.989999999999998</v>
      </c>
      <c r="AN59" s="38">
        <f t="shared" si="35"/>
        <v>19.989999999999998</v>
      </c>
      <c r="AO59" s="38">
        <f t="shared" si="35"/>
        <v>19.989999999999998</v>
      </c>
      <c r="AP59" s="38">
        <f t="shared" si="35"/>
        <v>19.989999999999998</v>
      </c>
      <c r="AQ59" s="38">
        <f t="shared" si="35"/>
        <v>19.989999999999998</v>
      </c>
      <c r="AR59" s="38">
        <f t="shared" si="35"/>
        <v>19.989999999999998</v>
      </c>
      <c r="AS59" s="38">
        <f t="shared" si="35"/>
        <v>19.989999999999998</v>
      </c>
      <c r="AT59" s="38">
        <f t="shared" si="35"/>
        <v>19.989999999999998</v>
      </c>
      <c r="AU59" s="38">
        <f t="shared" si="35"/>
        <v>19.989999999999998</v>
      </c>
      <c r="AV59" s="38">
        <f t="shared" si="35"/>
        <v>19.989999999999998</v>
      </c>
      <c r="AW59" s="38">
        <f t="shared" si="35"/>
        <v>19.989999999999998</v>
      </c>
      <c r="AX59" s="38">
        <f t="shared" si="35"/>
        <v>19.989999999999998</v>
      </c>
      <c r="AY59" s="38">
        <f t="shared" si="35"/>
        <v>19.989999999999998</v>
      </c>
      <c r="AZ59" s="38">
        <f t="shared" si="35"/>
        <v>19.571402800386821</v>
      </c>
      <c r="BA59" s="38">
        <f t="shared" si="35"/>
        <v>20.495984763233022</v>
      </c>
      <c r="BB59" s="38">
        <f t="shared" si="35"/>
        <v>19.700407010035153</v>
      </c>
      <c r="BC59" s="38">
        <f t="shared" si="35"/>
        <v>19.717294628424305</v>
      </c>
      <c r="BD59" s="38">
        <f t="shared" si="35"/>
        <v>20.397123281795231</v>
      </c>
      <c r="BE59" s="38">
        <f t="shared" si="35"/>
        <v>27.015760699851189</v>
      </c>
      <c r="BF59" s="38">
        <f t="shared" si="35"/>
        <v>27.822823346036799</v>
      </c>
      <c r="BG59" s="38">
        <f t="shared" si="35"/>
        <v>28.942438279074629</v>
      </c>
      <c r="BH59" s="38">
        <f t="shared" si="35"/>
        <v>28.586974154391591</v>
      </c>
      <c r="BI59" s="38">
        <f t="shared" si="35"/>
        <v>28.747515039131184</v>
      </c>
      <c r="BJ59" s="38">
        <f t="shared" si="35"/>
        <v>27.117378604561676</v>
      </c>
      <c r="BK59" s="38">
        <f t="shared" si="35"/>
        <v>28.593855376727507</v>
      </c>
      <c r="BL59" s="38">
        <f t="shared" si="35"/>
        <v>29.253477777184987</v>
      </c>
      <c r="BM59" s="38">
        <f t="shared" si="35"/>
        <v>29.226258112981728</v>
      </c>
      <c r="BN59" s="38">
        <f t="shared" si="35"/>
        <v>29.828926943497546</v>
      </c>
      <c r="BO59" s="38">
        <f t="shared" ref="BO59:BP59" si="36">+BO52+BO56</f>
        <v>29.999532606665824</v>
      </c>
      <c r="BP59" s="38">
        <f t="shared" si="36"/>
        <v>30.179081025874268</v>
      </c>
      <c r="BQ59" s="38">
        <f>+BQ52+BQ56</f>
        <v>30.179067546212782</v>
      </c>
    </row>
    <row r="60" spans="1:69" x14ac:dyDescent="0.25">
      <c r="A60" t="s">
        <v>65</v>
      </c>
      <c r="B60" s="34">
        <v>0.95</v>
      </c>
      <c r="C60" s="34">
        <v>0.95</v>
      </c>
      <c r="D60" s="34">
        <v>0.95</v>
      </c>
      <c r="E60" s="34">
        <v>0.95</v>
      </c>
      <c r="F60" s="34">
        <v>0.95</v>
      </c>
      <c r="G60" s="34">
        <v>0.95</v>
      </c>
      <c r="H60" s="34">
        <v>0.95</v>
      </c>
      <c r="I60" s="34">
        <v>0.95</v>
      </c>
      <c r="J60" s="34">
        <v>0.95</v>
      </c>
      <c r="K60" s="34">
        <v>0.95</v>
      </c>
      <c r="L60" s="34">
        <v>0.95</v>
      </c>
      <c r="M60" s="34">
        <v>0.95</v>
      </c>
      <c r="N60" s="34">
        <v>0.95</v>
      </c>
      <c r="O60" s="34">
        <v>0.95</v>
      </c>
      <c r="P60" s="34">
        <v>0.95</v>
      </c>
      <c r="Q60" s="34">
        <v>0.95</v>
      </c>
      <c r="R60" s="34">
        <v>0.95</v>
      </c>
      <c r="S60" s="34">
        <v>0.95</v>
      </c>
      <c r="T60" s="34">
        <v>0.95</v>
      </c>
      <c r="U60" s="34">
        <v>0.95</v>
      </c>
      <c r="V60" s="34">
        <v>0.95</v>
      </c>
      <c r="W60" s="34">
        <v>0.95</v>
      </c>
      <c r="X60" s="34">
        <v>0.95</v>
      </c>
      <c r="Y60" s="34">
        <v>0.95</v>
      </c>
      <c r="Z60" s="34">
        <v>0.95</v>
      </c>
      <c r="AA60" s="34">
        <v>0.95</v>
      </c>
      <c r="AB60" s="34">
        <v>0.95</v>
      </c>
      <c r="AC60" s="34">
        <v>0.95</v>
      </c>
      <c r="AD60" s="34">
        <v>0.95</v>
      </c>
      <c r="AE60" s="34">
        <v>0.95</v>
      </c>
      <c r="AF60" s="34">
        <v>0.95</v>
      </c>
      <c r="AG60" s="34">
        <v>0.95</v>
      </c>
      <c r="AH60" s="34">
        <v>0.95</v>
      </c>
      <c r="AI60" s="34">
        <v>0.95</v>
      </c>
      <c r="AJ60" s="34">
        <v>0.95</v>
      </c>
      <c r="AK60" s="34">
        <v>0.95</v>
      </c>
      <c r="AL60" s="34">
        <v>0.95</v>
      </c>
      <c r="AM60" s="34">
        <v>0.95</v>
      </c>
      <c r="AN60" s="34">
        <v>0.95</v>
      </c>
      <c r="AO60" s="34">
        <v>0.95</v>
      </c>
      <c r="AP60" s="34">
        <v>0.95</v>
      </c>
      <c r="AQ60" s="34">
        <v>0.95</v>
      </c>
      <c r="AR60" s="34">
        <v>0.95</v>
      </c>
      <c r="AS60" s="34">
        <v>0.95</v>
      </c>
      <c r="AT60" s="34">
        <v>0.95</v>
      </c>
      <c r="AU60" s="34">
        <v>0.95</v>
      </c>
      <c r="AV60" s="34">
        <v>0.95</v>
      </c>
      <c r="AW60" s="34">
        <v>0.95</v>
      </c>
      <c r="AX60" s="34">
        <v>0.95</v>
      </c>
      <c r="AY60" s="34">
        <v>0.95</v>
      </c>
      <c r="AZ60" s="34">
        <v>0.95757124294738249</v>
      </c>
      <c r="BA60" s="34">
        <v>0.94075375154705265</v>
      </c>
      <c r="BB60" s="34">
        <v>0.95525137955630079</v>
      </c>
      <c r="BC60" s="34">
        <v>0.95494009062030527</v>
      </c>
      <c r="BD60" s="34">
        <v>0.94258541829171694</v>
      </c>
      <c r="BE60" s="34">
        <v>0.82224767127100507</v>
      </c>
      <c r="BF60" s="34">
        <v>0.80757082072190944</v>
      </c>
      <c r="BG60" s="34">
        <v>0.78721707230894777</v>
      </c>
      <c r="BH60" s="34">
        <v>0.79368031559257501</v>
      </c>
      <c r="BI60" s="34">
        <v>0.79075901535012627</v>
      </c>
      <c r="BJ60" s="34">
        <v>0.8203983933942397</v>
      </c>
      <c r="BK60" s="34">
        <v>0.793550449264524</v>
      </c>
      <c r="BL60" s="34">
        <v>0.78155553346137208</v>
      </c>
      <c r="BM60" s="34">
        <v>0.78204779181143924</v>
      </c>
      <c r="BN60" s="34">
        <v>0.77108941821517341</v>
      </c>
      <c r="BO60" s="34">
        <v>0.76798826241976936</v>
      </c>
      <c r="BP60" s="34">
        <v>0.76472296713080179</v>
      </c>
      <c r="BQ60" s="34">
        <v>0.76472239250790375</v>
      </c>
    </row>
    <row r="61" spans="1:69" x14ac:dyDescent="0.25">
      <c r="A61" s="16" t="s">
        <v>66</v>
      </c>
      <c r="B61" s="40">
        <v>0.05</v>
      </c>
      <c r="C61" s="40">
        <v>0.05</v>
      </c>
      <c r="D61" s="40">
        <v>0.05</v>
      </c>
      <c r="E61" s="40">
        <v>0.05</v>
      </c>
      <c r="F61" s="40">
        <v>0.05</v>
      </c>
      <c r="G61" s="40">
        <v>0.05</v>
      </c>
      <c r="H61" s="40">
        <v>0.05</v>
      </c>
      <c r="I61" s="40">
        <v>0.05</v>
      </c>
      <c r="J61" s="40">
        <v>0.05</v>
      </c>
      <c r="K61" s="40">
        <v>0.05</v>
      </c>
      <c r="L61" s="40">
        <v>0.05</v>
      </c>
      <c r="M61" s="40">
        <v>0.05</v>
      </c>
      <c r="N61" s="40">
        <v>0.05</v>
      </c>
      <c r="O61" s="40">
        <v>0.05</v>
      </c>
      <c r="P61" s="40">
        <v>0.05</v>
      </c>
      <c r="Q61" s="40">
        <v>0.05</v>
      </c>
      <c r="R61" s="40">
        <v>0.05</v>
      </c>
      <c r="S61" s="40">
        <v>0.05</v>
      </c>
      <c r="T61" s="40">
        <v>0.05</v>
      </c>
      <c r="U61" s="40">
        <v>0.05</v>
      </c>
      <c r="V61" s="40">
        <v>0.05</v>
      </c>
      <c r="W61" s="40">
        <v>0.05</v>
      </c>
      <c r="X61" s="40">
        <v>0.05</v>
      </c>
      <c r="Y61" s="40">
        <v>0.05</v>
      </c>
      <c r="Z61" s="40">
        <v>0.05</v>
      </c>
      <c r="AA61" s="40">
        <v>0.05</v>
      </c>
      <c r="AB61" s="40">
        <v>0.05</v>
      </c>
      <c r="AC61" s="40">
        <v>0.05</v>
      </c>
      <c r="AD61" s="40">
        <v>0.05</v>
      </c>
      <c r="AE61" s="40">
        <v>0.05</v>
      </c>
      <c r="AF61" s="40">
        <v>0.05</v>
      </c>
      <c r="AG61" s="40">
        <v>0.05</v>
      </c>
      <c r="AH61" s="40">
        <v>0.05</v>
      </c>
      <c r="AI61" s="40">
        <v>0.05</v>
      </c>
      <c r="AJ61" s="40">
        <v>0.05</v>
      </c>
      <c r="AK61" s="40">
        <v>0.05</v>
      </c>
      <c r="AL61" s="40">
        <v>0.05</v>
      </c>
      <c r="AM61" s="40">
        <v>0.05</v>
      </c>
      <c r="AN61" s="40">
        <v>0.05</v>
      </c>
      <c r="AO61" s="40">
        <v>0.05</v>
      </c>
      <c r="AP61" s="40">
        <v>0.05</v>
      </c>
      <c r="AQ61" s="40">
        <v>0.05</v>
      </c>
      <c r="AR61" s="40">
        <v>0.05</v>
      </c>
      <c r="AS61" s="40">
        <v>0.05</v>
      </c>
      <c r="AT61" s="40">
        <v>0.05</v>
      </c>
      <c r="AU61" s="40">
        <v>0.05</v>
      </c>
      <c r="AV61" s="40">
        <v>0.05</v>
      </c>
      <c r="AW61" s="40">
        <v>0.05</v>
      </c>
      <c r="AX61" s="40">
        <v>0.05</v>
      </c>
      <c r="AY61" s="40">
        <v>0.05</v>
      </c>
      <c r="AZ61" s="40">
        <v>4.2392443094165136E-2</v>
      </c>
      <c r="BA61" s="40">
        <v>5.9203600091629352E-2</v>
      </c>
      <c r="BB61" s="40">
        <v>4.4735835204227505E-2</v>
      </c>
      <c r="BC61" s="40">
        <v>4.5043236255379704E-2</v>
      </c>
      <c r="BD61" s="40">
        <v>5.7403269838944171E-2</v>
      </c>
      <c r="BE61" s="40">
        <v>0.17774203905826941</v>
      </c>
      <c r="BF61" s="40">
        <v>0.19241615404045426</v>
      </c>
      <c r="BG61" s="40">
        <v>0.21277254862549821</v>
      </c>
      <c r="BH61" s="40">
        <v>0.20630954294047862</v>
      </c>
      <c r="BI61" s="40">
        <v>0.20922866603967591</v>
      </c>
      <c r="BJ61" s="40">
        <v>0.17958977729317466</v>
      </c>
      <c r="BK61" s="40">
        <v>0.20643505217341482</v>
      </c>
      <c r="BL61" s="40">
        <v>0.21842833516463547</v>
      </c>
      <c r="BM61" s="40">
        <v>0.21793365256540889</v>
      </c>
      <c r="BN61" s="40">
        <v>0.22889133087369468</v>
      </c>
      <c r="BO61" s="40">
        <v>0.23199318824278298</v>
      </c>
      <c r="BP61" s="40">
        <v>0.23525776983700433</v>
      </c>
      <c r="BQ61" s="40">
        <v>0.23525759306122104</v>
      </c>
    </row>
    <row r="63" spans="1:69" x14ac:dyDescent="0.25">
      <c r="A63" t="s">
        <v>67</v>
      </c>
      <c r="B63" s="18">
        <f>SUMPRODUCT(B60:B61,B64:B65)</f>
        <v>0.49170000000000003</v>
      </c>
      <c r="C63" s="18">
        <f t="shared" ref="C63:BN63" si="37">SUMPRODUCT(C60:C61,C64:C65)</f>
        <v>0.49170000000000003</v>
      </c>
      <c r="D63" s="18">
        <f t="shared" si="37"/>
        <v>0.49170000000000003</v>
      </c>
      <c r="E63" s="18">
        <f t="shared" si="37"/>
        <v>0.49170000000000003</v>
      </c>
      <c r="F63" s="18">
        <f t="shared" si="37"/>
        <v>0.49170000000000003</v>
      </c>
      <c r="G63" s="18">
        <f t="shared" si="37"/>
        <v>0.49170000000000003</v>
      </c>
      <c r="H63" s="18">
        <f t="shared" si="37"/>
        <v>0.49170000000000003</v>
      </c>
      <c r="I63" s="18">
        <f t="shared" si="37"/>
        <v>0.49170000000000003</v>
      </c>
      <c r="J63" s="18">
        <f t="shared" si="37"/>
        <v>0.49170000000000003</v>
      </c>
      <c r="K63" s="18">
        <f t="shared" si="37"/>
        <v>0.49170000000000003</v>
      </c>
      <c r="L63" s="18">
        <f t="shared" si="37"/>
        <v>0.49170000000000003</v>
      </c>
      <c r="M63" s="18">
        <f t="shared" si="37"/>
        <v>0.49170000000000003</v>
      </c>
      <c r="N63" s="18">
        <f>SUMPRODUCT(N60:N61,N64:N65)</f>
        <v>0.49170000000000003</v>
      </c>
      <c r="O63" s="18">
        <f t="shared" si="37"/>
        <v>0.49170000000000003</v>
      </c>
      <c r="P63" s="18">
        <f t="shared" si="37"/>
        <v>0.49170000000000003</v>
      </c>
      <c r="Q63" s="18">
        <f t="shared" si="37"/>
        <v>0.49170000000000003</v>
      </c>
      <c r="R63" s="18">
        <f t="shared" si="37"/>
        <v>0.49170000000000003</v>
      </c>
      <c r="S63" s="18">
        <f t="shared" si="37"/>
        <v>0.49508917636920097</v>
      </c>
      <c r="T63" s="18">
        <f t="shared" si="37"/>
        <v>0.49833863090555314</v>
      </c>
      <c r="U63" s="18">
        <f t="shared" si="37"/>
        <v>0.50149213083048916</v>
      </c>
      <c r="V63" s="18">
        <f t="shared" si="37"/>
        <v>0.50481177018591605</v>
      </c>
      <c r="W63" s="18">
        <f t="shared" si="37"/>
        <v>0.50562641564292654</v>
      </c>
      <c r="X63" s="18">
        <f t="shared" si="37"/>
        <v>0.50775564066474477</v>
      </c>
      <c r="Y63" s="18">
        <f t="shared" si="37"/>
        <v>0.51191551282902936</v>
      </c>
      <c r="Z63" s="18">
        <f t="shared" si="37"/>
        <v>0.51363379446801571</v>
      </c>
      <c r="AA63" s="18">
        <f t="shared" si="37"/>
        <v>0.5149804238215997</v>
      </c>
      <c r="AB63" s="18">
        <f t="shared" si="37"/>
        <v>0.51770844361562096</v>
      </c>
      <c r="AC63" s="18">
        <f t="shared" si="37"/>
        <v>0.51892464992347842</v>
      </c>
      <c r="AD63" s="18">
        <f t="shared" si="37"/>
        <v>0.51748335476761276</v>
      </c>
      <c r="AE63" s="18">
        <f t="shared" si="37"/>
        <v>0.52303920986622066</v>
      </c>
      <c r="AF63" s="18">
        <f t="shared" si="37"/>
        <v>0.52674616638975713</v>
      </c>
      <c r="AG63" s="18">
        <f t="shared" si="37"/>
        <v>0.52884173585761129</v>
      </c>
      <c r="AH63" s="18">
        <f t="shared" si="37"/>
        <v>0.53441252259320549</v>
      </c>
      <c r="AI63" s="18">
        <f t="shared" si="37"/>
        <v>0.5352516267743016</v>
      </c>
      <c r="AJ63" s="18">
        <f t="shared" si="37"/>
        <v>0.5437139835479079</v>
      </c>
      <c r="AK63" s="18">
        <f t="shared" si="37"/>
        <v>0.54611887088910049</v>
      </c>
      <c r="AL63" s="18">
        <f t="shared" si="37"/>
        <v>0.54995631034649317</v>
      </c>
      <c r="AM63" s="18">
        <f t="shared" si="37"/>
        <v>0.55441289570831076</v>
      </c>
      <c r="AN63" s="18">
        <f t="shared" si="37"/>
        <v>0.55798792000938913</v>
      </c>
      <c r="AO63" s="18">
        <f t="shared" si="37"/>
        <v>0.55957292710544948</v>
      </c>
      <c r="AP63" s="18">
        <f t="shared" si="37"/>
        <v>0.55938069198056906</v>
      </c>
      <c r="AQ63" s="18">
        <f t="shared" si="37"/>
        <v>0.55829064514700966</v>
      </c>
      <c r="AR63" s="18">
        <f t="shared" si="37"/>
        <v>0.56048056775954425</v>
      </c>
      <c r="AS63" s="18">
        <f t="shared" si="37"/>
        <v>0.56305673199864259</v>
      </c>
      <c r="AT63" s="18">
        <f t="shared" si="37"/>
        <v>0.56612585630765566</v>
      </c>
      <c r="AU63" s="18">
        <f t="shared" si="37"/>
        <v>0.56965374323573015</v>
      </c>
      <c r="AV63" s="18">
        <f t="shared" si="37"/>
        <v>0.57571846390803127</v>
      </c>
      <c r="AW63" s="18">
        <f t="shared" si="37"/>
        <v>0.57506882825784511</v>
      </c>
      <c r="AX63" s="18">
        <f t="shared" si="37"/>
        <v>0.57589232286689418</v>
      </c>
      <c r="AY63" s="18">
        <f t="shared" si="37"/>
        <v>0.6065773530588997</v>
      </c>
      <c r="AZ63" s="18">
        <f t="shared" si="37"/>
        <v>0.60787352742732703</v>
      </c>
      <c r="BA63" s="18">
        <f t="shared" si="37"/>
        <v>0.61036638167647073</v>
      </c>
      <c r="BB63" s="18">
        <f t="shared" si="37"/>
        <v>0.61004145204698668</v>
      </c>
      <c r="BC63" s="18">
        <f t="shared" si="37"/>
        <v>0.61627653886251599</v>
      </c>
      <c r="BD63" s="18">
        <f t="shared" si="37"/>
        <v>0.62135704468075093</v>
      </c>
      <c r="BE63" s="18">
        <f t="shared" si="37"/>
        <v>0.64530605349201031</v>
      </c>
      <c r="BF63" s="18">
        <f t="shared" si="37"/>
        <v>0.65229687550849325</v>
      </c>
      <c r="BG63" s="18">
        <f t="shared" si="37"/>
        <v>0.66190781722348513</v>
      </c>
      <c r="BH63" s="18">
        <f t="shared" si="37"/>
        <v>0.66382217167719637</v>
      </c>
      <c r="BI63" s="18">
        <f t="shared" si="37"/>
        <v>0.66646038122546269</v>
      </c>
      <c r="BJ63" s="18">
        <f t="shared" si="37"/>
        <v>0.66392841194562691</v>
      </c>
      <c r="BK63" s="18">
        <f t="shared" si="37"/>
        <v>0.66946659012371712</v>
      </c>
      <c r="BL63" s="18">
        <f t="shared" si="37"/>
        <v>0.6720622503043836</v>
      </c>
      <c r="BM63" s="18">
        <f t="shared" si="37"/>
        <v>0.67385203363104473</v>
      </c>
      <c r="BN63" s="18">
        <f t="shared" si="37"/>
        <v>0.67764680781427145</v>
      </c>
      <c r="BO63" s="18">
        <f t="shared" ref="BO63:BP63" si="38">SUMPRODUCT(BO60:BO61,BO64:BO65)</f>
        <v>0.67941001499084419</v>
      </c>
      <c r="BP63" s="18">
        <f t="shared" si="38"/>
        <v>0.68291579770890531</v>
      </c>
      <c r="BQ63" s="18">
        <f>SUMPRODUCT(BQ60:BQ61,BQ64:BQ65)</f>
        <v>0.68522027812911912</v>
      </c>
    </row>
    <row r="64" spans="1:69" x14ac:dyDescent="0.25">
      <c r="A64" t="s">
        <v>68</v>
      </c>
      <c r="B64" s="25">
        <f>B8*0.9*0.9</f>
        <v>0.48600000000000004</v>
      </c>
      <c r="C64" s="25">
        <f t="shared" ref="C64:BN64" si="39">C8*0.9*0.9</f>
        <v>0.48600000000000004</v>
      </c>
      <c r="D64" s="25">
        <f t="shared" si="39"/>
        <v>0.48600000000000004</v>
      </c>
      <c r="E64" s="25">
        <f t="shared" si="39"/>
        <v>0.48600000000000004</v>
      </c>
      <c r="F64" s="25">
        <f t="shared" si="39"/>
        <v>0.48600000000000004</v>
      </c>
      <c r="G64" s="25">
        <f t="shared" si="39"/>
        <v>0.48600000000000004</v>
      </c>
      <c r="H64" s="25">
        <f t="shared" si="39"/>
        <v>0.48600000000000004</v>
      </c>
      <c r="I64" s="25">
        <f t="shared" si="39"/>
        <v>0.48600000000000004</v>
      </c>
      <c r="J64" s="25">
        <f t="shared" si="39"/>
        <v>0.48600000000000004</v>
      </c>
      <c r="K64" s="25">
        <f t="shared" si="39"/>
        <v>0.48600000000000004</v>
      </c>
      <c r="L64" s="25">
        <f t="shared" si="39"/>
        <v>0.48600000000000004</v>
      </c>
      <c r="M64" s="25">
        <f t="shared" si="39"/>
        <v>0.48600000000000004</v>
      </c>
      <c r="N64" s="25">
        <f t="shared" si="39"/>
        <v>0.48600000000000004</v>
      </c>
      <c r="O64" s="25">
        <f t="shared" si="39"/>
        <v>0.48600000000000004</v>
      </c>
      <c r="P64" s="25">
        <f t="shared" si="39"/>
        <v>0.48600000000000004</v>
      </c>
      <c r="Q64" s="25">
        <f t="shared" si="39"/>
        <v>0.48600000000000004</v>
      </c>
      <c r="R64" s="25">
        <f t="shared" si="39"/>
        <v>0.48600000000000004</v>
      </c>
      <c r="S64" s="25">
        <f t="shared" si="39"/>
        <v>0.48934988756443293</v>
      </c>
      <c r="T64" s="25">
        <f t="shared" si="39"/>
        <v>0.49256167301220022</v>
      </c>
      <c r="U64" s="25">
        <f t="shared" si="39"/>
        <v>0.49567861619609055</v>
      </c>
      <c r="V64" s="25">
        <f t="shared" si="39"/>
        <v>0.4989597728500208</v>
      </c>
      <c r="W64" s="25">
        <f t="shared" si="39"/>
        <v>0.4997649745830024</v>
      </c>
      <c r="X64" s="25">
        <f t="shared" si="39"/>
        <v>0.50186951670340851</v>
      </c>
      <c r="Y64" s="25">
        <f t="shared" si="39"/>
        <v>0.50598116582246955</v>
      </c>
      <c r="Z64" s="25">
        <f t="shared" si="39"/>
        <v>0.5076795283942559</v>
      </c>
      <c r="AA64" s="25">
        <f t="shared" si="39"/>
        <v>0.50901054703538229</v>
      </c>
      <c r="AB64" s="25">
        <f t="shared" si="39"/>
        <v>0.51170694243886883</v>
      </c>
      <c r="AC64" s="25">
        <f t="shared" si="39"/>
        <v>0.51290904995487197</v>
      </c>
      <c r="AD64" s="25">
        <f t="shared" si="39"/>
        <v>0.51148446291856786</v>
      </c>
      <c r="AE64" s="25">
        <f t="shared" si="39"/>
        <v>0.51697591213134686</v>
      </c>
      <c r="AF64" s="25">
        <f t="shared" si="39"/>
        <v>0.52063989600451899</v>
      </c>
      <c r="AG64" s="25">
        <f t="shared" si="39"/>
        <v>0.52271117272076284</v>
      </c>
      <c r="AH64" s="25">
        <f t="shared" si="39"/>
        <v>0.52821738047650568</v>
      </c>
      <c r="AI64" s="25">
        <f t="shared" si="39"/>
        <v>0.52904675739741824</v>
      </c>
      <c r="AJ64" s="25">
        <f t="shared" si="39"/>
        <v>0.53741101485516218</v>
      </c>
      <c r="AK64" s="25">
        <f t="shared" si="39"/>
        <v>0.53978802369758572</v>
      </c>
      <c r="AL64" s="25">
        <f t="shared" si="39"/>
        <v>0.54358097788976145</v>
      </c>
      <c r="AM64" s="25">
        <f t="shared" si="39"/>
        <v>0.54798590057807406</v>
      </c>
      <c r="AN64" s="25">
        <f t="shared" si="39"/>
        <v>0.55151948164442366</v>
      </c>
      <c r="AO64" s="25">
        <f t="shared" si="39"/>
        <v>0.5530861146496816</v>
      </c>
      <c r="AP64" s="25">
        <f t="shared" si="39"/>
        <v>0.55289610799787792</v>
      </c>
      <c r="AQ64" s="25">
        <f t="shared" si="39"/>
        <v>0.55181869746074175</v>
      </c>
      <c r="AR64" s="25">
        <f t="shared" si="39"/>
        <v>0.5539832335390249</v>
      </c>
      <c r="AS64" s="25">
        <f t="shared" si="39"/>
        <v>0.55652953376314895</v>
      </c>
      <c r="AT64" s="25">
        <f t="shared" si="39"/>
        <v>0.55956307944990979</v>
      </c>
      <c r="AU64" s="25">
        <f t="shared" si="39"/>
        <v>0.56305006958016035</v>
      </c>
      <c r="AV64" s="25">
        <f t="shared" si="39"/>
        <v>0.56904448537584551</v>
      </c>
      <c r="AW64" s="25">
        <f t="shared" si="39"/>
        <v>0.56840238058432524</v>
      </c>
      <c r="AX64" s="25">
        <f t="shared" si="39"/>
        <v>0.56921632888613094</v>
      </c>
      <c r="AY64" s="25">
        <f t="shared" si="39"/>
        <v>0.59954564487822914</v>
      </c>
      <c r="AZ64" s="25">
        <f t="shared" si="39"/>
        <v>0.60191004798255188</v>
      </c>
      <c r="BA64" s="25">
        <f t="shared" si="39"/>
        <v>0.6020314870046477</v>
      </c>
      <c r="BB64" s="25">
        <f t="shared" si="39"/>
        <v>0.6037140424489742</v>
      </c>
      <c r="BC64" s="25">
        <f t="shared" si="39"/>
        <v>0.60984328722533665</v>
      </c>
      <c r="BD64" s="25">
        <f t="shared" si="39"/>
        <v>0.61310849593309147</v>
      </c>
      <c r="BE64" s="25">
        <f t="shared" si="39"/>
        <v>0.61948452162647838</v>
      </c>
      <c r="BF64" s="25">
        <f t="shared" si="39"/>
        <v>0.62413489293574409</v>
      </c>
      <c r="BG64" s="25">
        <f t="shared" si="39"/>
        <v>0.63044890177345636</v>
      </c>
      <c r="BH64" s="25">
        <f t="shared" si="39"/>
        <v>0.6331864247716491</v>
      </c>
      <c r="BI64" s="25">
        <f t="shared" si="39"/>
        <v>0.63528927119914769</v>
      </c>
      <c r="BJ64" s="25">
        <f t="shared" si="39"/>
        <v>0.63709757763678077</v>
      </c>
      <c r="BK64" s="25">
        <f t="shared" si="39"/>
        <v>0.63855507240159914</v>
      </c>
      <c r="BL64" s="25">
        <f t="shared" si="39"/>
        <v>0.63931637311588885</v>
      </c>
      <c r="BM64" s="25">
        <f t="shared" si="39"/>
        <v>0.64109119409991311</v>
      </c>
      <c r="BN64" s="25">
        <f t="shared" si="39"/>
        <v>0.64312922118286742</v>
      </c>
      <c r="BO64" s="25">
        <f t="shared" ref="BO64:BQ64" si="40">BO8*0.9*0.9</f>
        <v>0.6443572353121213</v>
      </c>
      <c r="BP64" s="25">
        <f t="shared" si="40"/>
        <v>0.6472125391473913</v>
      </c>
      <c r="BQ64" s="25">
        <f t="shared" si="40"/>
        <v>0.6493970278772101</v>
      </c>
    </row>
    <row r="65" spans="1:69" x14ac:dyDescent="0.25">
      <c r="A65" t="s">
        <v>69</v>
      </c>
      <c r="B65" s="25">
        <f>B8</f>
        <v>0.6</v>
      </c>
      <c r="C65" s="25">
        <f>C8</f>
        <v>0.6</v>
      </c>
      <c r="D65" s="25">
        <f t="shared" ref="D65:BO65" si="41">D8</f>
        <v>0.6</v>
      </c>
      <c r="E65" s="25">
        <f t="shared" si="41"/>
        <v>0.6</v>
      </c>
      <c r="F65" s="25">
        <f t="shared" si="41"/>
        <v>0.6</v>
      </c>
      <c r="G65" s="25">
        <f t="shared" si="41"/>
        <v>0.6</v>
      </c>
      <c r="H65" s="25">
        <f t="shared" si="41"/>
        <v>0.6</v>
      </c>
      <c r="I65" s="25">
        <f t="shared" si="41"/>
        <v>0.6</v>
      </c>
      <c r="J65" s="25">
        <f t="shared" si="41"/>
        <v>0.6</v>
      </c>
      <c r="K65" s="25">
        <f t="shared" si="41"/>
        <v>0.6</v>
      </c>
      <c r="L65" s="25">
        <f t="shared" si="41"/>
        <v>0.6</v>
      </c>
      <c r="M65" s="25">
        <f t="shared" si="41"/>
        <v>0.6</v>
      </c>
      <c r="N65" s="25">
        <f t="shared" si="41"/>
        <v>0.6</v>
      </c>
      <c r="O65" s="25">
        <f t="shared" si="41"/>
        <v>0.6</v>
      </c>
      <c r="P65" s="25">
        <f t="shared" si="41"/>
        <v>0.6</v>
      </c>
      <c r="Q65" s="25">
        <f t="shared" si="41"/>
        <v>0.6</v>
      </c>
      <c r="R65" s="25">
        <f t="shared" si="41"/>
        <v>0.6</v>
      </c>
      <c r="S65" s="25">
        <f t="shared" si="41"/>
        <v>0.60413566365979376</v>
      </c>
      <c r="T65" s="25">
        <f t="shared" si="41"/>
        <v>0.60810083087925948</v>
      </c>
      <c r="U65" s="25">
        <f t="shared" si="41"/>
        <v>0.61194890888406239</v>
      </c>
      <c r="V65" s="25">
        <f t="shared" si="41"/>
        <v>0.61599971956792687</v>
      </c>
      <c r="W65" s="25">
        <f t="shared" si="41"/>
        <v>0.61699379578148439</v>
      </c>
      <c r="X65" s="25">
        <f t="shared" si="41"/>
        <v>0.61959199593013403</v>
      </c>
      <c r="Y65" s="25">
        <f t="shared" si="41"/>
        <v>0.62466810595366606</v>
      </c>
      <c r="Z65" s="25">
        <f t="shared" si="41"/>
        <v>0.62676484986945169</v>
      </c>
      <c r="AA65" s="25">
        <f t="shared" si="41"/>
        <v>0.62840808275973115</v>
      </c>
      <c r="AB65" s="25">
        <f t="shared" si="41"/>
        <v>0.63173696597391205</v>
      </c>
      <c r="AC65" s="25">
        <f t="shared" si="41"/>
        <v>0.63322104932700229</v>
      </c>
      <c r="AD65" s="25">
        <f t="shared" si="41"/>
        <v>0.63146229989946634</v>
      </c>
      <c r="AE65" s="25">
        <f t="shared" si="41"/>
        <v>0.63824186682882333</v>
      </c>
      <c r="AF65" s="25">
        <f t="shared" si="41"/>
        <v>0.64276530370928264</v>
      </c>
      <c r="AG65" s="25">
        <f t="shared" si="41"/>
        <v>0.64532243545773182</v>
      </c>
      <c r="AH65" s="25">
        <f t="shared" si="41"/>
        <v>0.65212022281050075</v>
      </c>
      <c r="AI65" s="25">
        <f t="shared" si="41"/>
        <v>0.65314414493508421</v>
      </c>
      <c r="AJ65" s="25">
        <f t="shared" si="41"/>
        <v>0.6634703887100768</v>
      </c>
      <c r="AK65" s="25">
        <f t="shared" si="41"/>
        <v>0.66640496752788358</v>
      </c>
      <c r="AL65" s="25">
        <f t="shared" si="41"/>
        <v>0.67108762702439684</v>
      </c>
      <c r="AM65" s="25">
        <f t="shared" si="41"/>
        <v>0.67652580318280742</v>
      </c>
      <c r="AN65" s="25">
        <f>AN8</f>
        <v>0.6808882489437329</v>
      </c>
      <c r="AO65" s="25">
        <f t="shared" si="41"/>
        <v>0.68282236376503902</v>
      </c>
      <c r="AP65" s="25">
        <f t="shared" si="41"/>
        <v>0.68258778765170103</v>
      </c>
      <c r="AQ65" s="25">
        <f t="shared" si="41"/>
        <v>0.68125765118610093</v>
      </c>
      <c r="AR65" s="25">
        <f t="shared" si="41"/>
        <v>0.68392991794941338</v>
      </c>
      <c r="AS65" s="25">
        <f t="shared" si="41"/>
        <v>0.68707349847302335</v>
      </c>
      <c r="AT65" s="25">
        <f t="shared" si="41"/>
        <v>0.69081861660482691</v>
      </c>
      <c r="AU65" s="25">
        <f t="shared" si="41"/>
        <v>0.69512354269155596</v>
      </c>
      <c r="AV65" s="25">
        <f t="shared" si="41"/>
        <v>0.70252405601956236</v>
      </c>
      <c r="AW65" s="25">
        <f t="shared" si="41"/>
        <v>0.70173133405472254</v>
      </c>
      <c r="AX65" s="25">
        <f t="shared" si="41"/>
        <v>0.70273620850139629</v>
      </c>
      <c r="AY65" s="25">
        <f t="shared" si="41"/>
        <v>0.74017980849164089</v>
      </c>
      <c r="AZ65" s="25">
        <f t="shared" si="41"/>
        <v>0.74309882466981703</v>
      </c>
      <c r="BA65" s="25">
        <f t="shared" si="41"/>
        <v>0.74324874938845398</v>
      </c>
      <c r="BB65" s="25">
        <f t="shared" si="41"/>
        <v>0.74532597833206682</v>
      </c>
      <c r="BC65" s="25">
        <f t="shared" si="41"/>
        <v>0.75289294719177358</v>
      </c>
      <c r="BD65" s="25">
        <f t="shared" si="41"/>
        <v>0.7569240690531992</v>
      </c>
      <c r="BE65" s="25">
        <f t="shared" si="41"/>
        <v>0.76479570571170163</v>
      </c>
      <c r="BF65" s="25">
        <f t="shared" si="41"/>
        <v>0.77053690485894322</v>
      </c>
      <c r="BG65" s="25">
        <f t="shared" si="41"/>
        <v>0.77833197749809424</v>
      </c>
      <c r="BH65" s="25">
        <f t="shared" si="41"/>
        <v>0.78171163552055445</v>
      </c>
      <c r="BI65" s="25">
        <f t="shared" si="41"/>
        <v>0.78430774222116995</v>
      </c>
      <c r="BJ65" s="25">
        <f t="shared" si="41"/>
        <v>0.78654021930466766</v>
      </c>
      <c r="BK65" s="25">
        <f t="shared" si="41"/>
        <v>0.78833959555752986</v>
      </c>
      <c r="BL65" s="25">
        <f t="shared" si="41"/>
        <v>0.78927947298257883</v>
      </c>
      <c r="BM65" s="25">
        <f t="shared" si="41"/>
        <v>0.79147060999989272</v>
      </c>
      <c r="BN65" s="25">
        <f t="shared" si="41"/>
        <v>0.79398669281835477</v>
      </c>
      <c r="BO65" s="25">
        <f t="shared" si="41"/>
        <v>0.79550275964459416</v>
      </c>
      <c r="BP65" s="25">
        <f t="shared" ref="BP65:BQ65" si="42">BP8</f>
        <v>0.79902782610789036</v>
      </c>
      <c r="BQ65" s="25">
        <f>BQ8</f>
        <v>0.8017247257743334</v>
      </c>
    </row>
    <row r="67" spans="1:69" x14ac:dyDescent="0.25">
      <c r="A67" s="13" t="s">
        <v>70</v>
      </c>
    </row>
    <row r="68" spans="1:69" x14ac:dyDescent="0.25">
      <c r="A68" s="14" t="s">
        <v>71</v>
      </c>
      <c r="B68" s="14">
        <v>1950</v>
      </c>
      <c r="C68" s="14">
        <v>1951</v>
      </c>
      <c r="D68" s="14">
        <v>1952</v>
      </c>
      <c r="E68" s="14">
        <v>1953</v>
      </c>
      <c r="F68" s="14">
        <v>1954</v>
      </c>
      <c r="G68" s="14">
        <v>1955</v>
      </c>
      <c r="H68" s="14">
        <v>1956</v>
      </c>
      <c r="I68" s="14">
        <v>1957</v>
      </c>
      <c r="J68" s="14">
        <v>1958</v>
      </c>
      <c r="K68" s="14">
        <v>1959</v>
      </c>
      <c r="L68" s="14">
        <v>1960</v>
      </c>
      <c r="M68" s="14">
        <v>1961</v>
      </c>
      <c r="N68" s="14">
        <v>1962</v>
      </c>
      <c r="O68" s="14">
        <v>1963</v>
      </c>
      <c r="P68" s="14">
        <v>1964</v>
      </c>
      <c r="Q68" s="14">
        <v>1965</v>
      </c>
      <c r="R68" s="14">
        <v>1966</v>
      </c>
      <c r="S68" s="14">
        <v>1967</v>
      </c>
      <c r="T68" s="14">
        <v>1968</v>
      </c>
      <c r="U68" s="14">
        <v>1969</v>
      </c>
      <c r="V68" s="14">
        <v>1970</v>
      </c>
      <c r="W68" s="14">
        <v>1971</v>
      </c>
      <c r="X68" s="14">
        <v>1972</v>
      </c>
      <c r="Y68" s="14">
        <v>1973</v>
      </c>
      <c r="Z68" s="14">
        <v>1974</v>
      </c>
      <c r="AA68" s="14">
        <v>1975</v>
      </c>
      <c r="AB68" s="14">
        <v>1976</v>
      </c>
      <c r="AC68" s="14">
        <v>1977</v>
      </c>
      <c r="AD68" s="14">
        <v>1978</v>
      </c>
      <c r="AE68" s="14">
        <v>1979</v>
      </c>
      <c r="AF68" s="14">
        <v>1980</v>
      </c>
      <c r="AG68" s="14">
        <v>1981</v>
      </c>
      <c r="AH68" s="14">
        <v>1982</v>
      </c>
      <c r="AI68" s="14">
        <v>1983</v>
      </c>
      <c r="AJ68" s="14">
        <v>1984</v>
      </c>
      <c r="AK68" s="14">
        <v>1985</v>
      </c>
      <c r="AL68" s="14">
        <v>1986</v>
      </c>
      <c r="AM68" s="14">
        <v>1987</v>
      </c>
      <c r="AN68" s="14">
        <v>1988</v>
      </c>
      <c r="AO68" s="14">
        <v>1989</v>
      </c>
      <c r="AP68" s="14">
        <v>1990</v>
      </c>
      <c r="AQ68" s="14">
        <v>1991</v>
      </c>
      <c r="AR68" s="14">
        <v>1992</v>
      </c>
      <c r="AS68" s="14">
        <v>1993</v>
      </c>
      <c r="AT68" s="14">
        <v>1994</v>
      </c>
      <c r="AU68" s="14">
        <v>1995</v>
      </c>
      <c r="AV68" s="14">
        <v>1996</v>
      </c>
      <c r="AW68" s="14">
        <v>1997</v>
      </c>
      <c r="AX68" s="14">
        <v>1998</v>
      </c>
      <c r="AY68" s="14">
        <v>1999</v>
      </c>
      <c r="AZ68" s="14">
        <v>2000</v>
      </c>
      <c r="BA68" s="14">
        <v>2001</v>
      </c>
      <c r="BB68" s="14">
        <v>2002</v>
      </c>
      <c r="BC68" s="14">
        <v>2003</v>
      </c>
      <c r="BD68" s="14">
        <v>2004</v>
      </c>
      <c r="BE68" s="14">
        <v>2005</v>
      </c>
      <c r="BF68" s="14">
        <v>2006</v>
      </c>
      <c r="BG68" s="14">
        <v>2007</v>
      </c>
      <c r="BH68" s="14">
        <v>2008</v>
      </c>
      <c r="BI68" s="14">
        <v>2009</v>
      </c>
      <c r="BJ68" s="14">
        <v>2010</v>
      </c>
      <c r="BK68" s="14">
        <v>2011</v>
      </c>
      <c r="BL68" s="14">
        <v>2012</v>
      </c>
      <c r="BM68" s="14">
        <v>2013</v>
      </c>
      <c r="BN68" s="14">
        <v>2014</v>
      </c>
      <c r="BO68" s="14">
        <v>2015</v>
      </c>
      <c r="BP68" s="14">
        <v>2016</v>
      </c>
      <c r="BQ68" s="14">
        <v>2017</v>
      </c>
    </row>
    <row r="69" spans="1:69" x14ac:dyDescent="0.25">
      <c r="A69" s="41" t="s">
        <v>72</v>
      </c>
      <c r="B69" s="42">
        <v>0</v>
      </c>
      <c r="C69" s="42">
        <v>0</v>
      </c>
      <c r="D69" s="42">
        <v>0</v>
      </c>
      <c r="E69" s="42">
        <v>0</v>
      </c>
      <c r="F69" s="42">
        <v>0</v>
      </c>
      <c r="G69" s="42">
        <v>0</v>
      </c>
      <c r="H69" s="42">
        <v>0</v>
      </c>
      <c r="I69" s="42">
        <v>0</v>
      </c>
      <c r="J69" s="42">
        <v>0</v>
      </c>
      <c r="K69" s="42">
        <v>0</v>
      </c>
      <c r="L69" s="42">
        <v>0</v>
      </c>
      <c r="M69" s="42">
        <v>0</v>
      </c>
      <c r="N69" s="42">
        <v>0</v>
      </c>
      <c r="O69" s="42">
        <v>0</v>
      </c>
      <c r="P69" s="42">
        <v>0</v>
      </c>
      <c r="Q69" s="42">
        <v>0</v>
      </c>
      <c r="R69" s="42">
        <v>0</v>
      </c>
      <c r="S69" s="42">
        <v>0</v>
      </c>
      <c r="T69" s="42">
        <v>0</v>
      </c>
      <c r="U69" s="42">
        <v>0</v>
      </c>
      <c r="V69" s="42">
        <v>0</v>
      </c>
      <c r="W69" s="42">
        <v>0</v>
      </c>
      <c r="X69" s="42">
        <v>0</v>
      </c>
      <c r="Y69" s="42">
        <v>0</v>
      </c>
      <c r="Z69" s="42">
        <v>0</v>
      </c>
      <c r="AA69" s="42">
        <v>0</v>
      </c>
      <c r="AB69" s="42">
        <v>0</v>
      </c>
      <c r="AC69" s="42">
        <v>0</v>
      </c>
      <c r="AD69" s="42">
        <v>0</v>
      </c>
      <c r="AE69" s="42">
        <v>0</v>
      </c>
      <c r="AF69" s="42">
        <v>0</v>
      </c>
      <c r="AG69" s="42">
        <v>0</v>
      </c>
      <c r="AH69" s="42">
        <v>0</v>
      </c>
      <c r="AI69" s="42">
        <v>0</v>
      </c>
      <c r="AJ69" s="42">
        <v>0</v>
      </c>
      <c r="AK69" s="42">
        <v>0</v>
      </c>
      <c r="AL69" s="42">
        <v>0</v>
      </c>
      <c r="AM69" s="42">
        <v>0</v>
      </c>
      <c r="AN69" s="42">
        <v>0</v>
      </c>
      <c r="AO69" s="42">
        <v>0</v>
      </c>
      <c r="AP69" s="42">
        <v>0</v>
      </c>
      <c r="AQ69" s="42">
        <v>0</v>
      </c>
      <c r="AR69" s="42">
        <v>0</v>
      </c>
      <c r="AS69" s="42">
        <v>0</v>
      </c>
      <c r="AT69" s="42">
        <v>0</v>
      </c>
      <c r="AU69" s="42">
        <v>0</v>
      </c>
      <c r="AV69" s="42">
        <v>0</v>
      </c>
      <c r="AW69" s="42">
        <v>0</v>
      </c>
      <c r="AX69" s="42">
        <v>0</v>
      </c>
      <c r="AY69" s="42">
        <v>0</v>
      </c>
      <c r="AZ69" s="42">
        <f>AZ71*$B$88</f>
        <v>0</v>
      </c>
      <c r="BA69" s="42">
        <f>BA71*$B$88</f>
        <v>0</v>
      </c>
      <c r="BB69" s="42">
        <f>BB71*$B$88</f>
        <v>0</v>
      </c>
      <c r="BC69" s="42">
        <f>BC71*$B$88</f>
        <v>0</v>
      </c>
      <c r="BD69" s="42">
        <f>BD71*$B$88</f>
        <v>0</v>
      </c>
      <c r="BE69" s="43">
        <f>BE71*$C$88</f>
        <v>2.3850000000000002</v>
      </c>
      <c r="BF69" s="43">
        <f>BF71*$C$88</f>
        <v>10.215</v>
      </c>
      <c r="BG69" s="43">
        <f>BG71*$C$88</f>
        <v>10.89</v>
      </c>
      <c r="BH69" s="43">
        <f>BH71*$C$88</f>
        <v>15.93</v>
      </c>
      <c r="BI69" s="43">
        <f>BI71*$C$88</f>
        <v>33.164999999999999</v>
      </c>
      <c r="BJ69" s="43">
        <f>BJ71*$D$88</f>
        <v>51.323999999999998</v>
      </c>
      <c r="BK69" s="43">
        <f t="shared" ref="BK69:BQ69" si="43">BK71*$D$88</f>
        <v>67.391999999999996</v>
      </c>
      <c r="BL69" s="43">
        <f t="shared" si="43"/>
        <v>74.177999999999997</v>
      </c>
      <c r="BM69" s="43">
        <f t="shared" si="43"/>
        <v>146.13299999999998</v>
      </c>
      <c r="BN69" s="43">
        <f t="shared" si="43"/>
        <v>184.47</v>
      </c>
      <c r="BO69" s="43">
        <f t="shared" si="43"/>
        <v>310.28399999999999</v>
      </c>
      <c r="BP69" s="43">
        <f t="shared" si="43"/>
        <v>489.99599999999998</v>
      </c>
      <c r="BQ69" s="43">
        <f t="shared" si="43"/>
        <v>551.85</v>
      </c>
    </row>
    <row r="70" spans="1:69" x14ac:dyDescent="0.25">
      <c r="A70" s="44" t="s">
        <v>73</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s="28">
        <f t="shared" ref="AZ70:BQ70" si="44">AZ72*$D$91</f>
        <v>269.09999999999997</v>
      </c>
      <c r="BA70" s="28">
        <f t="shared" si="44"/>
        <v>280.79999999999995</v>
      </c>
      <c r="BB70" s="28">
        <f t="shared" si="44"/>
        <v>306.28259999999995</v>
      </c>
      <c r="BC70" s="28">
        <f t="shared" si="44"/>
        <v>286.64999999999998</v>
      </c>
      <c r="BD70" s="28">
        <f t="shared" si="44"/>
        <v>267.16832999999997</v>
      </c>
      <c r="BE70" s="28">
        <f t="shared" si="44"/>
        <v>215.4204</v>
      </c>
      <c r="BF70" s="28">
        <f t="shared" si="44"/>
        <v>260.21267999999998</v>
      </c>
      <c r="BG70" s="28">
        <f t="shared" si="44"/>
        <v>210.86676</v>
      </c>
      <c r="BH70" s="28">
        <f t="shared" si="44"/>
        <v>199.61603999999997</v>
      </c>
      <c r="BI70" s="28">
        <f t="shared" si="44"/>
        <v>258.35237999999998</v>
      </c>
      <c r="BJ70" s="28">
        <f t="shared" si="44"/>
        <v>228.79349999999999</v>
      </c>
      <c r="BK70" s="28">
        <f t="shared" si="44"/>
        <v>295.98543000000001</v>
      </c>
      <c r="BL70" s="28">
        <f t="shared" si="44"/>
        <v>342.89189999999996</v>
      </c>
      <c r="BM70" s="28">
        <f t="shared" si="44"/>
        <v>346.64409000000001</v>
      </c>
      <c r="BN70" s="28">
        <f t="shared" si="44"/>
        <v>380.06162999999998</v>
      </c>
      <c r="BO70" s="28">
        <f t="shared" si="44"/>
        <v>304.09118999999998</v>
      </c>
      <c r="BP70" s="28">
        <f t="shared" si="44"/>
        <v>260.07695999999999</v>
      </c>
      <c r="BQ70" s="28">
        <f t="shared" si="44"/>
        <v>257.39999999999998</v>
      </c>
    </row>
    <row r="71" spans="1:69" x14ac:dyDescent="0.25">
      <c r="A71" s="44" t="s">
        <v>74</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s="15">
        <v>0</v>
      </c>
      <c r="BA71" s="15">
        <v>0</v>
      </c>
      <c r="BB71" s="15">
        <v>0</v>
      </c>
      <c r="BC71" s="15">
        <v>0</v>
      </c>
      <c r="BD71" s="15">
        <v>0</v>
      </c>
      <c r="BE71" s="15">
        <v>0.53</v>
      </c>
      <c r="BF71" s="15">
        <v>2.27</v>
      </c>
      <c r="BG71" s="15">
        <v>2.42</v>
      </c>
      <c r="BH71" s="15">
        <v>3.54</v>
      </c>
      <c r="BI71" s="15">
        <v>7.37</v>
      </c>
      <c r="BJ71" s="15">
        <v>13.16</v>
      </c>
      <c r="BK71" s="15">
        <v>17.28</v>
      </c>
      <c r="BL71" s="15">
        <v>19.02</v>
      </c>
      <c r="BM71" s="15">
        <v>37.47</v>
      </c>
      <c r="BN71" s="15">
        <v>47.3</v>
      </c>
      <c r="BO71" s="15">
        <v>79.56</v>
      </c>
      <c r="BP71" s="15">
        <v>125.64</v>
      </c>
      <c r="BQ71" s="28">
        <v>141.5</v>
      </c>
    </row>
    <row r="72" spans="1:69" x14ac:dyDescent="0.25">
      <c r="A72" s="45" t="s">
        <v>75</v>
      </c>
      <c r="B72" s="16">
        <v>0</v>
      </c>
      <c r="C72" s="16">
        <v>0</v>
      </c>
      <c r="D72" s="16">
        <v>0</v>
      </c>
      <c r="E72" s="16">
        <v>0</v>
      </c>
      <c r="F72" s="16">
        <v>0</v>
      </c>
      <c r="G72" s="16">
        <v>0</v>
      </c>
      <c r="H72" s="16">
        <v>0</v>
      </c>
      <c r="I72" s="16">
        <v>0</v>
      </c>
      <c r="J72" s="16">
        <v>0</v>
      </c>
      <c r="K72" s="16">
        <v>0</v>
      </c>
      <c r="L72" s="16">
        <v>0</v>
      </c>
      <c r="M72" s="16">
        <v>0</v>
      </c>
      <c r="N72" s="16">
        <v>0</v>
      </c>
      <c r="O72" s="16">
        <v>0</v>
      </c>
      <c r="P72" s="16">
        <v>0</v>
      </c>
      <c r="Q72" s="16">
        <v>0</v>
      </c>
      <c r="R72" s="16">
        <v>0</v>
      </c>
      <c r="S72" s="16">
        <v>0</v>
      </c>
      <c r="T72" s="16">
        <v>0</v>
      </c>
      <c r="U72" s="16">
        <v>0</v>
      </c>
      <c r="V72" s="16">
        <v>0</v>
      </c>
      <c r="W72" s="16">
        <v>0</v>
      </c>
      <c r="X72" s="16">
        <v>0</v>
      </c>
      <c r="Y72" s="16">
        <v>0</v>
      </c>
      <c r="Z72" s="16">
        <v>0</v>
      </c>
      <c r="AA72" s="16">
        <v>0</v>
      </c>
      <c r="AB72" s="16">
        <v>0</v>
      </c>
      <c r="AC72" s="16">
        <v>0</v>
      </c>
      <c r="AD72" s="16">
        <v>0</v>
      </c>
      <c r="AE72" s="16">
        <v>0</v>
      </c>
      <c r="AF72" s="16">
        <v>0</v>
      </c>
      <c r="AG72" s="16">
        <v>0</v>
      </c>
      <c r="AH72" s="16">
        <v>0</v>
      </c>
      <c r="AI72" s="16">
        <v>0</v>
      </c>
      <c r="AJ72" s="16">
        <v>0</v>
      </c>
      <c r="AK72" s="16">
        <v>0</v>
      </c>
      <c r="AL72" s="16">
        <v>0</v>
      </c>
      <c r="AM72" s="16">
        <v>0</v>
      </c>
      <c r="AN72" s="16">
        <v>0</v>
      </c>
      <c r="AO72" s="16">
        <v>0</v>
      </c>
      <c r="AP72" s="16">
        <v>0</v>
      </c>
      <c r="AQ72" s="16">
        <v>0</v>
      </c>
      <c r="AR72" s="16">
        <v>0</v>
      </c>
      <c r="AS72" s="16">
        <v>0</v>
      </c>
      <c r="AT72" s="16">
        <v>0</v>
      </c>
      <c r="AU72" s="16">
        <v>0</v>
      </c>
      <c r="AV72" s="16">
        <v>0</v>
      </c>
      <c r="AW72" s="16">
        <v>0</v>
      </c>
      <c r="AX72" s="16">
        <v>0</v>
      </c>
      <c r="AY72" s="16">
        <v>0</v>
      </c>
      <c r="AZ72" s="17">
        <v>230</v>
      </c>
      <c r="BA72" s="17">
        <v>240</v>
      </c>
      <c r="BB72" s="17">
        <v>261.77999999999997</v>
      </c>
      <c r="BC72" s="17">
        <v>245</v>
      </c>
      <c r="BD72" s="17">
        <v>228.34899999999999</v>
      </c>
      <c r="BE72" s="17">
        <v>184.12</v>
      </c>
      <c r="BF72" s="17">
        <v>222.404</v>
      </c>
      <c r="BG72" s="17">
        <v>180.22800000000001</v>
      </c>
      <c r="BH72" s="17">
        <v>170.61199999999999</v>
      </c>
      <c r="BI72" s="17">
        <v>220.81399999999999</v>
      </c>
      <c r="BJ72" s="17">
        <v>195.55</v>
      </c>
      <c r="BK72" s="17">
        <v>252.97900000000001</v>
      </c>
      <c r="BL72" s="17">
        <v>293.07</v>
      </c>
      <c r="BM72" s="17">
        <v>296.27700000000004</v>
      </c>
      <c r="BN72" s="17">
        <v>324.839</v>
      </c>
      <c r="BO72" s="17">
        <v>259.90699999999998</v>
      </c>
      <c r="BP72" s="17">
        <v>222.28800000000001</v>
      </c>
      <c r="BQ72" s="17">
        <v>220</v>
      </c>
    </row>
    <row r="74" spans="1:69" x14ac:dyDescent="0.25">
      <c r="A74" s="46" t="s">
        <v>76</v>
      </c>
      <c r="B74" s="47" t="s">
        <v>77</v>
      </c>
      <c r="C74" s="48" t="s">
        <v>78</v>
      </c>
    </row>
    <row r="75" spans="1:69" x14ac:dyDescent="0.25">
      <c r="A75" t="s">
        <v>53</v>
      </c>
      <c r="B75" s="49">
        <v>0.4</v>
      </c>
      <c r="C75" s="50">
        <v>0.8</v>
      </c>
    </row>
    <row r="76" spans="1:69" x14ac:dyDescent="0.25">
      <c r="A76" s="16" t="s">
        <v>54</v>
      </c>
      <c r="B76" s="51">
        <v>0.9</v>
      </c>
      <c r="C76" s="52">
        <v>0.8</v>
      </c>
    </row>
    <row r="79" spans="1:69" ht="30" x14ac:dyDescent="0.25">
      <c r="A79" s="53" t="s">
        <v>79</v>
      </c>
      <c r="B79" s="54" t="s">
        <v>80</v>
      </c>
      <c r="C79" s="55" t="s">
        <v>81</v>
      </c>
      <c r="D79" s="56"/>
      <c r="E79" s="56"/>
      <c r="F79" s="56"/>
      <c r="G79" s="56"/>
    </row>
    <row r="80" spans="1:69" x14ac:dyDescent="0.25">
      <c r="A80" t="s">
        <v>30</v>
      </c>
      <c r="B80" s="57">
        <v>0</v>
      </c>
      <c r="C80" s="58">
        <v>0</v>
      </c>
    </row>
    <row r="81" spans="1:4" x14ac:dyDescent="0.25">
      <c r="A81" t="s">
        <v>31</v>
      </c>
      <c r="B81" s="59">
        <v>30.59</v>
      </c>
      <c r="C81" s="60">
        <f>+B81*0.2</f>
        <v>6.1180000000000003</v>
      </c>
    </row>
    <row r="82" spans="1:4" x14ac:dyDescent="0.25">
      <c r="A82" s="16" t="s">
        <v>32</v>
      </c>
      <c r="B82" s="61">
        <v>10.199999999999999</v>
      </c>
      <c r="C82" s="62">
        <f>+B82*0.2</f>
        <v>2.04</v>
      </c>
    </row>
    <row r="83" spans="1:4" x14ac:dyDescent="0.25">
      <c r="B83" s="63"/>
    </row>
    <row r="85" spans="1:4" ht="30" x14ac:dyDescent="0.25">
      <c r="A85" s="64" t="s">
        <v>82</v>
      </c>
      <c r="B85" s="65" t="s">
        <v>83</v>
      </c>
      <c r="C85" s="65" t="s">
        <v>84</v>
      </c>
      <c r="D85" s="66" t="s">
        <v>85</v>
      </c>
    </row>
    <row r="86" spans="1:4" x14ac:dyDescent="0.25">
      <c r="A86" s="67" t="s">
        <v>86</v>
      </c>
      <c r="B86" s="68">
        <v>4.5</v>
      </c>
      <c r="C86" s="68">
        <v>3.5</v>
      </c>
      <c r="D86" s="69">
        <v>2.9</v>
      </c>
    </row>
    <row r="87" spans="1:4" x14ac:dyDescent="0.25">
      <c r="A87" s="70" t="s">
        <v>87</v>
      </c>
      <c r="B87" s="63">
        <v>1</v>
      </c>
      <c r="C87" s="63">
        <v>1</v>
      </c>
      <c r="D87" s="71">
        <v>1</v>
      </c>
    </row>
    <row r="88" spans="1:4" x14ac:dyDescent="0.25">
      <c r="A88" s="72" t="s">
        <v>88</v>
      </c>
      <c r="B88" s="73">
        <f>SUM(B86:B87)</f>
        <v>5.5</v>
      </c>
      <c r="C88" s="73">
        <f t="shared" ref="C88:D88" si="45">SUM(C86:C87)</f>
        <v>4.5</v>
      </c>
      <c r="D88" s="74">
        <f t="shared" si="45"/>
        <v>3.9</v>
      </c>
    </row>
    <row r="89" spans="1:4" x14ac:dyDescent="0.25">
      <c r="A89" s="67" t="s">
        <v>89</v>
      </c>
      <c r="B89" s="68">
        <v>0.67</v>
      </c>
      <c r="C89" s="68">
        <v>0.67</v>
      </c>
      <c r="D89" s="69">
        <v>0.67</v>
      </c>
    </row>
    <row r="90" spans="1:4" x14ac:dyDescent="0.25">
      <c r="A90" s="70" t="s">
        <v>87</v>
      </c>
      <c r="B90" s="63">
        <v>0.5</v>
      </c>
      <c r="C90" s="63">
        <v>0.5</v>
      </c>
      <c r="D90" s="71">
        <v>0.5</v>
      </c>
    </row>
    <row r="91" spans="1:4" x14ac:dyDescent="0.25">
      <c r="A91" s="72" t="s">
        <v>88</v>
      </c>
      <c r="B91" s="73">
        <f>SUM(B89:B90)</f>
        <v>1.17</v>
      </c>
      <c r="C91" s="73">
        <f t="shared" ref="C91:D91" si="46">SUM(C89:C90)</f>
        <v>1.17</v>
      </c>
      <c r="D91" s="74">
        <f>SUM(D89:D90)</f>
        <v>1.17</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Explanation</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Espinosa</dc:creator>
  <cp:lastModifiedBy>Jaime Espinosa</cp:lastModifiedBy>
  <dcterms:created xsi:type="dcterms:W3CDTF">2019-08-20T15:09:22Z</dcterms:created>
  <dcterms:modified xsi:type="dcterms:W3CDTF">2019-08-20T15:15:11Z</dcterms:modified>
</cp:coreProperties>
</file>