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 meu disco\UNIVERSIDADE\FORMAÇÕES\EINST EXCEL\Sessão 13\"/>
    </mc:Choice>
  </mc:AlternateContent>
  <xr:revisionPtr revIDLastSave="0" documentId="13_ncr:1_{298A0EAE-F8BF-43C3-8055-DA944C209A76}" xr6:coauthVersionLast="47" xr6:coauthVersionMax="47" xr10:uidLastSave="{00000000-0000-0000-0000-000000000000}"/>
  <bookViews>
    <workbookView xWindow="-120" yWindow="-120" windowWidth="29040" windowHeight="15720" tabRatio="687" xr2:uid="{E3B3470D-18C1-4091-B040-9F45DC948287}"/>
  </bookViews>
  <sheets>
    <sheet name="Folha1" sheetId="1" r:id="rId1"/>
    <sheet name="Folha2" sheetId="2" r:id="rId2"/>
    <sheet name="Folha3" sheetId="3" r:id="rId3"/>
  </sheets>
  <definedNames>
    <definedName name="_xlcn.WorksheetConnection_Folha1A1M1071" hidden="1">Folha1!$A$1:$M$107</definedName>
    <definedName name="LinhaCronológica_DATA_COMPRA">#N/A</definedName>
    <definedName name="SegmentaçãoDeDados_PRODUTO">#N/A</definedName>
  </definedNames>
  <calcPr calcId="191029" calcMode="autoNoTable"/>
  <pivotCaches>
    <pivotCache cacheId="212" r:id="rId4"/>
    <pivotCache cacheId="219" r:id="rId5"/>
  </pivotCaches>
  <extLst>
    <ext xmlns:x14="http://schemas.microsoft.com/office/spreadsheetml/2009/9/main" uri="{876F7934-8845-4945-9796-88D515C7AA90}">
      <x14:pivotCaches>
        <pivotCache cacheId="78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46" r:id="rId8"/>
      </x15:timelineCachePivotCaches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1:$M$107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o" columnName="DATA COMPRA" columnId="DATA COMPRA">
                <x16:calculatedTimeColumn columnName="DATA COMPRA (Índice do Mês)" columnId="DATA COMPRA (Índice do Mês)" contentType="monthsindex" isSelected="1"/>
                <x16:calculatedTimeColumn columnName="DATA COMPRA (Mês)" columnId="DATA COMPR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7" i="1" l="1"/>
  <c r="J87" i="1"/>
  <c r="K87" i="1"/>
  <c r="M87" i="1"/>
  <c r="F107" i="1"/>
  <c r="F17" i="1"/>
  <c r="F74" i="1"/>
  <c r="F38" i="1"/>
  <c r="F98" i="1"/>
  <c r="F7" i="1"/>
  <c r="F20" i="1"/>
  <c r="F29" i="1"/>
  <c r="F42" i="1"/>
  <c r="F48" i="1"/>
  <c r="F106" i="1"/>
  <c r="F66" i="1"/>
  <c r="F44" i="1"/>
  <c r="L87" i="1" l="1"/>
  <c r="J91" i="1"/>
  <c r="K91" i="1"/>
  <c r="L91" i="1" s="1"/>
  <c r="M91" i="1"/>
  <c r="J10" i="1"/>
  <c r="K10" i="1"/>
  <c r="M10" i="1"/>
  <c r="J3" i="1"/>
  <c r="K3" i="1"/>
  <c r="M3" i="1"/>
  <c r="J4" i="1"/>
  <c r="K4" i="1"/>
  <c r="M4" i="1"/>
  <c r="J34" i="1"/>
  <c r="K34" i="1"/>
  <c r="M34" i="1"/>
  <c r="J58" i="1"/>
  <c r="K58" i="1"/>
  <c r="M58" i="1"/>
  <c r="J43" i="1"/>
  <c r="K43" i="1"/>
  <c r="M43" i="1"/>
  <c r="J70" i="1"/>
  <c r="K70" i="1"/>
  <c r="M70" i="1"/>
  <c r="J12" i="1"/>
  <c r="K12" i="1"/>
  <c r="L12" i="1" s="1"/>
  <c r="M12" i="1"/>
  <c r="J6" i="1"/>
  <c r="K6" i="1"/>
  <c r="M6" i="1"/>
  <c r="J107" i="1"/>
  <c r="K107" i="1"/>
  <c r="M107" i="1"/>
  <c r="J17" i="1"/>
  <c r="K17" i="1"/>
  <c r="M17" i="1"/>
  <c r="J74" i="1"/>
  <c r="K74" i="1"/>
  <c r="L74" i="1" s="1"/>
  <c r="M74" i="1"/>
  <c r="J38" i="1"/>
  <c r="K38" i="1"/>
  <c r="M38" i="1"/>
  <c r="J98" i="1"/>
  <c r="K98" i="1"/>
  <c r="M98" i="1"/>
  <c r="J7" i="1"/>
  <c r="K7" i="1"/>
  <c r="M7" i="1"/>
  <c r="J20" i="1"/>
  <c r="K20" i="1"/>
  <c r="M20" i="1"/>
  <c r="J29" i="1"/>
  <c r="K29" i="1"/>
  <c r="M29" i="1"/>
  <c r="J42" i="1"/>
  <c r="K42" i="1"/>
  <c r="M42" i="1"/>
  <c r="J48" i="1"/>
  <c r="K48" i="1"/>
  <c r="M48" i="1"/>
  <c r="J106" i="1"/>
  <c r="K106" i="1"/>
  <c r="L106" i="1" s="1"/>
  <c r="M106" i="1"/>
  <c r="J66" i="1"/>
  <c r="K66" i="1"/>
  <c r="M66" i="1"/>
  <c r="J44" i="1"/>
  <c r="K44" i="1"/>
  <c r="M44" i="1"/>
  <c r="J23" i="1"/>
  <c r="K23" i="1"/>
  <c r="M23" i="1"/>
  <c r="J51" i="1"/>
  <c r="K51" i="1"/>
  <c r="M51" i="1"/>
  <c r="J100" i="1"/>
  <c r="K100" i="1"/>
  <c r="M100" i="1"/>
  <c r="J32" i="1"/>
  <c r="K32" i="1"/>
  <c r="M32" i="1"/>
  <c r="J47" i="1"/>
  <c r="K47" i="1"/>
  <c r="M47" i="1"/>
  <c r="J52" i="1"/>
  <c r="K52" i="1"/>
  <c r="L52" i="1" s="1"/>
  <c r="M52" i="1"/>
  <c r="J11" i="1"/>
  <c r="K11" i="1"/>
  <c r="M11" i="1"/>
  <c r="J2" i="1"/>
  <c r="K2" i="1"/>
  <c r="M2" i="1"/>
  <c r="J88" i="1"/>
  <c r="K88" i="1"/>
  <c r="M88" i="1"/>
  <c r="J79" i="1"/>
  <c r="K79" i="1"/>
  <c r="M79" i="1"/>
  <c r="J27" i="1"/>
  <c r="K27" i="1"/>
  <c r="M27" i="1"/>
  <c r="J77" i="1"/>
  <c r="K77" i="1"/>
  <c r="M77" i="1"/>
  <c r="J54" i="1"/>
  <c r="K54" i="1"/>
  <c r="M54" i="1"/>
  <c r="J26" i="1"/>
  <c r="K26" i="1"/>
  <c r="M26" i="1"/>
  <c r="J24" i="1"/>
  <c r="K24" i="1"/>
  <c r="M24" i="1"/>
  <c r="J55" i="1"/>
  <c r="K55" i="1"/>
  <c r="M55" i="1"/>
  <c r="J15" i="1"/>
  <c r="K15" i="1"/>
  <c r="M15" i="1"/>
  <c r="J8" i="1"/>
  <c r="K8" i="1"/>
  <c r="M8" i="1"/>
  <c r="J102" i="1"/>
  <c r="K102" i="1"/>
  <c r="M102" i="1"/>
  <c r="J35" i="1"/>
  <c r="K35" i="1"/>
  <c r="M35" i="1"/>
  <c r="J30" i="1"/>
  <c r="K30" i="1"/>
  <c r="M30" i="1"/>
  <c r="J69" i="1"/>
  <c r="K69" i="1"/>
  <c r="M69" i="1"/>
  <c r="J61" i="1"/>
  <c r="K61" i="1"/>
  <c r="M61" i="1"/>
  <c r="J90" i="1"/>
  <c r="K90" i="1"/>
  <c r="L90" i="1" s="1"/>
  <c r="M90" i="1"/>
  <c r="J18" i="1"/>
  <c r="K18" i="1"/>
  <c r="M18" i="1"/>
  <c r="J25" i="1"/>
  <c r="K25" i="1"/>
  <c r="L25" i="1" s="1"/>
  <c r="M25" i="1"/>
  <c r="J85" i="1"/>
  <c r="K85" i="1"/>
  <c r="M85" i="1"/>
  <c r="J60" i="1"/>
  <c r="K60" i="1"/>
  <c r="L60" i="1" s="1"/>
  <c r="M60" i="1"/>
  <c r="J97" i="1"/>
  <c r="K97" i="1"/>
  <c r="M97" i="1"/>
  <c r="J14" i="1"/>
  <c r="K14" i="1"/>
  <c r="M14" i="1"/>
  <c r="J103" i="1"/>
  <c r="K103" i="1"/>
  <c r="M103" i="1"/>
  <c r="J41" i="1"/>
  <c r="K41" i="1"/>
  <c r="M41" i="1"/>
  <c r="J56" i="1"/>
  <c r="K56" i="1"/>
  <c r="M56" i="1"/>
  <c r="J31" i="1"/>
  <c r="K31" i="1"/>
  <c r="M31" i="1"/>
  <c r="J36" i="1"/>
  <c r="K36" i="1"/>
  <c r="M36" i="1"/>
  <c r="J84" i="1"/>
  <c r="K84" i="1"/>
  <c r="M84" i="1"/>
  <c r="J75" i="1"/>
  <c r="K75" i="1"/>
  <c r="M75" i="1"/>
  <c r="J86" i="1"/>
  <c r="K86" i="1"/>
  <c r="M86" i="1"/>
  <c r="J94" i="1"/>
  <c r="K94" i="1"/>
  <c r="M94" i="1"/>
  <c r="J37" i="1"/>
  <c r="K37" i="1"/>
  <c r="M37" i="1"/>
  <c r="J9" i="1"/>
  <c r="K9" i="1"/>
  <c r="M9" i="1"/>
  <c r="J89" i="1"/>
  <c r="K89" i="1"/>
  <c r="M89" i="1"/>
  <c r="J95" i="1"/>
  <c r="K95" i="1"/>
  <c r="M95" i="1"/>
  <c r="J53" i="1"/>
  <c r="K53" i="1"/>
  <c r="M53" i="1"/>
  <c r="J81" i="1"/>
  <c r="K81" i="1"/>
  <c r="M81" i="1"/>
  <c r="J50" i="1"/>
  <c r="K50" i="1"/>
  <c r="M50" i="1"/>
  <c r="J45" i="1"/>
  <c r="K45" i="1"/>
  <c r="M45" i="1"/>
  <c r="J5" i="1"/>
  <c r="K5" i="1"/>
  <c r="M5" i="1"/>
  <c r="J99" i="1"/>
  <c r="K99" i="1"/>
  <c r="M99" i="1"/>
  <c r="J19" i="1"/>
  <c r="K19" i="1"/>
  <c r="M19" i="1"/>
  <c r="J40" i="1"/>
  <c r="K40" i="1"/>
  <c r="M40" i="1"/>
  <c r="J72" i="1"/>
  <c r="K72" i="1"/>
  <c r="M72" i="1"/>
  <c r="J28" i="1"/>
  <c r="K28" i="1"/>
  <c r="M28" i="1"/>
  <c r="J33" i="1"/>
  <c r="K33" i="1"/>
  <c r="M33" i="1"/>
  <c r="J67" i="1"/>
  <c r="K67" i="1"/>
  <c r="M67" i="1"/>
  <c r="J22" i="1"/>
  <c r="K22" i="1"/>
  <c r="M22" i="1"/>
  <c r="J16" i="1"/>
  <c r="K16" i="1"/>
  <c r="M16" i="1"/>
  <c r="J105" i="1"/>
  <c r="K105" i="1"/>
  <c r="M105" i="1"/>
  <c r="J101" i="1"/>
  <c r="K101" i="1"/>
  <c r="M101" i="1"/>
  <c r="J64" i="1"/>
  <c r="K64" i="1"/>
  <c r="M64" i="1"/>
  <c r="J93" i="1"/>
  <c r="K93" i="1"/>
  <c r="M93" i="1"/>
  <c r="J63" i="1"/>
  <c r="K63" i="1"/>
  <c r="L63" i="1" s="1"/>
  <c r="M63" i="1"/>
  <c r="J80" i="1"/>
  <c r="K80" i="1"/>
  <c r="M80" i="1"/>
  <c r="J96" i="1"/>
  <c r="K96" i="1"/>
  <c r="L96" i="1" s="1"/>
  <c r="M96" i="1"/>
  <c r="J65" i="1"/>
  <c r="K65" i="1"/>
  <c r="M65" i="1"/>
  <c r="J57" i="1"/>
  <c r="K57" i="1"/>
  <c r="L57" i="1" s="1"/>
  <c r="M57" i="1"/>
  <c r="J46" i="1"/>
  <c r="K46" i="1"/>
  <c r="M46" i="1"/>
  <c r="J92" i="1"/>
  <c r="K92" i="1"/>
  <c r="L92" i="1" s="1"/>
  <c r="M92" i="1"/>
  <c r="J59" i="1"/>
  <c r="K59" i="1"/>
  <c r="M59" i="1"/>
  <c r="J68" i="1"/>
  <c r="K68" i="1"/>
  <c r="L68" i="1" s="1"/>
  <c r="M68" i="1"/>
  <c r="J49" i="1"/>
  <c r="K49" i="1"/>
  <c r="M49" i="1"/>
  <c r="J39" i="1"/>
  <c r="K39" i="1"/>
  <c r="L39" i="1" s="1"/>
  <c r="M39" i="1"/>
  <c r="J76" i="1"/>
  <c r="K76" i="1"/>
  <c r="M76" i="1"/>
  <c r="J104" i="1"/>
  <c r="K104" i="1"/>
  <c r="L104" i="1" s="1"/>
  <c r="M104" i="1"/>
  <c r="J62" i="1"/>
  <c r="K62" i="1"/>
  <c r="M62" i="1"/>
  <c r="J21" i="1"/>
  <c r="K21" i="1"/>
  <c r="L21" i="1" s="1"/>
  <c r="M21" i="1"/>
  <c r="J73" i="1"/>
  <c r="K73" i="1"/>
  <c r="M73" i="1"/>
  <c r="J71" i="1"/>
  <c r="K71" i="1"/>
  <c r="L71" i="1" s="1"/>
  <c r="M71" i="1"/>
  <c r="J82" i="1"/>
  <c r="K82" i="1"/>
  <c r="M82" i="1"/>
  <c r="J78" i="1"/>
  <c r="K78" i="1"/>
  <c r="L78" i="1" s="1"/>
  <c r="M78" i="1"/>
  <c r="J13" i="1"/>
  <c r="K13" i="1"/>
  <c r="M13" i="1"/>
  <c r="M83" i="1"/>
  <c r="K83" i="1"/>
  <c r="J83" i="1"/>
  <c r="F91" i="1"/>
  <c r="F10" i="1"/>
  <c r="F3" i="1"/>
  <c r="F4" i="1"/>
  <c r="F34" i="1"/>
  <c r="F58" i="1"/>
  <c r="F43" i="1"/>
  <c r="F70" i="1"/>
  <c r="F12" i="1"/>
  <c r="F6" i="1"/>
  <c r="F23" i="1"/>
  <c r="F51" i="1"/>
  <c r="F100" i="1"/>
  <c r="F32" i="1"/>
  <c r="F47" i="1"/>
  <c r="F52" i="1"/>
  <c r="F11" i="1"/>
  <c r="F2" i="1"/>
  <c r="F88" i="1"/>
  <c r="F79" i="1"/>
  <c r="F27" i="1"/>
  <c r="F77" i="1"/>
  <c r="F54" i="1"/>
  <c r="F26" i="1"/>
  <c r="F24" i="1"/>
  <c r="F55" i="1"/>
  <c r="F15" i="1"/>
  <c r="F8" i="1"/>
  <c r="F102" i="1"/>
  <c r="F35" i="1"/>
  <c r="F30" i="1"/>
  <c r="F69" i="1"/>
  <c r="F61" i="1"/>
  <c r="F90" i="1"/>
  <c r="F18" i="1"/>
  <c r="F25" i="1"/>
  <c r="F85" i="1"/>
  <c r="F60" i="1"/>
  <c r="F97" i="1"/>
  <c r="F14" i="1"/>
  <c r="F103" i="1"/>
  <c r="F41" i="1"/>
  <c r="F56" i="1"/>
  <c r="F31" i="1"/>
  <c r="F36" i="1"/>
  <c r="F84" i="1"/>
  <c r="F75" i="1"/>
  <c r="F86" i="1"/>
  <c r="F94" i="1"/>
  <c r="F37" i="1"/>
  <c r="F9" i="1"/>
  <c r="F89" i="1"/>
  <c r="F95" i="1"/>
  <c r="F53" i="1"/>
  <c r="F81" i="1"/>
  <c r="F50" i="1"/>
  <c r="F45" i="1"/>
  <c r="F5" i="1"/>
  <c r="F99" i="1"/>
  <c r="F19" i="1"/>
  <c r="F40" i="1"/>
  <c r="F72" i="1"/>
  <c r="F28" i="1"/>
  <c r="F33" i="1"/>
  <c r="F67" i="1"/>
  <c r="F22" i="1"/>
  <c r="F16" i="1"/>
  <c r="F105" i="1"/>
  <c r="F101" i="1"/>
  <c r="F64" i="1"/>
  <c r="F93" i="1"/>
  <c r="F63" i="1"/>
  <c r="F80" i="1"/>
  <c r="F96" i="1"/>
  <c r="F65" i="1"/>
  <c r="F57" i="1"/>
  <c r="F46" i="1"/>
  <c r="F92" i="1"/>
  <c r="F59" i="1"/>
  <c r="F68" i="1"/>
  <c r="F49" i="1"/>
  <c r="F39" i="1"/>
  <c r="F76" i="1"/>
  <c r="F104" i="1"/>
  <c r="F62" i="1"/>
  <c r="F21" i="1"/>
  <c r="F73" i="1"/>
  <c r="F71" i="1"/>
  <c r="F82" i="1"/>
  <c r="F78" i="1"/>
  <c r="F13" i="1"/>
  <c r="F83" i="1"/>
  <c r="L61" i="1" l="1"/>
  <c r="L30" i="1"/>
  <c r="L102" i="1"/>
  <c r="L15" i="1"/>
  <c r="L24" i="1"/>
  <c r="L54" i="1"/>
  <c r="L27" i="1"/>
  <c r="L88" i="1"/>
  <c r="L11" i="1"/>
  <c r="L47" i="1"/>
  <c r="L100" i="1"/>
  <c r="L23" i="1"/>
  <c r="L66" i="1"/>
  <c r="L48" i="1"/>
  <c r="L29" i="1"/>
  <c r="L7" i="1"/>
  <c r="L38" i="1"/>
  <c r="L17" i="1"/>
  <c r="L6" i="1"/>
  <c r="L70" i="1"/>
  <c r="L58" i="1"/>
  <c r="L4" i="1"/>
  <c r="L83" i="1"/>
  <c r="L82" i="1"/>
  <c r="L62" i="1"/>
  <c r="L49" i="1"/>
  <c r="L46" i="1"/>
  <c r="L80" i="1"/>
  <c r="L85" i="1"/>
  <c r="L35" i="1"/>
  <c r="L55" i="1"/>
  <c r="L77" i="1"/>
  <c r="L2" i="1"/>
  <c r="L32" i="1"/>
  <c r="L44" i="1"/>
  <c r="L42" i="1"/>
  <c r="L98" i="1"/>
  <c r="L34" i="1"/>
  <c r="L107" i="1"/>
  <c r="L43" i="1"/>
  <c r="L3" i="1"/>
  <c r="L13" i="1"/>
  <c r="L73" i="1"/>
  <c r="L76" i="1"/>
  <c r="L59" i="1"/>
  <c r="L65" i="1"/>
  <c r="L97" i="1"/>
  <c r="L18" i="1"/>
  <c r="L69" i="1"/>
  <c r="L8" i="1"/>
  <c r="L26" i="1"/>
  <c r="L79" i="1"/>
  <c r="L51" i="1"/>
  <c r="L20" i="1"/>
  <c r="L10" i="1"/>
  <c r="L64" i="1"/>
  <c r="L22" i="1"/>
  <c r="L72" i="1"/>
  <c r="L5" i="1"/>
  <c r="L53" i="1"/>
  <c r="L37" i="1"/>
  <c r="L84" i="1"/>
  <c r="L41" i="1"/>
  <c r="L14" i="1"/>
  <c r="L105" i="1"/>
  <c r="L33" i="1"/>
  <c r="L19" i="1"/>
  <c r="L50" i="1"/>
  <c r="L89" i="1"/>
  <c r="L86" i="1"/>
  <c r="L31" i="1"/>
  <c r="L101" i="1"/>
  <c r="L67" i="1"/>
  <c r="L40" i="1"/>
  <c r="L45" i="1"/>
  <c r="L95" i="1"/>
  <c r="L94" i="1"/>
  <c r="L36" i="1"/>
  <c r="L103" i="1"/>
  <c r="L93" i="1"/>
  <c r="L16" i="1"/>
  <c r="L28" i="1"/>
  <c r="L99" i="1"/>
  <c r="L81" i="1"/>
  <c r="L9" i="1"/>
  <c r="L75" i="1"/>
  <c r="L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D3FFA-A710-42D1-8E18-8FD226C9597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7FE4563-91B9-4193-903D-110F241616FB}" name="WorksheetConnection_Folha1!$A$1:$M$107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Folha1A1M10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o].[PRODU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<sst xmlns="http://schemas.openxmlformats.org/spreadsheetml/2006/main" count="374" uniqueCount="49">
  <si>
    <t>DATA COMPRA</t>
  </si>
  <si>
    <t>FORNECEDOR</t>
  </si>
  <si>
    <t>PRODUTO</t>
  </si>
  <si>
    <t>QTD</t>
  </si>
  <si>
    <t>VALOR</t>
  </si>
  <si>
    <t>CUSTO DO PRODUTO</t>
  </si>
  <si>
    <t>RECECIONISTA</t>
  </si>
  <si>
    <t>DATA DE ENTREGA</t>
  </si>
  <si>
    <t>DATA DE SAÍDA</t>
  </si>
  <si>
    <t>DIAS DE STOCK</t>
  </si>
  <si>
    <t>CUSTO DIÁRIO DE STOCK</t>
  </si>
  <si>
    <t>CUSTO TOTAL DE STOCK</t>
  </si>
  <si>
    <t>DIAS UTEIS DE STOCK</t>
  </si>
  <si>
    <t>CABO RGB</t>
  </si>
  <si>
    <t>João Tomás</t>
  </si>
  <si>
    <t>P. Fonseca</t>
  </si>
  <si>
    <t>CD</t>
  </si>
  <si>
    <t>Rui Santos</t>
  </si>
  <si>
    <t>Marco Pena</t>
  </si>
  <si>
    <t>Amélia Silva</t>
  </si>
  <si>
    <t>IMPRESSORAS</t>
  </si>
  <si>
    <t>Cândida Lobo</t>
  </si>
  <si>
    <t>MONITOR</t>
  </si>
  <si>
    <t>Ana Costa</t>
  </si>
  <si>
    <t>MP4</t>
  </si>
  <si>
    <t>PC</t>
  </si>
  <si>
    <t>PEN 1G</t>
  </si>
  <si>
    <t>PEN 4G</t>
  </si>
  <si>
    <t>PORTÁTIL</t>
  </si>
  <si>
    <t>RATOS</t>
  </si>
  <si>
    <t>SCANNER</t>
  </si>
  <si>
    <t>TELEMÓVEL 3G</t>
  </si>
  <si>
    <t>DVD</t>
  </si>
  <si>
    <t>MP3</t>
  </si>
  <si>
    <t>PEN 16G</t>
  </si>
  <si>
    <t>PEN 8G</t>
  </si>
  <si>
    <t>Empresa 1</t>
  </si>
  <si>
    <t>Empresa 4</t>
  </si>
  <si>
    <t>Empresa 2</t>
  </si>
  <si>
    <t>Empresa 3</t>
  </si>
  <si>
    <t>Total Geral</t>
  </si>
  <si>
    <t>Rótulos de Linha</t>
  </si>
  <si>
    <t>Soma de CUSTO DO PRODUTO</t>
  </si>
  <si>
    <t>Fornecedor</t>
  </si>
  <si>
    <t>Rececionistas</t>
  </si>
  <si>
    <t>Total de Compras</t>
  </si>
  <si>
    <t>All</t>
  </si>
  <si>
    <t>Média de CUSTO DO PRODUTO2</t>
  </si>
  <si>
    <t>Contagem de CUSTO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</si>
</sst>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44" fontId="0" fillId="0" borderId="1" xfId="3" applyFont="1" applyBorder="1"/>
    <xf numFmtId="44" fontId="2" fillId="2" borderId="1" xfId="1" applyNumberFormat="1" applyFill="1" applyBorder="1"/>
    <xf numFmtId="14" fontId="0" fillId="0" borderId="1" xfId="0" applyNumberFormat="1" applyBorder="1" applyAlignment="1">
      <alignment horizontal="center"/>
    </xf>
    <xf numFmtId="0" fontId="4" fillId="2" borderId="1" xfId="2" applyFill="1" applyBorder="1"/>
    <xf numFmtId="164" fontId="0" fillId="2" borderId="1" xfId="0" applyNumberFormat="1" applyFill="1" applyBorder="1"/>
    <xf numFmtId="0" fontId="2" fillId="2" borderId="1" xfId="1" applyFill="1" applyBorder="1"/>
    <xf numFmtId="14" fontId="0" fillId="0" borderId="2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NumberFormat="1" applyBorder="1"/>
  </cellXfs>
  <cellStyles count="4">
    <cellStyle name="Moeda" xfId="3" builtinId="4"/>
    <cellStyle name="NívelCol_1" xfId="1" builtinId="2" iLevel="0"/>
    <cellStyle name="NívelCol_2" xfId="2" builtinId="2" iLevel="1"/>
    <cellStyle name="Normal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1/relationships/timelineCache" Target="timelineCaches/timelineCache1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[tabela_dinamica_apresenta.xlsx]Folha2!Tabela Dinâmica1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Folha2!$B$3:$B$4</c:f>
              <c:strCache>
                <c:ptCount val="1"/>
                <c:pt idx="0">
                  <c:v>Amélia Silva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Folha2!$A$5:$A$9</c:f>
              <c:strCache>
                <c:ptCount val="4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</c:strCache>
            </c:strRef>
          </c:cat>
          <c:val>
            <c:numRef>
              <c:f>Folha2!$B$5:$B$9</c:f>
              <c:numCache>
                <c:formatCode>#\ ##0.00\ "€"</c:formatCode>
                <c:ptCount val="4"/>
                <c:pt idx="0">
                  <c:v>533</c:v>
                </c:pt>
                <c:pt idx="1">
                  <c:v>170</c:v>
                </c:pt>
                <c:pt idx="2">
                  <c:v>125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946-4125-9DCB-17F81EE9CDFB}"/>
            </c:ext>
          </c:extLst>
        </c:ser>
        <c:ser>
          <c:idx val="1"/>
          <c:order val="1"/>
          <c:tx>
            <c:strRef>
              <c:f>Folha2!$C$3:$C$4</c:f>
              <c:strCache>
                <c:ptCount val="1"/>
                <c:pt idx="0">
                  <c:v>Ana Costa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Folha2!$A$5:$A$9</c:f>
              <c:strCache>
                <c:ptCount val="4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</c:strCache>
            </c:strRef>
          </c:cat>
          <c:val>
            <c:numRef>
              <c:f>Folha2!$C$5:$C$9</c:f>
              <c:numCache>
                <c:formatCode>#\ ##0.00\ "€"</c:formatCode>
                <c:ptCount val="4"/>
                <c:pt idx="0">
                  <c:v>1317</c:v>
                </c:pt>
                <c:pt idx="1">
                  <c:v>499</c:v>
                </c:pt>
                <c:pt idx="2">
                  <c:v>232</c:v>
                </c:pt>
                <c:pt idx="3">
                  <c:v>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946-4125-9DCB-17F81EE9CDFB}"/>
            </c:ext>
          </c:extLst>
        </c:ser>
        <c:ser>
          <c:idx val="2"/>
          <c:order val="2"/>
          <c:tx>
            <c:strRef>
              <c:f>Folha2!$D$3:$D$4</c:f>
              <c:strCache>
                <c:ptCount val="1"/>
                <c:pt idx="0">
                  <c:v>Cândida Lobo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Folha2!$A$5:$A$9</c:f>
              <c:strCache>
                <c:ptCount val="4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</c:strCache>
            </c:strRef>
          </c:cat>
          <c:val>
            <c:numRef>
              <c:f>Folha2!$D$5:$D$9</c:f>
              <c:numCache>
                <c:formatCode>#\ ##0.00\ "€"</c:formatCode>
                <c:ptCount val="4"/>
                <c:pt idx="0">
                  <c:v>406</c:v>
                </c:pt>
                <c:pt idx="1">
                  <c:v>91</c:v>
                </c:pt>
                <c:pt idx="2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946-4125-9DCB-17F81EE9CDFB}"/>
            </c:ext>
          </c:extLst>
        </c:ser>
        <c:ser>
          <c:idx val="3"/>
          <c:order val="3"/>
          <c:tx>
            <c:strRef>
              <c:f>Folha2!$E$3:$E$4</c:f>
              <c:strCache>
                <c:ptCount val="1"/>
                <c:pt idx="0">
                  <c:v>João Tomás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Folha2!$A$5:$A$9</c:f>
              <c:strCache>
                <c:ptCount val="4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</c:strCache>
            </c:strRef>
          </c:cat>
          <c:val>
            <c:numRef>
              <c:f>Folha2!$E$5:$E$9</c:f>
              <c:numCache>
                <c:formatCode>#\ ##0.00\ "€"</c:formatCode>
                <c:ptCount val="4"/>
                <c:pt idx="0">
                  <c:v>1275</c:v>
                </c:pt>
                <c:pt idx="1">
                  <c:v>291</c:v>
                </c:pt>
                <c:pt idx="2">
                  <c:v>718</c:v>
                </c:pt>
                <c:pt idx="3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946-4125-9DCB-17F81EE9CDFB}"/>
            </c:ext>
          </c:extLst>
        </c:ser>
        <c:ser>
          <c:idx val="4"/>
          <c:order val="4"/>
          <c:tx>
            <c:strRef>
              <c:f>Folha2!$F$3:$F$4</c:f>
              <c:strCache>
                <c:ptCount val="1"/>
                <c:pt idx="0">
                  <c:v>Marco Pena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Folha2!$A$5:$A$9</c:f>
              <c:strCache>
                <c:ptCount val="4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</c:strCache>
            </c:strRef>
          </c:cat>
          <c:val>
            <c:numRef>
              <c:f>Folha2!$F$5:$F$9</c:f>
              <c:numCache>
                <c:formatCode>#\ ##0.00\ "€"</c:formatCode>
                <c:ptCount val="4"/>
                <c:pt idx="0">
                  <c:v>61</c:v>
                </c:pt>
                <c:pt idx="1">
                  <c:v>259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946-4125-9DCB-17F81EE9CDFB}"/>
            </c:ext>
          </c:extLst>
        </c:ser>
        <c:ser>
          <c:idx val="5"/>
          <c:order val="5"/>
          <c:tx>
            <c:strRef>
              <c:f>Folha2!$G$3:$G$4</c:f>
              <c:strCache>
                <c:ptCount val="1"/>
                <c:pt idx="0">
                  <c:v>P. Fonseca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Folha2!$A$5:$A$9</c:f>
              <c:strCache>
                <c:ptCount val="4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</c:strCache>
            </c:strRef>
          </c:cat>
          <c:val>
            <c:numRef>
              <c:f>Folha2!$G$5:$G$9</c:f>
              <c:numCache>
                <c:formatCode>#\ ##0.00\ "€"</c:formatCode>
                <c:ptCount val="4"/>
                <c:pt idx="0">
                  <c:v>299</c:v>
                </c:pt>
                <c:pt idx="1">
                  <c:v>175</c:v>
                </c:pt>
                <c:pt idx="2">
                  <c:v>1237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946-4125-9DCB-17F81EE9CDFB}"/>
            </c:ext>
          </c:extLst>
        </c:ser>
        <c:ser>
          <c:idx val="6"/>
          <c:order val="6"/>
          <c:tx>
            <c:strRef>
              <c:f>Folha2!$H$3:$H$4</c:f>
              <c:strCache>
                <c:ptCount val="1"/>
                <c:pt idx="0">
                  <c:v>Rui Santos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Folha2!$A$5:$A$9</c:f>
              <c:strCache>
                <c:ptCount val="4"/>
                <c:pt idx="0">
                  <c:v>Empresa 1</c:v>
                </c:pt>
                <c:pt idx="1">
                  <c:v>Empresa 2</c:v>
                </c:pt>
                <c:pt idx="2">
                  <c:v>Empresa 3</c:v>
                </c:pt>
                <c:pt idx="3">
                  <c:v>Empresa 4</c:v>
                </c:pt>
              </c:strCache>
            </c:strRef>
          </c:cat>
          <c:val>
            <c:numRef>
              <c:f>Folha2!$H$5:$H$9</c:f>
              <c:numCache>
                <c:formatCode>#\ ##0.00\ "€"</c:formatCode>
                <c:ptCount val="4"/>
                <c:pt idx="0">
                  <c:v>1007</c:v>
                </c:pt>
                <c:pt idx="1">
                  <c:v>326</c:v>
                </c:pt>
                <c:pt idx="2">
                  <c:v>368</c:v>
                </c:pt>
                <c:pt idx="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946-4125-9DCB-17F81EE9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3378616"/>
        <c:axId val="663378976"/>
      </c:barChart>
      <c:catAx>
        <c:axId val="663378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378976"/>
        <c:crosses val="autoZero"/>
        <c:auto val="1"/>
        <c:lblAlgn val="ctr"/>
        <c:lblOffset val="100"/>
        <c:noMultiLvlLbl val="0"/>
      </c:catAx>
      <c:valAx>
        <c:axId val="66337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37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</xdr:row>
      <xdr:rowOff>0</xdr:rowOff>
    </xdr:from>
    <xdr:to>
      <xdr:col>3</xdr:col>
      <xdr:colOff>171450</xdr:colOff>
      <xdr:row>34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FCB77E6D-428C-D1C3-9332-C63C02538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" y="1905000"/>
              <a:ext cx="1828800" cy="4581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9</xdr:col>
      <xdr:colOff>971551</xdr:colOff>
      <xdr:row>2</xdr:row>
      <xdr:rowOff>0</xdr:rowOff>
    </xdr:from>
    <xdr:to>
      <xdr:col>16</xdr:col>
      <xdr:colOff>876301</xdr:colOff>
      <xdr:row>17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560679-8E04-E0E9-1DDF-1DB165ABA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9524</xdr:colOff>
      <xdr:row>18</xdr:row>
      <xdr:rowOff>0</xdr:rowOff>
    </xdr:from>
    <xdr:to>
      <xdr:col>18</xdr:col>
      <xdr:colOff>9525</xdr:colOff>
      <xdr:row>25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COMPRA">
              <a:extLst>
                <a:ext uri="{FF2B5EF4-FFF2-40B4-BE49-F238E27FC236}">
                  <a16:creationId xmlns:a16="http://schemas.microsoft.com/office/drawing/2014/main" id="{1264228C-52EB-D5D3-4CCC-0795ACACA1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MP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1024" y="3429000"/>
              <a:ext cx="57531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é Carneiro" refreshedDate="45336.868178935183" backgroundQuery="1" createdVersion="8" refreshedVersion="8" minRefreshableVersion="3" recordCount="0" supportSubquery="1" supportAdvancedDrill="1" xr:uid="{B16B6A26-255B-45B2-BC2D-9A603A3E6DE6}">
  <cacheSource type="external" connectionId="1"/>
  <cacheFields count="4">
    <cacheField name="[Intervalo].[FORNECEDOR].[FORNECEDOR]" caption="FORNECEDOR" numFmtId="0" hierarchy="1" level="1">
      <sharedItems count="4">
        <s v="Empresa 1"/>
        <s v="Empresa 2"/>
        <s v="Empresa 3"/>
        <s v="Empresa 4"/>
      </sharedItems>
    </cacheField>
    <cacheField name="[Measures].[Soma de CUSTO DO PRODUTO]" caption="Soma de CUSTO DO PRODUTO" numFmtId="0" hierarchy="18" level="32767"/>
    <cacheField name="[Intervalo].[RECECIONISTA].[RECECIONISTA]" caption="RECECIONISTA" numFmtId="0" hierarchy="6" level="1">
      <sharedItems count="7">
        <s v="Amélia Silva"/>
        <s v="Ana Costa"/>
        <s v="Cândida Lobo"/>
        <s v="João Tomás"/>
        <s v="Marco Pena"/>
        <s v="P. Fonseca"/>
        <s v="Rui Santos"/>
      </sharedItems>
    </cacheField>
    <cacheField name="[Intervalo].[PRODUTO].[PRODUTO]" caption="PRODUTO" numFmtId="0" hierarchy="2" level="1">
      <sharedItems containsSemiMixedTypes="0" containsNonDate="0" containsString="0"/>
    </cacheField>
  </cacheFields>
  <cacheHierarchies count="19">
    <cacheHierarchy uniqueName="[Intervalo].[DATA COMPRA]" caption="DATA COMPRA" attribute="1" time="1" defaultMemberUniqueName="[Intervalo].[DATA COMPRA].[All]" allUniqueName="[Intervalo].[DATA COMPRA].[All]" dimensionUniqueName="[Intervalo]" displayFolder="" count="2" memberValueDatatype="7" unbalanced="0"/>
    <cacheHierarchy uniqueName="[Intervalo].[FORNECEDOR]" caption="FORNECEDOR" attribute="1" defaultMemberUniqueName="[Intervalo].[FORNECEDOR].[All]" allUniqueName="[Intervalo].[FORNEC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QTD]" caption="QTD" attribute="1" defaultMemberUniqueName="[Intervalo].[QTD].[All]" allUniqueName="[Intervalo].[QTD].[All]" dimensionUniqueName="[Intervalo]" displayFolder="" count="2" memberValueDatatype="20" unbalanced="0"/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Intervalo].[CUSTO DO PRODUTO]" caption="CUSTO DO PRODUTO" attribute="1" defaultMemberUniqueName="[Intervalo].[CUSTO DO PRODUTO].[All]" allUniqueName="[Intervalo].[CUSTO DO PRODUTO].[All]" dimensionUniqueName="[Intervalo]" displayFolder="" count="2" memberValueDatatype="20" unbalanced="0"/>
    <cacheHierarchy uniqueName="[Intervalo].[RECECIONISTA]" caption="RECECIONISTA" attribute="1" defaultMemberUniqueName="[Intervalo].[RECECIONISTA].[All]" allUniqueName="[Intervalo].[RECECIONISTA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DATA DE ENTREGA]" caption="DATA DE ENTREGA" attribute="1" time="1" defaultMemberUniqueName="[Intervalo].[DATA DE ENTREGA].[All]" allUniqueName="[Intervalo].[DATA DE ENTREGA].[All]" dimensionUniqueName="[Intervalo]" displayFolder="" count="2" memberValueDatatype="7" unbalanced="0"/>
    <cacheHierarchy uniqueName="[Intervalo].[DATA DE SAÍDA]" caption="DATA DE SAÍDA" attribute="1" time="1" defaultMemberUniqueName="[Intervalo].[DATA DE SAÍDA].[All]" allUniqueName="[Intervalo].[DATA DE SAÍDA].[All]" dimensionUniqueName="[Intervalo]" displayFolder="" count="2" memberValueDatatype="7" unbalanced="0"/>
    <cacheHierarchy uniqueName="[Intervalo].[DIAS DE STOCK]" caption="DIAS DE STOCK" attribute="1" defaultMemberUniqueName="[Intervalo].[DIAS DE STOCK].[All]" allUniqueName="[Intervalo].[DIAS DE STOCK].[All]" dimensionUniqueName="[Intervalo]" displayFolder="" count="2" memberValueDatatype="20" unbalanced="0"/>
    <cacheHierarchy uniqueName="[Intervalo].[CUSTO DIÁRIO DE STOCK]" caption="CUSTO DIÁRIO DE STOCK" attribute="1" defaultMemberUniqueName="[Intervalo].[CUSTO DIÁRIO DE STOCK].[All]" allUniqueName="[Intervalo].[CUSTO DIÁRIO DE STOCK].[All]" dimensionUniqueName="[Intervalo]" displayFolder="" count="2" memberValueDatatype="5" unbalanced="0"/>
    <cacheHierarchy uniqueName="[Intervalo].[CUSTO TOTAL DE STOCK]" caption="CUSTO TOTAL DE STOCK" attribute="1" defaultMemberUniqueName="[Intervalo].[CUSTO TOTAL DE STOCK].[All]" allUniqueName="[Intervalo].[CUSTO TOTAL DE STOCK].[All]" dimensionUniqueName="[Intervalo]" displayFolder="" count="2" memberValueDatatype="5" unbalanced="0"/>
    <cacheHierarchy uniqueName="[Intervalo].[DIAS UTEIS DE STOCK]" caption="DIAS UTEIS DE STOCK" attribute="1" defaultMemberUniqueName="[Intervalo].[DIAS UTEIS DE STOCK].[All]" allUniqueName="[Intervalo].[DIAS UTEIS DE STOCK].[All]" dimensionUniqueName="[Intervalo]" displayFolder="" count="2" memberValueDatatype="20" unbalanced="0"/>
    <cacheHierarchy uniqueName="[Intervalo].[DATA COMPRA (Mês)]" caption="DATA COMPRA (Mês)" attribute="1" defaultMemberUniqueName="[Intervalo].[DATA COMPRA (Mês)].[All]" allUniqueName="[Intervalo].[DATA COMPRA (Mês)].[All]" dimensionUniqueName="[Intervalo]" displayFolder="" count="2" memberValueDatatype="130" unbalanced="0"/>
    <cacheHierarchy uniqueName="[Intervalo].[DATA COMPRA (Índice do Mês)]" caption="DATA COMPRA (Índice do Mês)" attribute="1" defaultMemberUniqueName="[Intervalo].[DATA COMPRA (Índice do Mês)].[All]" allUniqueName="[Intervalo].[DATA COMPRA (Índice do Mês)].[All]" dimensionUniqueName="[Intervalo]" displayFolder="" count="2" memberValueDatatype="20" unbalanced="0" hidden="1"/>
    <cacheHierarchy uniqueName="[Measures].[__XL_Count Intervalo]" caption="__XL_Count Intervalo" measure="1" displayFolder="" measureGroup="Intervalo" count="0" hidden="1"/>
    <cacheHierarchy uniqueName="[Measures].[__Não foram definidas medidas]" caption="__Não foram definidas medidas" measure="1" displayFolder="" count="0" hidden="1"/>
    <cacheHierarchy uniqueName="[Measures].[Soma de VALOR]" caption="Soma de VALOR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 DO PRODUTO]" caption="Soma de CUSTO DO PRODUT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Carneiro" refreshedDate="45336.870596643515" createdVersion="8" refreshedVersion="8" minRefreshableVersion="3" recordCount="106" xr:uid="{5078778F-6D56-4990-B2F3-17DA92E1451B}">
  <cacheSource type="worksheet">
    <worksheetSource ref="A1:M107" sheet="Folha1"/>
  </cacheSource>
  <cacheFields count="15">
    <cacheField name="DATA COMPRA" numFmtId="14">
      <sharedItems containsSemiMixedTypes="0" containsNonDate="0" containsDate="1" containsString="0" minDate="2018-01-01T00:00:00" maxDate="2018-07-01T00:00:00" count="82">
        <d v="2018-01-01T00:00:00"/>
        <d v="2018-01-06T00:00:00"/>
        <d v="2018-01-12T00:00:00"/>
        <d v="2018-01-18T00:00:00"/>
        <d v="2018-01-19T00:00:00"/>
        <d v="2018-01-20T00:00:00"/>
        <d v="2018-01-25T00:00:00"/>
        <d v="2018-01-28T00:00:00"/>
        <d v="2018-02-01T00:00:00"/>
        <d v="2018-02-03T00:00:00"/>
        <d v="2018-02-07T00:00:00"/>
        <d v="2018-02-09T00:00:00"/>
        <d v="2018-02-14T00:00:00"/>
        <d v="2018-02-16T00:00:00"/>
        <d v="2018-02-18T00:00:00"/>
        <d v="2018-02-21T00:00:00"/>
        <d v="2018-02-23T00:00:00"/>
        <d v="2018-02-26T00:00:00"/>
        <d v="2018-03-08T00:00:00"/>
        <d v="2018-03-10T00:00:00"/>
        <d v="2018-03-13T00:00:00"/>
        <d v="2018-03-15T00:00:00"/>
        <d v="2018-03-19T00:00:00"/>
        <d v="2018-03-20T00:00:00"/>
        <d v="2018-03-23T00:00:00"/>
        <d v="2018-03-24T00:00:00"/>
        <d v="2018-03-29T00:00:00"/>
        <d v="2018-04-03T00:00:00"/>
        <d v="2018-04-06T00:00:00"/>
        <d v="2018-04-07T00:00:00"/>
        <d v="2018-04-09T00:00:00"/>
        <d v="2018-04-12T00:00:00"/>
        <d v="2018-04-15T00:00:00"/>
        <d v="2018-04-16T00:00:00"/>
        <d v="2018-04-21T00:00:00"/>
        <d v="2018-04-26T00:00:00"/>
        <d v="2018-04-29T00:00:00"/>
        <d v="2018-05-02T00:00:00"/>
        <d v="2018-05-04T00:00:00"/>
        <d v="2018-05-12T00:00:00"/>
        <d v="2018-05-14T00:00:00"/>
        <d v="2018-05-17T00:00:00"/>
        <d v="2018-05-19T00:00:00"/>
        <d v="2018-05-20T00:00:00"/>
        <d v="2018-05-21T00:00:00"/>
        <d v="2018-05-26T00:00:00"/>
        <d v="2018-06-03T00:00:00"/>
        <d v="2018-06-05T00:00:00"/>
        <d v="2018-06-07T00:00:00"/>
        <d v="2018-06-11T00:00:00"/>
        <d v="2018-06-16T00:00:00"/>
        <d v="2018-06-21T00:00:00"/>
        <d v="2018-06-30T00:00:00"/>
        <d v="2018-01-02T00:00:00"/>
        <d v="2018-01-03T00:00:00"/>
        <d v="2018-01-05T00:00:00"/>
        <d v="2018-01-10T00:00:00"/>
        <d v="2018-02-02T00:00:00"/>
        <d v="2018-02-19T00:00:00"/>
        <d v="2018-02-20T00:00:00"/>
        <d v="2018-03-09T00:00:00"/>
        <d v="2018-03-16T00:00:00"/>
        <d v="2018-03-22T00:00:00"/>
        <d v="2018-03-28T00:00:00"/>
        <d v="2018-03-30T00:00:00"/>
        <d v="2018-04-13T00:00:00"/>
        <d v="2018-04-18T00:00:00"/>
        <d v="2018-04-22T00:00:00"/>
        <d v="2018-05-11T00:00:00"/>
        <d v="2018-05-16T00:00:00"/>
        <d v="2018-05-18T00:00:00"/>
        <d v="2018-05-28T00:00:00"/>
        <d v="2018-06-06T00:00:00"/>
        <d v="2018-06-12T00:00:00"/>
        <d v="2018-01-24T00:00:00"/>
        <d v="2018-01-30T00:00:00"/>
        <d v="2018-02-04T00:00:00"/>
        <d v="2018-02-06T00:00:00"/>
        <d v="2018-04-05T00:00:00"/>
        <d v="2018-05-23T00:00:00"/>
        <d v="2018-06-04T00:00:00"/>
        <d v="2018-06-24T00:00:00"/>
      </sharedItems>
      <fieldGroup par="14"/>
    </cacheField>
    <cacheField name="FORNECEDOR" numFmtId="14">
      <sharedItems count="4">
        <s v="Empresa 3"/>
        <s v="Empresa 2"/>
        <s v="Empresa 1"/>
        <s v="Empresa 4"/>
      </sharedItems>
    </cacheField>
    <cacheField name="PRODUTO" numFmtId="0">
      <sharedItems/>
    </cacheField>
    <cacheField name="QTD" numFmtId="0">
      <sharedItems containsSemiMixedTypes="0" containsString="0" containsNumber="1" containsInteger="1" minValue="1" maxValue="4"/>
    </cacheField>
    <cacheField name="VALOR" numFmtId="44">
      <sharedItems containsSemiMixedTypes="0" containsString="0" containsNumber="1" containsInteger="1" minValue="23" maxValue="128"/>
    </cacheField>
    <cacheField name="CUSTO DO PRODUTO" numFmtId="44">
      <sharedItems containsSemiMixedTypes="0" containsString="0" containsNumber="1" containsInteger="1" minValue="25" maxValue="363"/>
    </cacheField>
    <cacheField name="RECECIONISTA" numFmtId="0">
      <sharedItems/>
    </cacheField>
    <cacheField name="DATA DE ENTREGA" numFmtId="14">
      <sharedItems containsSemiMixedTypes="0" containsNonDate="0" containsDate="1" containsString="0" minDate="2018-07-01T00:00:00" maxDate="2018-09-01T00:00:00"/>
    </cacheField>
    <cacheField name="DATA DE SAÍDA" numFmtId="14">
      <sharedItems containsSemiMixedTypes="0" containsNonDate="0" containsDate="1" containsString="0" minDate="2018-07-21T00:00:00" maxDate="2018-10-18T00:00:00"/>
    </cacheField>
    <cacheField name="DIAS DE STOCK" numFmtId="0">
      <sharedItems containsSemiMixedTypes="0" containsString="0" containsNumber="1" containsInteger="1" minValue="15" maxValue="50"/>
    </cacheField>
    <cacheField name="CUSTO DIÁRIO DE STOCK" numFmtId="164">
      <sharedItems containsSemiMixedTypes="0" containsString="0" containsNumber="1" minValue="0.05" maxValue="1.1000000000000001"/>
    </cacheField>
    <cacheField name="CUSTO TOTAL DE STOCK" numFmtId="164">
      <sharedItems containsSemiMixedTypes="0" containsString="0" containsNumber="1" minValue="1.2000000000000002" maxValue="50"/>
    </cacheField>
    <cacheField name="DIAS UTEIS DE STOCK" numFmtId="0">
      <sharedItems containsSemiMixedTypes="0" containsString="0" containsNumber="1" containsInteger="1" minValue="11" maxValue="37"/>
    </cacheField>
    <cacheField name="Meses (DATA COMPRA)" numFmtId="0" databaseField="0">
      <fieldGroup base="0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Trimestres (DATA COMPRA)" numFmtId="0" databaseField="0">
      <fieldGroup base="0">
        <rangePr groupBy="quarters" startDate="2018-01-01T00:00:00" endDate="2018-07-01T00:00:00"/>
        <groupItems count="6">
          <s v="&lt;01/01/2018"/>
          <s v="Trim1"/>
          <s v="Trim2"/>
          <s v="Trim3"/>
          <s v="Trim4"/>
          <s v="&gt;01/07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é Carneiro" refreshedDate="45336.861716666666" backgroundQuery="1" createdVersion="3" refreshedVersion="8" minRefreshableVersion="3" recordCount="0" supportSubquery="1" supportAdvancedDrill="1" xr:uid="{1658A58F-4E08-45A3-81A6-ECBA79414A6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Intervalo].[DATA COMPRA]" caption="DATA COMPRA" attribute="1" time="1" defaultMemberUniqueName="[Intervalo].[DATA COMPRA].[All]" allUniqueName="[Intervalo].[DATA COMPRA].[All]" dimensionUniqueName="[Intervalo]" displayFolder="" count="0" memberValueDatatype="7" unbalanced="0"/>
    <cacheHierarchy uniqueName="[Intervalo].[FORNECEDOR]" caption="FORNECEDOR" attribute="1" defaultMemberUniqueName="[Intervalo].[FORNECEDOR].[All]" allUniqueName="[Intervalo].[FORNECEDOR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QTD]" caption="QTD" attribute="1" defaultMemberUniqueName="[Intervalo].[QTD].[All]" allUniqueName="[Intervalo].[QTD].[All]" dimensionUniqueName="[Intervalo]" displayFolder="" count="0" memberValueDatatype="2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Intervalo].[CUSTO DO PRODUTO]" caption="CUSTO DO PRODUTO" attribute="1" defaultMemberUniqueName="[Intervalo].[CUSTO DO PRODUTO].[All]" allUniqueName="[Intervalo].[CUSTO DO PRODUTO].[All]" dimensionUniqueName="[Intervalo]" displayFolder="" count="0" memberValueDatatype="20" unbalanced="0"/>
    <cacheHierarchy uniqueName="[Intervalo].[RECECIONISTA]" caption="RECECIONISTA" attribute="1" defaultMemberUniqueName="[Intervalo].[RECECIONISTA].[All]" allUniqueName="[Intervalo].[RECECIONISTA].[All]" dimensionUniqueName="[Intervalo]" displayFolder="" count="0" memberValueDatatype="130" unbalanced="0"/>
    <cacheHierarchy uniqueName="[Intervalo].[DATA DE ENTREGA]" caption="DATA DE ENTREGA" attribute="1" time="1" defaultMemberUniqueName="[Intervalo].[DATA DE ENTREGA].[All]" allUniqueName="[Intervalo].[DATA DE ENTREGA].[All]" dimensionUniqueName="[Intervalo]" displayFolder="" count="0" memberValueDatatype="7" unbalanced="0"/>
    <cacheHierarchy uniqueName="[Intervalo].[DATA DE SAÍDA]" caption="DATA DE SAÍDA" attribute="1" time="1" defaultMemberUniqueName="[Intervalo].[DATA DE SAÍDA].[All]" allUniqueName="[Intervalo].[DATA DE SAÍDA].[All]" dimensionUniqueName="[Intervalo]" displayFolder="" count="0" memberValueDatatype="7" unbalanced="0"/>
    <cacheHierarchy uniqueName="[Intervalo].[DIAS DE STOCK]" caption="DIAS DE STOCK" attribute="1" defaultMemberUniqueName="[Intervalo].[DIAS DE STOCK].[All]" allUniqueName="[Intervalo].[DIAS DE STOCK].[All]" dimensionUniqueName="[Intervalo]" displayFolder="" count="0" memberValueDatatype="20" unbalanced="0"/>
    <cacheHierarchy uniqueName="[Intervalo].[CUSTO DIÁRIO DE STOCK]" caption="CUSTO DIÁRIO DE STOCK" attribute="1" defaultMemberUniqueName="[Intervalo].[CUSTO DIÁRIO DE STOCK].[All]" allUniqueName="[Intervalo].[CUSTO DIÁRIO DE STOCK].[All]" dimensionUniqueName="[Intervalo]" displayFolder="" count="0" memberValueDatatype="5" unbalanced="0"/>
    <cacheHierarchy uniqueName="[Intervalo].[CUSTO TOTAL DE STOCK]" caption="CUSTO TOTAL DE STOCK" attribute="1" defaultMemberUniqueName="[Intervalo].[CUSTO TOTAL DE STOCK].[All]" allUniqueName="[Intervalo].[CUSTO TOTAL DE STOCK].[All]" dimensionUniqueName="[Intervalo]" displayFolder="" count="0" memberValueDatatype="5" unbalanced="0"/>
    <cacheHierarchy uniqueName="[Intervalo].[DIAS UTEIS DE STOCK]" caption="DIAS UTEIS DE STOCK" attribute="1" defaultMemberUniqueName="[Intervalo].[DIAS UTEIS DE STOCK].[All]" allUniqueName="[Intervalo].[DIAS UTEIS DE STOCK].[All]" dimensionUniqueName="[Intervalo]" displayFolder="" count="0" memberValueDatatype="20" unbalanced="0"/>
    <cacheHierarchy uniqueName="[Intervalo].[DATA COMPRA (Mês)]" caption="DATA COMPRA (Mês)" attribute="1" defaultMemberUniqueName="[Intervalo].[DATA COMPRA (Mês)].[All]" allUniqueName="[Intervalo].[DATA COMPRA (Mês)].[All]" dimensionUniqueName="[Intervalo]" displayFolder="" count="0" memberValueDatatype="130" unbalanced="0"/>
    <cacheHierarchy uniqueName="[Intervalo].[DATA COMPRA (Índice do Mês)]" caption="DATA COMPRA (Índice do Mês)" attribute="1" defaultMemberUniqueName="[Intervalo].[DATA COMPRA (Índice do Mês)].[All]" allUniqueName="[Intervalo].[DATA COMPRA (Índice do Mês)].[All]" dimensionUniqueName="[Intervalo]" displayFolder="" count="0" memberValueDatatype="20" unbalanced="0" hidden="1"/>
    <cacheHierarchy uniqueName="[Measures].[__XL_Count Intervalo]" caption="__XL_Count Intervalo" measure="1" displayFolder="" measureGroup="Intervalo" count="0" hidden="1"/>
    <cacheHierarchy uniqueName="[Measures].[__Não foram definidas medidas]" caption="__Não foram definidas medidas" measure="1" displayFolder="" count="0" hidden="1"/>
    <cacheHierarchy uniqueName="[Measures].[Soma de VALOR]" caption="Soma de VALOR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 DO PRODUTO]" caption="Soma de CUSTO DO PRODUTO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82039202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é Carneiro" refreshedDate="45336.867179513887" backgroundQuery="1" createdVersion="3" refreshedVersion="8" minRefreshableVersion="3" recordCount="0" supportSubquery="1" supportAdvancedDrill="1" xr:uid="{6CDE8B70-7098-4CDA-BF8F-381ADCF7BA8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Intervalo].[DATA COMPRA]" caption="DATA COMPRA" attribute="1" time="1" defaultMemberUniqueName="[Intervalo].[DATA COMPRA].[All]" allUniqueName="[Intervalo].[DATA COMPRA].[All]" dimensionUniqueName="[Intervalo]" displayFolder="" count="2" memberValueDatatype="7" unbalanced="0"/>
    <cacheHierarchy uniqueName="[Intervalo].[FORNECEDOR]" caption="FORNECEDOR" attribute="1" defaultMemberUniqueName="[Intervalo].[FORNECEDOR].[All]" allUniqueName="[Intervalo].[FORNECEDOR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QTD]" caption="QTD" attribute="1" defaultMemberUniqueName="[Intervalo].[QTD].[All]" allUniqueName="[Intervalo].[QTD].[All]" dimensionUniqueName="[Intervalo]" displayFolder="" count="0" memberValueDatatype="2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Intervalo].[CUSTO DO PRODUTO]" caption="CUSTO DO PRODUTO" attribute="1" defaultMemberUniqueName="[Intervalo].[CUSTO DO PRODUTO].[All]" allUniqueName="[Intervalo].[CUSTO DO PRODUTO].[All]" dimensionUniqueName="[Intervalo]" displayFolder="" count="0" memberValueDatatype="20" unbalanced="0"/>
    <cacheHierarchy uniqueName="[Intervalo].[RECECIONISTA]" caption="RECECIONISTA" attribute="1" defaultMemberUniqueName="[Intervalo].[RECECIONISTA].[All]" allUniqueName="[Intervalo].[RECECIONISTA].[All]" dimensionUniqueName="[Intervalo]" displayFolder="" count="0" memberValueDatatype="130" unbalanced="0"/>
    <cacheHierarchy uniqueName="[Intervalo].[DATA DE ENTREGA]" caption="DATA DE ENTREGA" attribute="1" time="1" defaultMemberUniqueName="[Intervalo].[DATA DE ENTREGA].[All]" allUniqueName="[Intervalo].[DATA DE ENTREGA].[All]" dimensionUniqueName="[Intervalo]" displayFolder="" count="0" memberValueDatatype="7" unbalanced="0"/>
    <cacheHierarchy uniqueName="[Intervalo].[DATA DE SAÍDA]" caption="DATA DE SAÍDA" attribute="1" time="1" defaultMemberUniqueName="[Intervalo].[DATA DE SAÍDA].[All]" allUniqueName="[Intervalo].[DATA DE SAÍDA].[All]" dimensionUniqueName="[Intervalo]" displayFolder="" count="0" memberValueDatatype="7" unbalanced="0"/>
    <cacheHierarchy uniqueName="[Intervalo].[DIAS DE STOCK]" caption="DIAS DE STOCK" attribute="1" defaultMemberUniqueName="[Intervalo].[DIAS DE STOCK].[All]" allUniqueName="[Intervalo].[DIAS DE STOCK].[All]" dimensionUniqueName="[Intervalo]" displayFolder="" count="0" memberValueDatatype="20" unbalanced="0"/>
    <cacheHierarchy uniqueName="[Intervalo].[CUSTO DIÁRIO DE STOCK]" caption="CUSTO DIÁRIO DE STOCK" attribute="1" defaultMemberUniqueName="[Intervalo].[CUSTO DIÁRIO DE STOCK].[All]" allUniqueName="[Intervalo].[CUSTO DIÁRIO DE STOCK].[All]" dimensionUniqueName="[Intervalo]" displayFolder="" count="0" memberValueDatatype="5" unbalanced="0"/>
    <cacheHierarchy uniqueName="[Intervalo].[CUSTO TOTAL DE STOCK]" caption="CUSTO TOTAL DE STOCK" attribute="1" defaultMemberUniqueName="[Intervalo].[CUSTO TOTAL DE STOCK].[All]" allUniqueName="[Intervalo].[CUSTO TOTAL DE STOCK].[All]" dimensionUniqueName="[Intervalo]" displayFolder="" count="0" memberValueDatatype="5" unbalanced="0"/>
    <cacheHierarchy uniqueName="[Intervalo].[DIAS UTEIS DE STOCK]" caption="DIAS UTEIS DE STOCK" attribute="1" defaultMemberUniqueName="[Intervalo].[DIAS UTEIS DE STOCK].[All]" allUniqueName="[Intervalo].[DIAS UTEIS DE STOCK].[All]" dimensionUniqueName="[Intervalo]" displayFolder="" count="0" memberValueDatatype="20" unbalanced="0"/>
    <cacheHierarchy uniqueName="[Intervalo].[DATA COMPRA (Mês)]" caption="DATA COMPRA (Mês)" attribute="1" defaultMemberUniqueName="[Intervalo].[DATA COMPRA (Mês)].[All]" allUniqueName="[Intervalo].[DATA COMPRA (Mês)].[All]" dimensionUniqueName="[Intervalo]" displayFolder="" count="0" memberValueDatatype="130" unbalanced="0"/>
    <cacheHierarchy uniqueName="[Intervalo].[DATA COMPRA (Índice do Mês)]" caption="DATA COMPRA (Índice do Mês)" attribute="1" defaultMemberUniqueName="[Intervalo].[DATA COMPRA (Índice do Mês)].[All]" allUniqueName="[Intervalo].[DATA COMPRA (Índice do Mês)].[All]" dimensionUniqueName="[Intervalo]" displayFolder="" count="0" memberValueDatatype="20" unbalanced="0" hidden="1"/>
    <cacheHierarchy uniqueName="[Measures].[__XL_Count Intervalo]" caption="__XL_Count Intervalo" measure="1" displayFolder="" measureGroup="Intervalo" count="0" hidden="1"/>
    <cacheHierarchy uniqueName="[Measures].[__Não foram definidas medidas]" caption="__Não foram definidas medidas" measure="1" displayFolder="" count="0" hidden="1"/>
    <cacheHierarchy uniqueName="[Measures].[Soma de VALOR]" caption="Soma de VALOR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 DO PRODUTO]" caption="Soma de CUSTO DO PRODUTO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2778653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s v="PORTÁTIL"/>
    <n v="1"/>
    <n v="54"/>
    <n v="54"/>
    <s v="Cândida Lobo"/>
    <d v="2018-07-21T00:00:00"/>
    <d v="2018-09-07T00:00:00"/>
    <n v="48"/>
    <n v="1"/>
    <n v="48"/>
    <n v="35"/>
  </r>
  <r>
    <x v="1"/>
    <x v="0"/>
    <s v="CD"/>
    <n v="1"/>
    <n v="26"/>
    <n v="26"/>
    <s v="Rui Santos"/>
    <d v="2018-07-27T00:00:00"/>
    <d v="2018-08-28T00:00:00"/>
    <n v="32"/>
    <n v="0.05"/>
    <n v="1.6"/>
    <n v="23"/>
  </r>
  <r>
    <x v="2"/>
    <x v="1"/>
    <s v="CD"/>
    <n v="1"/>
    <n v="27"/>
    <n v="27"/>
    <s v="Marco Pena"/>
    <d v="2018-08-27T00:00:00"/>
    <d v="2018-10-01T00:00:00"/>
    <n v="35"/>
    <n v="0.05"/>
    <n v="1.75"/>
    <n v="26"/>
  </r>
  <r>
    <x v="3"/>
    <x v="2"/>
    <s v="MONITOR"/>
    <n v="1"/>
    <n v="95"/>
    <n v="95"/>
    <s v="João Tomás"/>
    <d v="2018-08-12T00:00:00"/>
    <d v="2018-09-01T00:00:00"/>
    <n v="20"/>
    <n v="0.3"/>
    <n v="6"/>
    <n v="15"/>
  </r>
  <r>
    <x v="4"/>
    <x v="0"/>
    <s v="MONITOR"/>
    <n v="1"/>
    <n v="33"/>
    <n v="33"/>
    <s v="Marco Pena"/>
    <d v="2018-07-20T00:00:00"/>
    <d v="2018-08-07T00:00:00"/>
    <n v="18"/>
    <n v="0.3"/>
    <n v="5.3999999999999995"/>
    <n v="13"/>
  </r>
  <r>
    <x v="5"/>
    <x v="2"/>
    <s v="PC"/>
    <n v="1"/>
    <n v="39"/>
    <n v="39"/>
    <s v="P. Fonseca"/>
    <d v="2018-07-24T00:00:00"/>
    <d v="2018-08-11T00:00:00"/>
    <n v="18"/>
    <n v="0.5"/>
    <n v="9"/>
    <n v="14"/>
  </r>
  <r>
    <x v="6"/>
    <x v="1"/>
    <s v="MONITOR"/>
    <n v="1"/>
    <n v="64"/>
    <n v="64"/>
    <s v="Ana Costa"/>
    <d v="2018-08-24T00:00:00"/>
    <d v="2018-09-19T00:00:00"/>
    <n v="26"/>
    <n v="0.3"/>
    <n v="7.8"/>
    <n v="19"/>
  </r>
  <r>
    <x v="7"/>
    <x v="1"/>
    <s v="CD"/>
    <n v="1"/>
    <n v="88"/>
    <n v="88"/>
    <s v="Marco Pena"/>
    <d v="2018-08-30T00:00:00"/>
    <d v="2018-10-08T00:00:00"/>
    <n v="39"/>
    <n v="0.05"/>
    <n v="1.9500000000000002"/>
    <n v="28"/>
  </r>
  <r>
    <x v="8"/>
    <x v="1"/>
    <s v="CD"/>
    <n v="1"/>
    <n v="25"/>
    <n v="25"/>
    <s v="P. Fonseca"/>
    <d v="2018-08-03T00:00:00"/>
    <d v="2018-08-30T00:00:00"/>
    <n v="27"/>
    <n v="0.05"/>
    <n v="1.35"/>
    <n v="20"/>
  </r>
  <r>
    <x v="9"/>
    <x v="1"/>
    <s v="PORTÁTIL"/>
    <n v="1"/>
    <n v="53"/>
    <n v="53"/>
    <s v="João Tomás"/>
    <d v="2018-07-30T00:00:00"/>
    <d v="2018-09-14T00:00:00"/>
    <n v="46"/>
    <n v="1"/>
    <n v="46"/>
    <n v="35"/>
  </r>
  <r>
    <x v="10"/>
    <x v="1"/>
    <s v="IMPRESSORAS"/>
    <n v="1"/>
    <n v="32"/>
    <n v="32"/>
    <s v="P. Fonseca"/>
    <d v="2018-07-02T00:00:00"/>
    <d v="2018-08-21T00:00:00"/>
    <n v="50"/>
    <n v="0.5"/>
    <n v="25"/>
    <n v="37"/>
  </r>
  <r>
    <x v="11"/>
    <x v="0"/>
    <s v="SCANNER"/>
    <n v="1"/>
    <n v="128"/>
    <n v="128"/>
    <s v="P. Fonseca"/>
    <d v="2018-07-11T00:00:00"/>
    <d v="2018-08-13T00:00:00"/>
    <n v="33"/>
    <n v="1"/>
    <n v="33"/>
    <n v="24"/>
  </r>
  <r>
    <x v="12"/>
    <x v="3"/>
    <s v="PORTÁTIL"/>
    <n v="1"/>
    <n v="77"/>
    <n v="77"/>
    <s v="João Tomás"/>
    <d v="2018-08-07T00:00:00"/>
    <d v="2018-08-25T00:00:00"/>
    <n v="18"/>
    <n v="1"/>
    <n v="18"/>
    <n v="14"/>
  </r>
  <r>
    <x v="13"/>
    <x v="2"/>
    <s v="IMPRESSORAS"/>
    <n v="1"/>
    <n v="63"/>
    <n v="63"/>
    <s v="Ana Costa"/>
    <d v="2018-08-29T00:00:00"/>
    <d v="2018-10-17T00:00:00"/>
    <n v="49"/>
    <n v="0.5"/>
    <n v="24.5"/>
    <n v="36"/>
  </r>
  <r>
    <x v="13"/>
    <x v="1"/>
    <s v="SCANNER"/>
    <n v="1"/>
    <n v="104"/>
    <n v="104"/>
    <s v="Ana Costa"/>
    <d v="2018-07-18T00:00:00"/>
    <d v="2018-08-16T00:00:00"/>
    <n v="29"/>
    <n v="1"/>
    <n v="29"/>
    <n v="22"/>
  </r>
  <r>
    <x v="14"/>
    <x v="0"/>
    <s v="MONITOR"/>
    <n v="1"/>
    <n v="35"/>
    <n v="35"/>
    <s v="Rui Santos"/>
    <d v="2018-07-10T00:00:00"/>
    <d v="2018-08-22T00:00:00"/>
    <n v="43"/>
    <n v="0.3"/>
    <n v="12.9"/>
    <n v="32"/>
  </r>
  <r>
    <x v="15"/>
    <x v="2"/>
    <s v="PC"/>
    <n v="1"/>
    <n v="72"/>
    <n v="72"/>
    <s v="Amélia Silva"/>
    <d v="2018-07-26T00:00:00"/>
    <d v="2018-09-11T00:00:00"/>
    <n v="47"/>
    <n v="0.5"/>
    <n v="23.5"/>
    <n v="34"/>
  </r>
  <r>
    <x v="16"/>
    <x v="2"/>
    <s v="MONITOR"/>
    <n v="1"/>
    <n v="97"/>
    <n v="97"/>
    <s v="Ana Costa"/>
    <d v="2018-08-04T00:00:00"/>
    <d v="2018-09-16T00:00:00"/>
    <n v="43"/>
    <n v="0.3"/>
    <n v="12.9"/>
    <n v="30"/>
  </r>
  <r>
    <x v="17"/>
    <x v="1"/>
    <s v="PC"/>
    <n v="1"/>
    <n v="40"/>
    <n v="40"/>
    <s v="João Tomás"/>
    <d v="2018-07-06T00:00:00"/>
    <d v="2018-07-31T00:00:00"/>
    <n v="25"/>
    <n v="0.5"/>
    <n v="12.5"/>
    <n v="18"/>
  </r>
  <r>
    <x v="18"/>
    <x v="0"/>
    <s v="PEN 1G"/>
    <n v="1"/>
    <n v="123"/>
    <n v="123"/>
    <s v="João Tomás"/>
    <d v="2018-08-10T00:00:00"/>
    <d v="2018-09-10T00:00:00"/>
    <n v="31"/>
    <n v="0.3"/>
    <n v="9.2999999999999989"/>
    <n v="22"/>
  </r>
  <r>
    <x v="19"/>
    <x v="3"/>
    <s v="RATOS"/>
    <n v="1"/>
    <n v="103"/>
    <n v="103"/>
    <s v="João Tomás"/>
    <d v="2018-08-05T00:00:00"/>
    <d v="2018-09-17T00:00:00"/>
    <n v="43"/>
    <n v="1"/>
    <n v="43"/>
    <n v="31"/>
  </r>
  <r>
    <x v="20"/>
    <x v="2"/>
    <s v="PEN 1G"/>
    <n v="1"/>
    <n v="47"/>
    <n v="47"/>
    <s v="Ana Costa"/>
    <d v="2018-07-04T00:00:00"/>
    <d v="2018-08-07T00:00:00"/>
    <n v="34"/>
    <n v="0.3"/>
    <n v="10.199999999999999"/>
    <n v="25"/>
  </r>
  <r>
    <x v="21"/>
    <x v="2"/>
    <s v="DVD"/>
    <n v="1"/>
    <n v="61"/>
    <n v="61"/>
    <s v="Marco Pena"/>
    <d v="2018-08-06T00:00:00"/>
    <d v="2018-09-18T00:00:00"/>
    <n v="43"/>
    <n v="0.05"/>
    <n v="2.15"/>
    <n v="32"/>
  </r>
  <r>
    <x v="22"/>
    <x v="0"/>
    <s v="PEN 16G"/>
    <n v="1"/>
    <n v="73"/>
    <n v="73"/>
    <s v="Amélia Silva"/>
    <d v="2018-08-31T00:00:00"/>
    <d v="2018-09-18T00:00:00"/>
    <n v="18"/>
    <n v="0.1"/>
    <n v="1.8"/>
    <n v="13"/>
  </r>
  <r>
    <x v="23"/>
    <x v="1"/>
    <s v="TELEMÓVEL 3G"/>
    <n v="1"/>
    <n v="60"/>
    <n v="60"/>
    <s v="P. Fonseca"/>
    <d v="2018-08-14T00:00:00"/>
    <d v="2018-09-12T00:00:00"/>
    <n v="29"/>
    <n v="1"/>
    <n v="29"/>
    <n v="22"/>
  </r>
  <r>
    <x v="24"/>
    <x v="2"/>
    <s v="RATOS"/>
    <n v="1"/>
    <n v="57"/>
    <n v="57"/>
    <s v="Ana Costa"/>
    <d v="2018-08-16T00:00:00"/>
    <d v="2018-09-26T00:00:00"/>
    <n v="41"/>
    <n v="1"/>
    <n v="41"/>
    <n v="30"/>
  </r>
  <r>
    <x v="25"/>
    <x v="2"/>
    <s v="PC"/>
    <n v="1"/>
    <n v="100"/>
    <n v="100"/>
    <s v="João Tomás"/>
    <d v="2018-08-30T00:00:00"/>
    <d v="2018-09-17T00:00:00"/>
    <n v="18"/>
    <n v="0.5"/>
    <n v="9"/>
    <n v="13"/>
  </r>
  <r>
    <x v="26"/>
    <x v="0"/>
    <s v="PC"/>
    <n v="1"/>
    <n v="41"/>
    <n v="41"/>
    <s v="Marco Pena"/>
    <d v="2018-07-09T00:00:00"/>
    <d v="2018-08-06T00:00:00"/>
    <n v="28"/>
    <n v="0.5"/>
    <n v="14"/>
    <n v="21"/>
  </r>
  <r>
    <x v="27"/>
    <x v="2"/>
    <s v="MP3"/>
    <n v="1"/>
    <n v="67"/>
    <n v="67"/>
    <s v="João Tomás"/>
    <d v="2018-08-12T00:00:00"/>
    <d v="2018-08-27T00:00:00"/>
    <n v="15"/>
    <n v="0.1"/>
    <n v="1.5"/>
    <n v="11"/>
  </r>
  <r>
    <x v="28"/>
    <x v="2"/>
    <s v="TELEMÓVEL 3G"/>
    <n v="1"/>
    <n v="81"/>
    <n v="81"/>
    <s v="Amélia Silva"/>
    <d v="2018-07-22T00:00:00"/>
    <d v="2018-08-14T00:00:00"/>
    <n v="23"/>
    <n v="1"/>
    <n v="23"/>
    <n v="17"/>
  </r>
  <r>
    <x v="29"/>
    <x v="3"/>
    <s v="PEN 4G"/>
    <n v="1"/>
    <n v="50"/>
    <n v="50"/>
    <s v="Rui Santos"/>
    <d v="2018-07-29T00:00:00"/>
    <d v="2018-09-14T00:00:00"/>
    <n v="47"/>
    <n v="0.05"/>
    <n v="2.35"/>
    <n v="35"/>
  </r>
  <r>
    <x v="30"/>
    <x v="2"/>
    <s v="PEN 16G"/>
    <n v="1"/>
    <n v="101"/>
    <n v="101"/>
    <s v="Rui Santos"/>
    <d v="2018-08-14T00:00:00"/>
    <d v="2018-08-29T00:00:00"/>
    <n v="15"/>
    <n v="0.1"/>
    <n v="1.5"/>
    <n v="12"/>
  </r>
  <r>
    <x v="31"/>
    <x v="1"/>
    <s v="CD"/>
    <n v="1"/>
    <n v="28"/>
    <n v="28"/>
    <s v="Amélia Silva"/>
    <d v="2018-08-17T00:00:00"/>
    <d v="2018-09-22T00:00:00"/>
    <n v="36"/>
    <n v="0.05"/>
    <n v="1.8"/>
    <n v="26"/>
  </r>
  <r>
    <x v="32"/>
    <x v="3"/>
    <s v="MONITOR"/>
    <n v="1"/>
    <n v="66"/>
    <n v="66"/>
    <s v="Ana Costa"/>
    <d v="2018-07-02T00:00:00"/>
    <d v="2018-08-18T00:00:00"/>
    <n v="47"/>
    <n v="0.3"/>
    <n v="14.1"/>
    <n v="35"/>
  </r>
  <r>
    <x v="33"/>
    <x v="1"/>
    <s v="TELEMÓVEL 3G"/>
    <n v="1"/>
    <n v="82"/>
    <n v="82"/>
    <s v="João Tomás"/>
    <d v="2018-08-08T00:00:00"/>
    <d v="2018-09-01T00:00:00"/>
    <n v="24"/>
    <n v="1"/>
    <n v="24"/>
    <n v="18"/>
  </r>
  <r>
    <x v="33"/>
    <x v="3"/>
    <s v="CD"/>
    <n v="1"/>
    <n v="87"/>
    <n v="87"/>
    <s v="Rui Santos"/>
    <d v="2018-07-13T00:00:00"/>
    <d v="2018-08-12T00:00:00"/>
    <n v="30"/>
    <n v="0.05"/>
    <n v="1.5"/>
    <n v="21"/>
  </r>
  <r>
    <x v="34"/>
    <x v="0"/>
    <s v="MONITOR"/>
    <n v="1"/>
    <n v="37"/>
    <n v="37"/>
    <s v="Rui Santos"/>
    <d v="2018-08-15T00:00:00"/>
    <d v="2018-10-01T00:00:00"/>
    <n v="47"/>
    <n v="0.3"/>
    <n v="14.1"/>
    <n v="34"/>
  </r>
  <r>
    <x v="35"/>
    <x v="2"/>
    <s v="PEN 16G"/>
    <n v="1"/>
    <n v="119"/>
    <n v="119"/>
    <s v="Rui Santos"/>
    <d v="2018-08-04T00:00:00"/>
    <d v="2018-09-07T00:00:00"/>
    <n v="34"/>
    <n v="0.1"/>
    <n v="3.4000000000000004"/>
    <n v="25"/>
  </r>
  <r>
    <x v="36"/>
    <x v="2"/>
    <s v="MP3"/>
    <n v="1"/>
    <n v="98"/>
    <n v="98"/>
    <s v="Ana Costa"/>
    <d v="2018-07-04T00:00:00"/>
    <d v="2018-07-23T00:00:00"/>
    <n v="19"/>
    <n v="0.1"/>
    <n v="1.9000000000000001"/>
    <n v="14"/>
  </r>
  <r>
    <x v="37"/>
    <x v="3"/>
    <s v="SCANNER"/>
    <n v="1"/>
    <n v="79"/>
    <n v="79"/>
    <s v="Ana Costa"/>
    <d v="2018-07-02T00:00:00"/>
    <d v="2018-07-29T00:00:00"/>
    <n v="27"/>
    <n v="1"/>
    <n v="27"/>
    <n v="20"/>
  </r>
  <r>
    <x v="38"/>
    <x v="3"/>
    <s v="PC"/>
    <n v="1"/>
    <n v="42"/>
    <n v="42"/>
    <s v="João Tomás"/>
    <d v="2018-08-20T00:00:00"/>
    <d v="2018-09-23T00:00:00"/>
    <n v="34"/>
    <n v="0.5"/>
    <n v="17"/>
    <n v="25"/>
  </r>
  <r>
    <x v="39"/>
    <x v="1"/>
    <s v="IMPRESSORAS"/>
    <n v="1"/>
    <n v="30"/>
    <n v="30"/>
    <s v="Marco Pena"/>
    <d v="2018-07-05T00:00:00"/>
    <d v="2018-08-10T00:00:00"/>
    <n v="36"/>
    <n v="0.5"/>
    <n v="18"/>
    <n v="27"/>
  </r>
  <r>
    <x v="40"/>
    <x v="2"/>
    <s v="PEN 1G"/>
    <n v="1"/>
    <n v="46"/>
    <n v="46"/>
    <s v="João Tomás"/>
    <d v="2018-08-22T00:00:00"/>
    <d v="2018-09-11T00:00:00"/>
    <n v="20"/>
    <n v="0.3"/>
    <n v="6"/>
    <n v="15"/>
  </r>
  <r>
    <x v="40"/>
    <x v="2"/>
    <s v="MONITOR"/>
    <n v="1"/>
    <n v="94"/>
    <n v="94"/>
    <s v="Amélia Silva"/>
    <d v="2018-08-14T00:00:00"/>
    <d v="2018-08-31T00:00:00"/>
    <n v="17"/>
    <n v="0.3"/>
    <n v="5.0999999999999996"/>
    <n v="14"/>
  </r>
  <r>
    <x v="41"/>
    <x v="3"/>
    <s v="MONITOR"/>
    <n v="1"/>
    <n v="114"/>
    <n v="114"/>
    <s v="P. Fonseca"/>
    <d v="2018-08-24T00:00:00"/>
    <d v="2018-10-12T00:00:00"/>
    <n v="49"/>
    <n v="0.3"/>
    <n v="14.7"/>
    <n v="36"/>
  </r>
  <r>
    <x v="42"/>
    <x v="2"/>
    <s v="PORTÁTIL"/>
    <n v="1"/>
    <n v="51"/>
    <n v="51"/>
    <s v="Cândida Lobo"/>
    <d v="2018-08-19T00:00:00"/>
    <d v="2018-09-19T00:00:00"/>
    <n v="31"/>
    <n v="1"/>
    <n v="31"/>
    <n v="23"/>
  </r>
  <r>
    <x v="43"/>
    <x v="0"/>
    <s v="PC"/>
    <n v="1"/>
    <n v="43"/>
    <n v="43"/>
    <s v="Cândida Lobo"/>
    <d v="2018-07-25T00:00:00"/>
    <d v="2018-09-02T00:00:00"/>
    <n v="39"/>
    <n v="0.5"/>
    <n v="19.5"/>
    <n v="28"/>
  </r>
  <r>
    <x v="44"/>
    <x v="0"/>
    <s v="PC"/>
    <n v="1"/>
    <n v="118"/>
    <n v="118"/>
    <s v="P. Fonseca"/>
    <d v="2018-08-25T00:00:00"/>
    <d v="2018-10-10T00:00:00"/>
    <n v="46"/>
    <n v="0.5"/>
    <n v="23"/>
    <n v="33"/>
  </r>
  <r>
    <x v="45"/>
    <x v="2"/>
    <s v="IMPRESSORAS"/>
    <n v="1"/>
    <n v="93"/>
    <n v="93"/>
    <s v="Rui Santos"/>
    <d v="2018-08-02T00:00:00"/>
    <d v="2018-08-19T00:00:00"/>
    <n v="17"/>
    <n v="0.5"/>
    <n v="8.5"/>
    <n v="12"/>
  </r>
  <r>
    <x v="46"/>
    <x v="1"/>
    <s v="PEN 1G"/>
    <n v="1"/>
    <n v="48"/>
    <n v="48"/>
    <s v="Ana Costa"/>
    <d v="2018-07-03T00:00:00"/>
    <d v="2018-08-15T00:00:00"/>
    <n v="43"/>
    <n v="0.3"/>
    <n v="12.9"/>
    <n v="32"/>
  </r>
  <r>
    <x v="47"/>
    <x v="0"/>
    <s v="PORTÁTIL"/>
    <n v="1"/>
    <n v="52"/>
    <n v="52"/>
    <s v="Amélia Silva"/>
    <d v="2018-08-13T00:00:00"/>
    <d v="2018-09-26T00:00:00"/>
    <n v="44"/>
    <n v="1"/>
    <n v="44"/>
    <n v="33"/>
  </r>
  <r>
    <x v="48"/>
    <x v="1"/>
    <s v="DVD"/>
    <n v="1"/>
    <n v="91"/>
    <n v="91"/>
    <s v="Cândida Lobo"/>
    <d v="2018-07-04T00:00:00"/>
    <d v="2018-08-05T00:00:00"/>
    <n v="32"/>
    <n v="0.05"/>
    <n v="1.6"/>
    <n v="23"/>
  </r>
  <r>
    <x v="49"/>
    <x v="2"/>
    <s v="SCANNER"/>
    <n v="1"/>
    <n v="59"/>
    <n v="59"/>
    <s v="Cândida Lobo"/>
    <d v="2018-07-12T00:00:00"/>
    <d v="2018-08-13T00:00:00"/>
    <n v="32"/>
    <n v="1"/>
    <n v="32"/>
    <n v="23"/>
  </r>
  <r>
    <x v="50"/>
    <x v="2"/>
    <s v="IMPRESSORAS"/>
    <n v="1"/>
    <n v="62"/>
    <n v="62"/>
    <s v="Amélia Silva"/>
    <d v="2018-08-02T00:00:00"/>
    <d v="2018-08-30T00:00:00"/>
    <n v="28"/>
    <n v="0.5"/>
    <n v="14"/>
    <n v="21"/>
  </r>
  <r>
    <x v="51"/>
    <x v="2"/>
    <s v="SCANNER"/>
    <n v="1"/>
    <n v="80"/>
    <n v="80"/>
    <s v="Rui Santos"/>
    <d v="2018-07-16T00:00:00"/>
    <d v="2018-08-23T00:00:00"/>
    <n v="38"/>
    <n v="1"/>
    <n v="38"/>
    <n v="29"/>
  </r>
  <r>
    <x v="52"/>
    <x v="0"/>
    <s v="MONITOR"/>
    <n v="1"/>
    <n v="113"/>
    <n v="113"/>
    <s v="João Tomás"/>
    <d v="2018-08-20T00:00:00"/>
    <d v="2018-09-15T00:00:00"/>
    <n v="26"/>
    <n v="0.3"/>
    <n v="7.8"/>
    <n v="20"/>
  </r>
  <r>
    <x v="0"/>
    <x v="1"/>
    <s v="IMPRESSORAS"/>
    <n v="2"/>
    <n v="29"/>
    <n v="58"/>
    <s v="P. Fonseca"/>
    <d v="2018-07-01T00:00:00"/>
    <d v="2018-07-22T00:00:00"/>
    <n v="21"/>
    <n v="0.5"/>
    <n v="10.5"/>
    <n v="15"/>
  </r>
  <r>
    <x v="53"/>
    <x v="0"/>
    <s v="MP4"/>
    <n v="2"/>
    <n v="116"/>
    <n v="232"/>
    <s v="Ana Costa"/>
    <d v="2018-08-04T00:00:00"/>
    <d v="2018-09-07T00:00:00"/>
    <n v="34"/>
    <n v="1.1000000000000001"/>
    <n v="37.400000000000006"/>
    <n v="25"/>
  </r>
  <r>
    <x v="54"/>
    <x v="0"/>
    <s v="PEN 8G"/>
    <n v="2"/>
    <n v="75"/>
    <n v="150"/>
    <s v="Cândida Lobo"/>
    <d v="2018-07-13T00:00:00"/>
    <d v="2018-08-28T00:00:00"/>
    <n v="46"/>
    <n v="0.25"/>
    <n v="11.5"/>
    <n v="33"/>
  </r>
  <r>
    <x v="55"/>
    <x v="0"/>
    <s v="MP4"/>
    <n v="2"/>
    <n v="69"/>
    <n v="138"/>
    <s v="Cândida Lobo"/>
    <d v="2018-08-12T00:00:00"/>
    <d v="2018-08-28T00:00:00"/>
    <n v="16"/>
    <n v="1.1000000000000001"/>
    <n v="17.600000000000001"/>
    <n v="12"/>
  </r>
  <r>
    <x v="56"/>
    <x v="3"/>
    <s v="PEN 1G"/>
    <n v="2"/>
    <n v="122"/>
    <n v="244"/>
    <s v="Ana Costa"/>
    <d v="2018-08-12T00:00:00"/>
    <d v="2018-09-12T00:00:00"/>
    <n v="31"/>
    <n v="0.3"/>
    <n v="9.2999999999999989"/>
    <n v="23"/>
  </r>
  <r>
    <x v="3"/>
    <x v="3"/>
    <s v="CABO RGB"/>
    <n v="2"/>
    <n v="109"/>
    <n v="218"/>
    <s v="João Tomás"/>
    <d v="2018-07-12T00:00:00"/>
    <d v="2018-08-04T00:00:00"/>
    <n v="23"/>
    <n v="0.1"/>
    <n v="2.3000000000000003"/>
    <n v="17"/>
  </r>
  <r>
    <x v="4"/>
    <x v="3"/>
    <s v="TELEMÓVEL 3G"/>
    <n v="2"/>
    <n v="107"/>
    <n v="214"/>
    <s v="Ana Costa"/>
    <d v="2018-07-20T00:00:00"/>
    <d v="2018-09-08T00:00:00"/>
    <n v="50"/>
    <n v="1"/>
    <n v="50"/>
    <n v="36"/>
  </r>
  <r>
    <x v="57"/>
    <x v="2"/>
    <s v="IMPRESSORAS"/>
    <n v="2"/>
    <n v="112"/>
    <n v="224"/>
    <s v="Amélia Silva"/>
    <d v="2018-07-08T00:00:00"/>
    <d v="2018-08-23T00:00:00"/>
    <n v="46"/>
    <n v="0.5"/>
    <n v="23"/>
    <n v="34"/>
  </r>
  <r>
    <x v="58"/>
    <x v="2"/>
    <s v="PEN 1G"/>
    <n v="2"/>
    <n v="45"/>
    <n v="90"/>
    <s v="P. Fonseca"/>
    <d v="2018-07-05T00:00:00"/>
    <d v="2018-07-21T00:00:00"/>
    <n v="16"/>
    <n v="0.3"/>
    <n v="4.8"/>
    <n v="12"/>
  </r>
  <r>
    <x v="58"/>
    <x v="0"/>
    <s v="PEN 1G"/>
    <n v="2"/>
    <n v="102"/>
    <n v="204"/>
    <s v="João Tomás"/>
    <d v="2018-07-15T00:00:00"/>
    <d v="2018-08-14T00:00:00"/>
    <n v="30"/>
    <n v="0.3"/>
    <n v="9"/>
    <n v="22"/>
  </r>
  <r>
    <x v="59"/>
    <x v="0"/>
    <s v="MP4"/>
    <n v="2"/>
    <n v="117"/>
    <n v="234"/>
    <s v="P. Fonseca"/>
    <d v="2018-08-30T00:00:00"/>
    <d v="2018-10-05T00:00:00"/>
    <n v="36"/>
    <n v="1.1000000000000001"/>
    <n v="39.6"/>
    <n v="27"/>
  </r>
  <r>
    <x v="17"/>
    <x v="0"/>
    <s v="MP3"/>
    <n v="2"/>
    <n v="68"/>
    <n v="136"/>
    <s v="P. Fonseca"/>
    <d v="2018-07-15T00:00:00"/>
    <d v="2018-08-24T00:00:00"/>
    <n v="40"/>
    <n v="0.1"/>
    <n v="4"/>
    <n v="30"/>
  </r>
  <r>
    <x v="60"/>
    <x v="2"/>
    <s v="IMPRESSORAS"/>
    <n v="2"/>
    <n v="31"/>
    <n v="62"/>
    <s v="Cândida Lobo"/>
    <d v="2018-07-14T00:00:00"/>
    <d v="2018-08-20T00:00:00"/>
    <n v="37"/>
    <n v="0.5"/>
    <n v="18.5"/>
    <n v="26"/>
  </r>
  <r>
    <x v="20"/>
    <x v="2"/>
    <s v="PORTÁTIL"/>
    <n v="2"/>
    <n v="125"/>
    <n v="250"/>
    <s v="Ana Costa"/>
    <d v="2018-08-21T00:00:00"/>
    <d v="2018-09-29T00:00:00"/>
    <n v="39"/>
    <n v="1"/>
    <n v="39"/>
    <n v="29"/>
  </r>
  <r>
    <x v="61"/>
    <x v="3"/>
    <s v="PC"/>
    <n v="2"/>
    <n v="99"/>
    <n v="198"/>
    <s v="Ana Costa"/>
    <d v="2018-07-31T00:00:00"/>
    <d v="2018-08-15T00:00:00"/>
    <n v="15"/>
    <n v="0.5"/>
    <n v="7.5"/>
    <n v="12"/>
  </r>
  <r>
    <x v="62"/>
    <x v="3"/>
    <s v="PORTÁTIL"/>
    <n v="2"/>
    <n v="124"/>
    <n v="248"/>
    <s v="P. Fonseca"/>
    <d v="2018-08-01T00:00:00"/>
    <d v="2018-09-08T00:00:00"/>
    <n v="38"/>
    <n v="1"/>
    <n v="38"/>
    <n v="28"/>
  </r>
  <r>
    <x v="63"/>
    <x v="1"/>
    <s v="MONITOR"/>
    <n v="2"/>
    <n v="36"/>
    <n v="72"/>
    <s v="Rui Santos"/>
    <d v="2018-07-03T00:00:00"/>
    <d v="2018-08-16T00:00:00"/>
    <n v="44"/>
    <n v="0.3"/>
    <n v="13.2"/>
    <n v="33"/>
  </r>
  <r>
    <x v="63"/>
    <x v="2"/>
    <s v="CABO RGB"/>
    <n v="2"/>
    <n v="84"/>
    <n v="168"/>
    <s v="Rui Santos"/>
    <d v="2018-07-16T00:00:00"/>
    <d v="2018-08-30T00:00:00"/>
    <n v="45"/>
    <n v="0.1"/>
    <n v="4.5"/>
    <n v="34"/>
  </r>
  <r>
    <x v="64"/>
    <x v="2"/>
    <s v="PEN 1G"/>
    <n v="2"/>
    <n v="120"/>
    <n v="240"/>
    <s v="João Tomás"/>
    <d v="2018-08-13T00:00:00"/>
    <d v="2018-09-01T00:00:00"/>
    <n v="19"/>
    <n v="0.3"/>
    <n v="5.7"/>
    <n v="15"/>
  </r>
  <r>
    <x v="29"/>
    <x v="1"/>
    <s v="RATOS"/>
    <n v="2"/>
    <n v="58"/>
    <n v="116"/>
    <s v="João Tomás"/>
    <d v="2018-08-18T00:00:00"/>
    <d v="2018-10-05T00:00:00"/>
    <n v="48"/>
    <n v="1"/>
    <n v="48"/>
    <n v="35"/>
  </r>
  <r>
    <x v="65"/>
    <x v="1"/>
    <s v="SCANNER"/>
    <n v="2"/>
    <n v="127"/>
    <n v="254"/>
    <s v="Rui Santos"/>
    <d v="2018-07-14T00:00:00"/>
    <d v="2018-08-08T00:00:00"/>
    <n v="25"/>
    <n v="1"/>
    <n v="25"/>
    <n v="18"/>
  </r>
  <r>
    <x v="66"/>
    <x v="0"/>
    <s v="RATOS"/>
    <n v="2"/>
    <n v="56"/>
    <n v="112"/>
    <s v="João Tomás"/>
    <d v="2018-07-13T00:00:00"/>
    <d v="2018-08-14T00:00:00"/>
    <n v="32"/>
    <n v="1"/>
    <n v="32"/>
    <n v="23"/>
  </r>
  <r>
    <x v="34"/>
    <x v="3"/>
    <s v="CABO RGB"/>
    <n v="2"/>
    <n v="110"/>
    <n v="220"/>
    <s v="Rui Santos"/>
    <d v="2018-08-15T00:00:00"/>
    <d v="2018-09-30T00:00:00"/>
    <n v="46"/>
    <n v="0.1"/>
    <n v="4.6000000000000005"/>
    <n v="33"/>
  </r>
  <r>
    <x v="67"/>
    <x v="2"/>
    <s v="IMPRESSORAS"/>
    <n v="2"/>
    <n v="92"/>
    <n v="184"/>
    <s v="Ana Costa"/>
    <d v="2018-08-26T00:00:00"/>
    <d v="2018-09-11T00:00:00"/>
    <n v="16"/>
    <n v="0.5"/>
    <n v="8"/>
    <n v="12"/>
  </r>
  <r>
    <x v="68"/>
    <x v="3"/>
    <s v="SCANNER"/>
    <n v="2"/>
    <n v="126"/>
    <n v="252"/>
    <s v="João Tomás"/>
    <d v="2018-07-23T00:00:00"/>
    <d v="2018-08-16T00:00:00"/>
    <n v="24"/>
    <n v="1"/>
    <n v="24"/>
    <n v="19"/>
  </r>
  <r>
    <x v="69"/>
    <x v="2"/>
    <s v="CABO RGB"/>
    <n v="2"/>
    <n v="23"/>
    <n v="46"/>
    <s v="João Tomás"/>
    <d v="2018-08-19T00:00:00"/>
    <d v="2018-09-16T00:00:00"/>
    <n v="28"/>
    <n v="0.1"/>
    <n v="2.8000000000000003"/>
    <n v="20"/>
  </r>
  <r>
    <x v="69"/>
    <x v="0"/>
    <s v="CABO RGB"/>
    <n v="2"/>
    <n v="83"/>
    <n v="166"/>
    <s v="João Tomás"/>
    <d v="2018-07-13T00:00:00"/>
    <d v="2018-08-23T00:00:00"/>
    <n v="41"/>
    <n v="0.1"/>
    <n v="4.1000000000000005"/>
    <n v="30"/>
  </r>
  <r>
    <x v="41"/>
    <x v="2"/>
    <s v="PEN 8G"/>
    <n v="2"/>
    <n v="74"/>
    <n v="148"/>
    <s v="Ana Costa"/>
    <d v="2018-08-28T00:00:00"/>
    <d v="2018-10-11T00:00:00"/>
    <n v="44"/>
    <n v="0.25"/>
    <n v="11"/>
    <n v="33"/>
  </r>
  <r>
    <x v="41"/>
    <x v="2"/>
    <s v="CABO RGB"/>
    <n v="2"/>
    <n v="85"/>
    <n v="170"/>
    <s v="P. Fonseca"/>
    <d v="2018-07-08T00:00:00"/>
    <d v="2018-08-24T00:00:00"/>
    <n v="47"/>
    <n v="0.1"/>
    <n v="4.7"/>
    <n v="35"/>
  </r>
  <r>
    <x v="70"/>
    <x v="3"/>
    <s v="MP4"/>
    <n v="2"/>
    <n v="70"/>
    <n v="140"/>
    <s v="Amélia Silva"/>
    <d v="2018-08-18T00:00:00"/>
    <d v="2018-09-19T00:00:00"/>
    <n v="32"/>
    <n v="1.1000000000000001"/>
    <n v="35.200000000000003"/>
    <n v="23"/>
  </r>
  <r>
    <x v="43"/>
    <x v="0"/>
    <s v="RATOS"/>
    <n v="2"/>
    <n v="55"/>
    <n v="110"/>
    <s v="Cândida Lobo"/>
    <d v="2018-08-16T00:00:00"/>
    <d v="2018-09-13T00:00:00"/>
    <n v="28"/>
    <n v="1"/>
    <n v="28"/>
    <n v="21"/>
  </r>
  <r>
    <x v="43"/>
    <x v="2"/>
    <s v="DVD"/>
    <n v="2"/>
    <n v="89"/>
    <n v="178"/>
    <s v="Ana Costa"/>
    <d v="2018-07-07T00:00:00"/>
    <d v="2018-08-01T00:00:00"/>
    <n v="25"/>
    <n v="0.05"/>
    <n v="1.25"/>
    <n v="18"/>
  </r>
  <r>
    <x v="71"/>
    <x v="1"/>
    <s v="PC"/>
    <n v="2"/>
    <n v="71"/>
    <n v="142"/>
    <s v="Amélia Silva"/>
    <d v="2018-07-01T00:00:00"/>
    <d v="2018-07-29T00:00:00"/>
    <n v="28"/>
    <n v="0.5"/>
    <n v="14"/>
    <n v="20"/>
  </r>
  <r>
    <x v="72"/>
    <x v="3"/>
    <s v="CABO RGB"/>
    <n v="2"/>
    <n v="24"/>
    <n v="48"/>
    <s v="P. Fonseca"/>
    <d v="2018-08-06T00:00:00"/>
    <d v="2018-09-17T00:00:00"/>
    <n v="42"/>
    <n v="0.1"/>
    <n v="4.2"/>
    <n v="31"/>
  </r>
  <r>
    <x v="73"/>
    <x v="2"/>
    <s v="MP3"/>
    <n v="2"/>
    <n v="115"/>
    <n v="230"/>
    <s v="Rui Santos"/>
    <d v="2018-07-22T00:00:00"/>
    <d v="2018-08-10T00:00:00"/>
    <n v="19"/>
    <n v="0.1"/>
    <n v="1.9000000000000001"/>
    <n v="15"/>
  </r>
  <r>
    <x v="50"/>
    <x v="2"/>
    <s v="TELEMÓVEL 3G"/>
    <n v="2"/>
    <n v="108"/>
    <n v="216"/>
    <s v="Rui Santos"/>
    <d v="2018-08-09T00:00:00"/>
    <d v="2018-09-28T00:00:00"/>
    <n v="50"/>
    <n v="1"/>
    <n v="50"/>
    <n v="37"/>
  </r>
  <r>
    <x v="0"/>
    <x v="0"/>
    <s v="CD"/>
    <n v="3"/>
    <n v="86"/>
    <n v="258"/>
    <s v="Cândida Lobo"/>
    <d v="2018-08-29T00:00:00"/>
    <d v="2018-09-27T00:00:00"/>
    <n v="29"/>
    <n v="0.05"/>
    <n v="1.4500000000000002"/>
    <n v="22"/>
  </r>
  <r>
    <x v="55"/>
    <x v="0"/>
    <s v="DVD"/>
    <n v="3"/>
    <n v="90"/>
    <n v="270"/>
    <s v="Rui Santos"/>
    <d v="2018-08-15T00:00:00"/>
    <d v="2018-09-12T00:00:00"/>
    <n v="28"/>
    <n v="0.05"/>
    <n v="1.4000000000000001"/>
    <n v="21"/>
  </r>
  <r>
    <x v="74"/>
    <x v="0"/>
    <s v="DVD"/>
    <n v="3"/>
    <n v="111"/>
    <n v="333"/>
    <s v="P. Fonseca"/>
    <d v="2018-07-10T00:00:00"/>
    <d v="2018-08-03T00:00:00"/>
    <n v="24"/>
    <n v="0.05"/>
    <n v="1.2000000000000002"/>
    <n v="19"/>
  </r>
  <r>
    <x v="75"/>
    <x v="3"/>
    <s v="PORTÁTIL"/>
    <n v="3"/>
    <n v="76"/>
    <n v="228"/>
    <s v="Ana Costa"/>
    <d v="2018-08-20T00:00:00"/>
    <d v="2018-09-06T00:00:00"/>
    <n v="17"/>
    <n v="1"/>
    <n v="17"/>
    <n v="14"/>
  </r>
  <r>
    <x v="76"/>
    <x v="1"/>
    <s v="MP4"/>
    <n v="3"/>
    <n v="38"/>
    <n v="114"/>
    <s v="Marco Pena"/>
    <d v="2018-08-27T00:00:00"/>
    <d v="2018-09-20T00:00:00"/>
    <n v="24"/>
    <n v="1.1000000000000001"/>
    <n v="26.400000000000002"/>
    <n v="19"/>
  </r>
  <r>
    <x v="77"/>
    <x v="0"/>
    <s v="MONITOR"/>
    <n v="3"/>
    <n v="96"/>
    <n v="288"/>
    <s v="P. Fonseca"/>
    <d v="2018-07-14T00:00:00"/>
    <d v="2018-08-23T00:00:00"/>
    <n v="40"/>
    <n v="0.3"/>
    <n v="12"/>
    <n v="29"/>
  </r>
  <r>
    <x v="59"/>
    <x v="1"/>
    <s v="PEN 1G"/>
    <n v="3"/>
    <n v="49"/>
    <n v="147"/>
    <s v="Ana Costa"/>
    <d v="2018-07-18T00:00:00"/>
    <d v="2018-09-05T00:00:00"/>
    <n v="49"/>
    <n v="0.3"/>
    <n v="14.7"/>
    <n v="36"/>
  </r>
  <r>
    <x v="78"/>
    <x v="2"/>
    <s v="SCANNER"/>
    <n v="3"/>
    <n v="106"/>
    <n v="318"/>
    <s v="João Tomás"/>
    <d v="2018-07-27T00:00:00"/>
    <d v="2018-09-14T00:00:00"/>
    <n v="49"/>
    <n v="1"/>
    <n v="49"/>
    <n v="36"/>
  </r>
  <r>
    <x v="35"/>
    <x v="2"/>
    <s v="MONITOR"/>
    <n v="3"/>
    <n v="65"/>
    <n v="195"/>
    <s v="Ana Costa"/>
    <d v="2018-07-24T00:00:00"/>
    <d v="2018-08-29T00:00:00"/>
    <n v="36"/>
    <n v="0.3"/>
    <n v="10.799999999999999"/>
    <n v="27"/>
  </r>
  <r>
    <x v="79"/>
    <x v="2"/>
    <s v="RATOS"/>
    <n v="3"/>
    <n v="78"/>
    <n v="234"/>
    <s v="Cândida Lobo"/>
    <d v="2018-07-10T00:00:00"/>
    <d v="2018-08-09T00:00:00"/>
    <n v="30"/>
    <n v="1"/>
    <n v="30"/>
    <n v="23"/>
  </r>
  <r>
    <x v="80"/>
    <x v="2"/>
    <s v="PEN 1G"/>
    <n v="3"/>
    <n v="121"/>
    <n v="363"/>
    <s v="João Tomás"/>
    <d v="2018-07-18T00:00:00"/>
    <d v="2018-08-08T00:00:00"/>
    <n v="21"/>
    <n v="0.3"/>
    <n v="6.3"/>
    <n v="16"/>
  </r>
  <r>
    <x v="47"/>
    <x v="3"/>
    <s v="SCANNER"/>
    <n v="3"/>
    <n v="105"/>
    <n v="315"/>
    <s v="P. Fonseca"/>
    <d v="2018-08-09T00:00:00"/>
    <d v="2018-09-17T00:00:00"/>
    <n v="39"/>
    <n v="1"/>
    <n v="39"/>
    <n v="28"/>
  </r>
  <r>
    <x v="81"/>
    <x v="3"/>
    <s v="PEN 1G"/>
    <n v="3"/>
    <n v="44"/>
    <n v="132"/>
    <s v="João Tomás"/>
    <d v="2018-08-14T00:00:00"/>
    <d v="2018-08-29T00:00:00"/>
    <n v="15"/>
    <n v="0.3"/>
    <n v="4.5"/>
    <n v="12"/>
  </r>
  <r>
    <x v="35"/>
    <x v="1"/>
    <s v="MONITOR"/>
    <n v="4"/>
    <n v="34"/>
    <n v="136"/>
    <s v="Ana Costa"/>
    <d v="2018-08-27T00:00:00"/>
    <d v="2018-09-25T00:00:00"/>
    <n v="29"/>
    <n v="0.3"/>
    <n v="8.6999999999999993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D46B1-1DE5-4068-958C-DA119D1CA205}" name="Tabela Dinâmica1" cacheId="212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3" rowHeaderCaption="Fornecedor" colHeaderCaption="Rececionistas">
  <location ref="A3:I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2" name="[Intervalo].[PRODUTO].[All]" cap="All"/>
  </pageFields>
  <dataFields count="1">
    <dataField name="Total de Compras" fld="1" baseField="0" baseItem="0" numFmtId="164"/>
  </dataFields>
  <formats count="21">
    <format dxfId="7">
      <pivotArea outline="0" collapsedLevelsAreSubtotals="1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6">
      <pivotArea dataOnly="0" labelOnly="1" fieldPosition="0">
        <references count="1">
          <reference field="2" count="0"/>
        </references>
      </pivotArea>
    </format>
    <format dxfId="17">
      <pivotArea dataOnly="0" labelOnly="1" grandCol="1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2" type="button" dataOnly="0" labelOnly="1" outline="0" axis="axisCol" fieldPosition="0"/>
    </format>
    <format dxfId="22">
      <pivotArea type="topRight" dataOnly="0" labelOnly="1" outline="0" fieldPosition="0"/>
    </format>
    <format dxfId="23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6">
      <pivotArea dataOnly="0" labelOnly="1" fieldPosition="0">
        <references count="1">
          <reference field="2" count="0"/>
        </references>
      </pivotArea>
    </format>
    <format dxfId="27">
      <pivotArea dataOnly="0" labelOnly="1" grandCol="1" outline="0" fieldPosition="0"/>
    </format>
  </format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de Compras"/>
  </pivotHierarchies>
  <pivotTableStyleInfo name="PivotStyleDark16" showRowHeaders="1" showColHeaders="1" showRowStripes="0" showColStripes="0" showLastColumn="1"/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lha1!$A$1:$M$107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6F0DB-4C0D-4F6A-8F8F-A505F43F8E85}" name="Tabela Dinâmica2" cacheId="2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0" firstDataRow="1" firstDataCol="1"/>
  <pivotFields count="15">
    <pivotField numFmtId="14" showAll="0">
      <items count="83">
        <item x="0"/>
        <item x="53"/>
        <item x="54"/>
        <item x="55"/>
        <item x="1"/>
        <item x="56"/>
        <item x="2"/>
        <item x="3"/>
        <item x="4"/>
        <item x="5"/>
        <item x="74"/>
        <item x="6"/>
        <item x="7"/>
        <item x="75"/>
        <item x="8"/>
        <item x="57"/>
        <item x="9"/>
        <item x="76"/>
        <item x="77"/>
        <item x="10"/>
        <item x="11"/>
        <item x="12"/>
        <item x="13"/>
        <item x="14"/>
        <item x="58"/>
        <item x="59"/>
        <item x="15"/>
        <item x="16"/>
        <item x="17"/>
        <item x="18"/>
        <item x="60"/>
        <item x="19"/>
        <item x="20"/>
        <item x="21"/>
        <item x="61"/>
        <item x="22"/>
        <item x="23"/>
        <item x="62"/>
        <item x="24"/>
        <item x="25"/>
        <item x="63"/>
        <item x="26"/>
        <item x="64"/>
        <item x="27"/>
        <item x="78"/>
        <item x="28"/>
        <item x="29"/>
        <item x="30"/>
        <item x="31"/>
        <item x="65"/>
        <item x="32"/>
        <item x="33"/>
        <item x="66"/>
        <item x="34"/>
        <item x="67"/>
        <item x="35"/>
        <item x="36"/>
        <item x="37"/>
        <item x="38"/>
        <item x="68"/>
        <item x="39"/>
        <item x="40"/>
        <item x="69"/>
        <item x="41"/>
        <item x="70"/>
        <item x="42"/>
        <item x="43"/>
        <item x="44"/>
        <item x="79"/>
        <item x="45"/>
        <item x="71"/>
        <item x="46"/>
        <item x="80"/>
        <item x="47"/>
        <item x="72"/>
        <item x="48"/>
        <item x="49"/>
        <item x="73"/>
        <item x="50"/>
        <item x="51"/>
        <item x="81"/>
        <item x="5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numFmtId="44" showAll="0"/>
    <pivotField dataField="1" numFmtId="44" showAll="0"/>
    <pivotField showAll="0"/>
    <pivotField numFmtId="14" showAll="0"/>
    <pivotField numFmtId="14" showAll="0"/>
    <pivotField showAll="0"/>
    <pivotField numFmtId="164" showAll="0"/>
    <pivotField numFmtId="16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USTO DO PRODUTO" fld="5" baseField="0" baseItem="0"/>
    <dataField name="Média de CUSTO DO PRODUTO2" fld="5" subtotal="average" baseField="13" baseItem="3"/>
    <dataField name="Contagem de CUSTO DO PRODUTO" fld="5" subtotal="count" baseField="1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field="1" type="button" dataOnly="0" labelOnly="1" outline="0" axis="axisRow" fieldPosition="0"/>
    </format>
    <format dxfId="2">
      <pivotArea type="topRight" dataOnly="0" labelOnly="1" outline="0" fieldPosition="0"/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A91387E4-CA9C-497B-B192-ABF705B01EB9}" sourceName="[Intervalo].[PRODUTO]">
  <pivotTables>
    <pivotTable tabId="2" name="Tabela Dinâmica1"/>
  </pivotTables>
  <data>
    <olap pivotCacheId="1982039202">
      <levels count="2">
        <level uniqueName="[Intervalo].[PRODUTO].[(All)]" sourceCaption="(All)" count="0"/>
        <level uniqueName="[Intervalo].[PRODUTO].[PRODUTO]" sourceCaption="PRODUTO" count="16">
          <ranges>
            <range startItem="0">
              <i n="[Intervalo].[PRODUTO].&amp;[CABO RGB]" c="CABO RGB"/>
              <i n="[Intervalo].[PRODUTO].&amp;[CD]" c="CD"/>
              <i n="[Intervalo].[PRODUTO].&amp;[DVD]" c="DVD"/>
              <i n="[Intervalo].[PRODUTO].&amp;[IMPRESSORAS]" c="IMPRESSORAS"/>
              <i n="[Intervalo].[PRODUTO].&amp;[MONITOR]" c="MONITOR"/>
              <i n="[Intervalo].[PRODUTO].&amp;[MP3]" c="MP3"/>
              <i n="[Intervalo].[PRODUTO].&amp;[MP4]" c="MP4"/>
              <i n="[Intervalo].[PRODUTO].&amp;[PC]" c="PC"/>
              <i n="[Intervalo].[PRODUTO].&amp;[PEN 16G]" c="PEN 16G"/>
              <i n="[Intervalo].[PRODUTO].&amp;[PEN 1G]" c="PEN 1G"/>
              <i n="[Intervalo].[PRODUTO].&amp;[PEN 4G]" c="PEN 4G"/>
              <i n="[Intervalo].[PRODUTO].&amp;[PEN 8G]" c="PEN 8G"/>
              <i n="[Intervalo].[PRODUTO].&amp;[PORTÁTIL]" c="PORTÁTIL"/>
              <i n="[Intervalo].[PRODUTO].&amp;[RATOS]" c="RATOS"/>
              <i n="[Intervalo].[PRODUTO].&amp;[SCANNER]" c="SCANNER"/>
              <i n="[Intervalo].[PRODUTO].&amp;[TELEMÓVEL 3G]" c="TELEMÓVEL 3G"/>
            </range>
          </ranges>
        </level>
      </levels>
      <selections count="1">
        <selection n="[Intervalo].[PRODU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B890D520-0704-4F13-A3DD-F1808AD06879}" cache="SegmentaçãoDeDados_PRODUTO" caption="PRODUTO" level="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_DATA_COMPRA" xr10:uid="{8C1F2899-2EC3-47B7-8433-B8F183B429F7}" sourceName="[Intervalo].[DATA COMPRA]">
  <pivotTables>
    <pivotTable tabId="2" name="Tabela Dinâmica1"/>
  </pivotTables>
  <state minimalRefreshVersion="6" lastRefreshVersion="6" pivotCacheId="1277865345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MPRA" xr10:uid="{8CE16869-B807-413E-B737-A03280035488}" cache="LinhaCronológica_DATA_COMPRA" caption="DATA COMPRA" level="2" selectionLevel="2" scrollPosition="2018-01-01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FB16-6810-4512-A6D9-B6DD667A057A}">
  <dimension ref="A1:Q107"/>
  <sheetViews>
    <sheetView tabSelected="1" zoomScale="80" zoomScaleNormal="80" workbookViewId="0">
      <selection activeCell="E9" sqref="E9"/>
    </sheetView>
  </sheetViews>
  <sheetFormatPr defaultRowHeight="15" x14ac:dyDescent="0.25"/>
  <cols>
    <col min="1" max="1" width="13.85546875" customWidth="1"/>
    <col min="2" max="2" width="14.7109375" customWidth="1"/>
    <col min="3" max="3" width="17.85546875" customWidth="1"/>
    <col min="4" max="4" width="11.28515625" customWidth="1"/>
    <col min="5" max="5" width="12.42578125" customWidth="1"/>
    <col min="6" max="6" width="13.140625" customWidth="1"/>
    <col min="7" max="8" width="17.85546875" customWidth="1"/>
    <col min="9" max="9" width="14.28515625" customWidth="1"/>
    <col min="10" max="10" width="13.140625" customWidth="1"/>
    <col min="11" max="11" width="16" customWidth="1"/>
    <col min="12" max="12" width="14.7109375" customWidth="1"/>
    <col min="13" max="13" width="14.5703125" customWidth="1"/>
    <col min="16" max="16" width="15" bestFit="1" customWidth="1"/>
  </cols>
  <sheetData>
    <row r="1" spans="1:17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x14ac:dyDescent="0.25">
      <c r="A2" s="2">
        <v>43101</v>
      </c>
      <c r="B2" s="10" t="s">
        <v>39</v>
      </c>
      <c r="C2" s="3" t="s">
        <v>28</v>
      </c>
      <c r="D2" s="3">
        <v>1</v>
      </c>
      <c r="E2" s="4">
        <v>54</v>
      </c>
      <c r="F2" s="5">
        <f>E2*D2</f>
        <v>54</v>
      </c>
      <c r="G2" s="3" t="s">
        <v>21</v>
      </c>
      <c r="H2" s="6">
        <v>43302</v>
      </c>
      <c r="I2" s="6">
        <v>43350</v>
      </c>
      <c r="J2" s="7">
        <f>I2-H2</f>
        <v>48</v>
      </c>
      <c r="K2" s="8">
        <f>VLOOKUP(C2,Folha1!$P$2:$Q$14,2)</f>
        <v>1</v>
      </c>
      <c r="L2" s="8">
        <f>J2*K2</f>
        <v>48</v>
      </c>
      <c r="M2" s="9">
        <f>NETWORKDAYS(H2,I2)</f>
        <v>35</v>
      </c>
      <c r="P2" s="3" t="s">
        <v>13</v>
      </c>
      <c r="Q2" s="8">
        <v>0.1</v>
      </c>
    </row>
    <row r="3" spans="1:17" x14ac:dyDescent="0.25">
      <c r="A3" s="2">
        <v>43106</v>
      </c>
      <c r="B3" s="10" t="s">
        <v>39</v>
      </c>
      <c r="C3" s="3" t="s">
        <v>16</v>
      </c>
      <c r="D3" s="3">
        <v>1</v>
      </c>
      <c r="E3" s="4">
        <v>26</v>
      </c>
      <c r="F3" s="5">
        <f>E3*D3</f>
        <v>26</v>
      </c>
      <c r="G3" s="3" t="s">
        <v>17</v>
      </c>
      <c r="H3" s="6">
        <v>43308</v>
      </c>
      <c r="I3" s="6">
        <v>43340</v>
      </c>
      <c r="J3" s="7">
        <f>I3-H3</f>
        <v>32</v>
      </c>
      <c r="K3" s="8">
        <f>VLOOKUP(C3,Folha1!$P$2:$Q$14,2)</f>
        <v>0.05</v>
      </c>
      <c r="L3" s="8">
        <f>J3*K3</f>
        <v>1.6</v>
      </c>
      <c r="M3" s="9">
        <f>NETWORKDAYS(H3,I3)</f>
        <v>23</v>
      </c>
      <c r="P3" s="3" t="s">
        <v>16</v>
      </c>
      <c r="Q3" s="8">
        <v>0.05</v>
      </c>
    </row>
    <row r="4" spans="1:17" x14ac:dyDescent="0.25">
      <c r="A4" s="2">
        <v>43112</v>
      </c>
      <c r="B4" s="10" t="s">
        <v>38</v>
      </c>
      <c r="C4" s="3" t="s">
        <v>16</v>
      </c>
      <c r="D4" s="3">
        <v>1</v>
      </c>
      <c r="E4" s="4">
        <v>27</v>
      </c>
      <c r="F4" s="5">
        <f>E4*D4</f>
        <v>27</v>
      </c>
      <c r="G4" s="3" t="s">
        <v>18</v>
      </c>
      <c r="H4" s="6">
        <v>43339</v>
      </c>
      <c r="I4" s="6">
        <v>43374</v>
      </c>
      <c r="J4" s="7">
        <f>I4-H4</f>
        <v>35</v>
      </c>
      <c r="K4" s="8">
        <f>VLOOKUP(C4,Folha1!$P$2:$Q$14,2)</f>
        <v>0.05</v>
      </c>
      <c r="L4" s="8">
        <f>J4*K4</f>
        <v>1.75</v>
      </c>
      <c r="M4" s="9">
        <f>NETWORKDAYS(H4,I4)</f>
        <v>26</v>
      </c>
      <c r="P4" s="3" t="s">
        <v>32</v>
      </c>
      <c r="Q4" s="8">
        <v>0.05</v>
      </c>
    </row>
    <row r="5" spans="1:17" x14ac:dyDescent="0.25">
      <c r="A5" s="2">
        <v>43118</v>
      </c>
      <c r="B5" s="10" t="s">
        <v>36</v>
      </c>
      <c r="C5" s="3" t="s">
        <v>22</v>
      </c>
      <c r="D5" s="3">
        <v>1</v>
      </c>
      <c r="E5" s="4">
        <v>95</v>
      </c>
      <c r="F5" s="5">
        <f>E5*D5</f>
        <v>95</v>
      </c>
      <c r="G5" s="3" t="s">
        <v>14</v>
      </c>
      <c r="H5" s="6">
        <v>43324</v>
      </c>
      <c r="I5" s="6">
        <v>43344</v>
      </c>
      <c r="J5" s="7">
        <f>I5-H5</f>
        <v>20</v>
      </c>
      <c r="K5" s="8">
        <f>VLOOKUP(C5,Folha1!$P$2:$Q$14,2)</f>
        <v>0.3</v>
      </c>
      <c r="L5" s="8">
        <f>J5*K5</f>
        <v>6</v>
      </c>
      <c r="M5" s="9">
        <f>NETWORKDAYS(H5,I5)</f>
        <v>15</v>
      </c>
      <c r="P5" s="3" t="s">
        <v>20</v>
      </c>
      <c r="Q5" s="8">
        <v>0.5</v>
      </c>
    </row>
    <row r="6" spans="1:17" x14ac:dyDescent="0.25">
      <c r="A6" s="2">
        <v>43119</v>
      </c>
      <c r="B6" s="10" t="s">
        <v>39</v>
      </c>
      <c r="C6" s="3" t="s">
        <v>22</v>
      </c>
      <c r="D6" s="3">
        <v>1</v>
      </c>
      <c r="E6" s="4">
        <v>33</v>
      </c>
      <c r="F6" s="5">
        <f>E6*D6</f>
        <v>33</v>
      </c>
      <c r="G6" s="3" t="s">
        <v>18</v>
      </c>
      <c r="H6" s="6">
        <v>43301</v>
      </c>
      <c r="I6" s="6">
        <v>43319</v>
      </c>
      <c r="J6" s="7">
        <f>I6-H6</f>
        <v>18</v>
      </c>
      <c r="K6" s="8">
        <f>VLOOKUP(C6,Folha1!$P$2:$Q$14,2)</f>
        <v>0.3</v>
      </c>
      <c r="L6" s="8">
        <f>J6*K6</f>
        <v>5.3999999999999995</v>
      </c>
      <c r="M6" s="9">
        <f>NETWORKDAYS(H6,I6)</f>
        <v>13</v>
      </c>
      <c r="P6" s="3" t="s">
        <v>22</v>
      </c>
      <c r="Q6" s="8">
        <v>0.3</v>
      </c>
    </row>
    <row r="7" spans="1:17" x14ac:dyDescent="0.25">
      <c r="A7" s="2">
        <v>43120</v>
      </c>
      <c r="B7" s="10" t="s">
        <v>36</v>
      </c>
      <c r="C7" s="3" t="s">
        <v>25</v>
      </c>
      <c r="D7" s="3">
        <v>1</v>
      </c>
      <c r="E7" s="4">
        <v>39</v>
      </c>
      <c r="F7" s="5">
        <f>E7*D7</f>
        <v>39</v>
      </c>
      <c r="G7" s="3" t="s">
        <v>15</v>
      </c>
      <c r="H7" s="6">
        <v>43305</v>
      </c>
      <c r="I7" s="6">
        <v>43323</v>
      </c>
      <c r="J7" s="7">
        <f>I7-H7</f>
        <v>18</v>
      </c>
      <c r="K7" s="8">
        <f>VLOOKUP(C7,Folha1!$P$2:$Q$14,2)</f>
        <v>0.5</v>
      </c>
      <c r="L7" s="8">
        <f>J7*K7</f>
        <v>9</v>
      </c>
      <c r="M7" s="9">
        <f>NETWORKDAYS(H7,I7)</f>
        <v>14</v>
      </c>
      <c r="P7" s="3" t="s">
        <v>33</v>
      </c>
      <c r="Q7" s="8">
        <v>0.1</v>
      </c>
    </row>
    <row r="8" spans="1:17" x14ac:dyDescent="0.25">
      <c r="A8" s="2">
        <v>43125</v>
      </c>
      <c r="B8" s="10" t="s">
        <v>38</v>
      </c>
      <c r="C8" s="3" t="s">
        <v>22</v>
      </c>
      <c r="D8" s="3">
        <v>1</v>
      </c>
      <c r="E8" s="4">
        <v>64</v>
      </c>
      <c r="F8" s="5">
        <f>E8*D8</f>
        <v>64</v>
      </c>
      <c r="G8" s="3" t="s">
        <v>23</v>
      </c>
      <c r="H8" s="6">
        <v>43336</v>
      </c>
      <c r="I8" s="6">
        <v>43362</v>
      </c>
      <c r="J8" s="7">
        <f>I8-H8</f>
        <v>26</v>
      </c>
      <c r="K8" s="8">
        <f>VLOOKUP(C8,Folha1!$P$2:$Q$14,2)</f>
        <v>0.3</v>
      </c>
      <c r="L8" s="8">
        <f>J8*K8</f>
        <v>7.8</v>
      </c>
      <c r="M8" s="9">
        <f>NETWORKDAYS(H8,I8)</f>
        <v>19</v>
      </c>
      <c r="P8" s="3" t="s">
        <v>24</v>
      </c>
      <c r="Q8" s="8">
        <v>1.1000000000000001</v>
      </c>
    </row>
    <row r="9" spans="1:17" x14ac:dyDescent="0.25">
      <c r="A9" s="2">
        <v>43128</v>
      </c>
      <c r="B9" s="10" t="s">
        <v>38</v>
      </c>
      <c r="C9" s="3" t="s">
        <v>16</v>
      </c>
      <c r="D9" s="3">
        <v>1</v>
      </c>
      <c r="E9" s="4">
        <v>88</v>
      </c>
      <c r="F9" s="5">
        <f>E9*D9</f>
        <v>88</v>
      </c>
      <c r="G9" s="3" t="s">
        <v>18</v>
      </c>
      <c r="H9" s="6">
        <v>43342</v>
      </c>
      <c r="I9" s="6">
        <v>43381</v>
      </c>
      <c r="J9" s="7">
        <f>I9-H9</f>
        <v>39</v>
      </c>
      <c r="K9" s="8">
        <f>VLOOKUP(C9,Folha1!$P$2:$Q$14,2)</f>
        <v>0.05</v>
      </c>
      <c r="L9" s="8">
        <f>J9*K9</f>
        <v>1.9500000000000002</v>
      </c>
      <c r="M9" s="9">
        <f>NETWORKDAYS(H9,I9)</f>
        <v>28</v>
      </c>
      <c r="P9" s="3" t="s">
        <v>25</v>
      </c>
      <c r="Q9" s="8">
        <v>0.5</v>
      </c>
    </row>
    <row r="10" spans="1:17" x14ac:dyDescent="0.25">
      <c r="A10" s="2">
        <v>43132</v>
      </c>
      <c r="B10" s="10" t="s">
        <v>38</v>
      </c>
      <c r="C10" s="3" t="s">
        <v>16</v>
      </c>
      <c r="D10" s="3">
        <v>1</v>
      </c>
      <c r="E10" s="4">
        <v>25</v>
      </c>
      <c r="F10" s="5">
        <f>E10*D10</f>
        <v>25</v>
      </c>
      <c r="G10" s="3" t="s">
        <v>15</v>
      </c>
      <c r="H10" s="6">
        <v>43315</v>
      </c>
      <c r="I10" s="6">
        <v>43342</v>
      </c>
      <c r="J10" s="7">
        <f>I10-H10</f>
        <v>27</v>
      </c>
      <c r="K10" s="8">
        <f>VLOOKUP(C10,Folha1!$P$2:$Q$14,2)</f>
        <v>0.05</v>
      </c>
      <c r="L10" s="8">
        <f>J10*K10</f>
        <v>1.35</v>
      </c>
      <c r="M10" s="9">
        <f>NETWORKDAYS(H10,I10)</f>
        <v>20</v>
      </c>
      <c r="P10" s="3" t="s">
        <v>34</v>
      </c>
      <c r="Q10" s="8">
        <v>0.1</v>
      </c>
    </row>
    <row r="11" spans="1:17" x14ac:dyDescent="0.25">
      <c r="A11" s="2">
        <v>43134</v>
      </c>
      <c r="B11" s="10" t="s">
        <v>38</v>
      </c>
      <c r="C11" s="3" t="s">
        <v>28</v>
      </c>
      <c r="D11" s="3">
        <v>1</v>
      </c>
      <c r="E11" s="4">
        <v>53</v>
      </c>
      <c r="F11" s="5">
        <f>E11*D11</f>
        <v>53</v>
      </c>
      <c r="G11" s="3" t="s">
        <v>14</v>
      </c>
      <c r="H11" s="6">
        <v>43311</v>
      </c>
      <c r="I11" s="6">
        <v>43357</v>
      </c>
      <c r="J11" s="7">
        <f>I11-H11</f>
        <v>46</v>
      </c>
      <c r="K11" s="8">
        <f>VLOOKUP(C11,Folha1!$P$2:$Q$14,2)</f>
        <v>1</v>
      </c>
      <c r="L11" s="8">
        <f>J11*K11</f>
        <v>46</v>
      </c>
      <c r="M11" s="9">
        <f>NETWORKDAYS(H11,I11)</f>
        <v>35</v>
      </c>
      <c r="P11" s="3" t="s">
        <v>26</v>
      </c>
      <c r="Q11" s="8">
        <v>0.3</v>
      </c>
    </row>
    <row r="12" spans="1:17" x14ac:dyDescent="0.25">
      <c r="A12" s="2">
        <v>43138</v>
      </c>
      <c r="B12" s="10" t="s">
        <v>38</v>
      </c>
      <c r="C12" s="3" t="s">
        <v>20</v>
      </c>
      <c r="D12" s="3">
        <v>1</v>
      </c>
      <c r="E12" s="4">
        <v>32</v>
      </c>
      <c r="F12" s="5">
        <f>E12*D12</f>
        <v>32</v>
      </c>
      <c r="G12" s="3" t="s">
        <v>15</v>
      </c>
      <c r="H12" s="6">
        <v>43283</v>
      </c>
      <c r="I12" s="6">
        <v>43333</v>
      </c>
      <c r="J12" s="7">
        <f>I12-H12</f>
        <v>50</v>
      </c>
      <c r="K12" s="8">
        <f>VLOOKUP(C12,Folha1!$P$2:$Q$14,2)</f>
        <v>0.5</v>
      </c>
      <c r="L12" s="8">
        <f>J12*K12</f>
        <v>25</v>
      </c>
      <c r="M12" s="9">
        <f>NETWORKDAYS(H12,I12)</f>
        <v>37</v>
      </c>
      <c r="P12" s="3" t="s">
        <v>27</v>
      </c>
      <c r="Q12" s="8">
        <v>0.05</v>
      </c>
    </row>
    <row r="13" spans="1:17" x14ac:dyDescent="0.25">
      <c r="A13" s="2">
        <v>43140</v>
      </c>
      <c r="B13" s="10" t="s">
        <v>39</v>
      </c>
      <c r="C13" s="3" t="s">
        <v>30</v>
      </c>
      <c r="D13" s="3">
        <v>1</v>
      </c>
      <c r="E13" s="4">
        <v>128</v>
      </c>
      <c r="F13" s="5">
        <f>E13*D13</f>
        <v>128</v>
      </c>
      <c r="G13" s="3" t="s">
        <v>15</v>
      </c>
      <c r="H13" s="6">
        <v>43292</v>
      </c>
      <c r="I13" s="6">
        <v>43325</v>
      </c>
      <c r="J13" s="7">
        <f>I13-H13</f>
        <v>33</v>
      </c>
      <c r="K13" s="8">
        <f>VLOOKUP(C13,Folha1!$P$2:$Q$14,2)</f>
        <v>1</v>
      </c>
      <c r="L13" s="8">
        <f>J13*K13</f>
        <v>33</v>
      </c>
      <c r="M13" s="9">
        <f>NETWORKDAYS(H13,I13)</f>
        <v>24</v>
      </c>
      <c r="P13" s="3" t="s">
        <v>35</v>
      </c>
      <c r="Q13" s="8">
        <v>0.25</v>
      </c>
    </row>
    <row r="14" spans="1:17" x14ac:dyDescent="0.25">
      <c r="A14" s="2">
        <v>43145</v>
      </c>
      <c r="B14" s="10" t="s">
        <v>37</v>
      </c>
      <c r="C14" s="3" t="s">
        <v>28</v>
      </c>
      <c r="D14" s="3">
        <v>1</v>
      </c>
      <c r="E14" s="4">
        <v>77</v>
      </c>
      <c r="F14" s="5">
        <f>E14*D14</f>
        <v>77</v>
      </c>
      <c r="G14" s="3" t="s">
        <v>14</v>
      </c>
      <c r="H14" s="6">
        <v>43319</v>
      </c>
      <c r="I14" s="6">
        <v>43337</v>
      </c>
      <c r="J14" s="7">
        <f>I14-H14</f>
        <v>18</v>
      </c>
      <c r="K14" s="8">
        <f>VLOOKUP(C14,Folha1!$P$2:$Q$14,2)</f>
        <v>1</v>
      </c>
      <c r="L14" s="8">
        <f>J14*K14</f>
        <v>18</v>
      </c>
      <c r="M14" s="9">
        <f>NETWORKDAYS(H14,I14)</f>
        <v>14</v>
      </c>
      <c r="P14" s="3" t="s">
        <v>28</v>
      </c>
      <c r="Q14" s="8">
        <v>1</v>
      </c>
    </row>
    <row r="15" spans="1:17" x14ac:dyDescent="0.25">
      <c r="A15" s="2">
        <v>43147</v>
      </c>
      <c r="B15" s="10" t="s">
        <v>36</v>
      </c>
      <c r="C15" s="3" t="s">
        <v>20</v>
      </c>
      <c r="D15" s="3">
        <v>1</v>
      </c>
      <c r="E15" s="4">
        <v>63</v>
      </c>
      <c r="F15" s="5">
        <f>E15*D15</f>
        <v>63</v>
      </c>
      <c r="G15" s="3" t="s">
        <v>23</v>
      </c>
      <c r="H15" s="6">
        <v>43341</v>
      </c>
      <c r="I15" s="6">
        <v>43390</v>
      </c>
      <c r="J15" s="7">
        <f>I15-H15</f>
        <v>49</v>
      </c>
      <c r="K15" s="8">
        <f>VLOOKUP(C15,Folha1!$P$2:$Q$14,2)</f>
        <v>0.5</v>
      </c>
      <c r="L15" s="8">
        <f>J15*K15</f>
        <v>24.5</v>
      </c>
      <c r="M15" s="9">
        <f>NETWORKDAYS(H15,I15)</f>
        <v>36</v>
      </c>
      <c r="P15" s="3" t="s">
        <v>29</v>
      </c>
      <c r="Q15" s="8">
        <v>0.12</v>
      </c>
    </row>
    <row r="16" spans="1:17" x14ac:dyDescent="0.25">
      <c r="A16" s="2">
        <v>43147</v>
      </c>
      <c r="B16" s="10" t="s">
        <v>38</v>
      </c>
      <c r="C16" s="3" t="s">
        <v>30</v>
      </c>
      <c r="D16" s="3">
        <v>1</v>
      </c>
      <c r="E16" s="4">
        <v>104</v>
      </c>
      <c r="F16" s="5">
        <f>E16*D16</f>
        <v>104</v>
      </c>
      <c r="G16" s="3" t="s">
        <v>23</v>
      </c>
      <c r="H16" s="6">
        <v>43299</v>
      </c>
      <c r="I16" s="6">
        <v>43328</v>
      </c>
      <c r="J16" s="7">
        <f>I16-H16</f>
        <v>29</v>
      </c>
      <c r="K16" s="8">
        <f>VLOOKUP(C16,Folha1!$P$2:$Q$14,2)</f>
        <v>1</v>
      </c>
      <c r="L16" s="8">
        <f>J16*K16</f>
        <v>29</v>
      </c>
      <c r="M16" s="9">
        <f>NETWORKDAYS(H16,I16)</f>
        <v>22</v>
      </c>
      <c r="P16" s="3" t="s">
        <v>30</v>
      </c>
      <c r="Q16" s="8">
        <v>0.25</v>
      </c>
    </row>
    <row r="17" spans="1:17" x14ac:dyDescent="0.25">
      <c r="A17" s="2">
        <v>43149</v>
      </c>
      <c r="B17" s="10" t="s">
        <v>39</v>
      </c>
      <c r="C17" s="3" t="s">
        <v>22</v>
      </c>
      <c r="D17" s="3">
        <v>1</v>
      </c>
      <c r="E17" s="4">
        <v>35</v>
      </c>
      <c r="F17" s="5">
        <f>E17*D17</f>
        <v>35</v>
      </c>
      <c r="G17" s="3" t="s">
        <v>17</v>
      </c>
      <c r="H17" s="6">
        <v>43291</v>
      </c>
      <c r="I17" s="6">
        <v>43334</v>
      </c>
      <c r="J17" s="7">
        <f>I17-H17</f>
        <v>43</v>
      </c>
      <c r="K17" s="8">
        <f>VLOOKUP(C17,Folha1!$P$2:$Q$14,2)</f>
        <v>0.3</v>
      </c>
      <c r="L17" s="8">
        <f>J17*K17</f>
        <v>12.9</v>
      </c>
      <c r="M17" s="9">
        <f>NETWORKDAYS(H17,I17)</f>
        <v>32</v>
      </c>
      <c r="P17" s="3" t="s">
        <v>31</v>
      </c>
      <c r="Q17" s="8">
        <v>0.14000000000000001</v>
      </c>
    </row>
    <row r="18" spans="1:17" x14ac:dyDescent="0.25">
      <c r="A18" s="2">
        <v>43152</v>
      </c>
      <c r="B18" s="10" t="s">
        <v>36</v>
      </c>
      <c r="C18" s="3" t="s">
        <v>25</v>
      </c>
      <c r="D18" s="3">
        <v>1</v>
      </c>
      <c r="E18" s="4">
        <v>72</v>
      </c>
      <c r="F18" s="5">
        <f>E18*D18</f>
        <v>72</v>
      </c>
      <c r="G18" s="3" t="s">
        <v>19</v>
      </c>
      <c r="H18" s="6">
        <v>43307</v>
      </c>
      <c r="I18" s="6">
        <v>43354</v>
      </c>
      <c r="J18" s="7">
        <f>I18-H18</f>
        <v>47</v>
      </c>
      <c r="K18" s="8">
        <f>VLOOKUP(C18,Folha1!$P$2:$Q$14,2)</f>
        <v>0.5</v>
      </c>
      <c r="L18" s="8">
        <f>J18*K18</f>
        <v>23.5</v>
      </c>
      <c r="M18" s="9">
        <f>NETWORKDAYS(H18,I18)</f>
        <v>34</v>
      </c>
    </row>
    <row r="19" spans="1:17" x14ac:dyDescent="0.25">
      <c r="A19" s="2">
        <v>43154</v>
      </c>
      <c r="B19" s="10" t="s">
        <v>36</v>
      </c>
      <c r="C19" s="3" t="s">
        <v>22</v>
      </c>
      <c r="D19" s="3">
        <v>1</v>
      </c>
      <c r="E19" s="4">
        <v>97</v>
      </c>
      <c r="F19" s="5">
        <f>E19*D19</f>
        <v>97</v>
      </c>
      <c r="G19" s="3" t="s">
        <v>23</v>
      </c>
      <c r="H19" s="6">
        <v>43316</v>
      </c>
      <c r="I19" s="6">
        <v>43359</v>
      </c>
      <c r="J19" s="7">
        <f>I19-H19</f>
        <v>43</v>
      </c>
      <c r="K19" s="8">
        <f>VLOOKUP(C19,Folha1!$P$2:$Q$14,2)</f>
        <v>0.3</v>
      </c>
      <c r="L19" s="8">
        <f>J19*K19</f>
        <v>12.9</v>
      </c>
      <c r="M19" s="9">
        <f>NETWORKDAYS(H19,I19)</f>
        <v>30</v>
      </c>
    </row>
    <row r="20" spans="1:17" x14ac:dyDescent="0.25">
      <c r="A20" s="2">
        <v>43157</v>
      </c>
      <c r="B20" s="10" t="s">
        <v>38</v>
      </c>
      <c r="C20" s="3" t="s">
        <v>25</v>
      </c>
      <c r="D20" s="3">
        <v>1</v>
      </c>
      <c r="E20" s="4">
        <v>40</v>
      </c>
      <c r="F20" s="5">
        <f>E20*D20</f>
        <v>40</v>
      </c>
      <c r="G20" s="3" t="s">
        <v>14</v>
      </c>
      <c r="H20" s="6">
        <v>43287</v>
      </c>
      <c r="I20" s="6">
        <v>43312</v>
      </c>
      <c r="J20" s="7">
        <f>I20-H20</f>
        <v>25</v>
      </c>
      <c r="K20" s="8">
        <f>VLOOKUP(C20,Folha1!$P$2:$Q$14,2)</f>
        <v>0.5</v>
      </c>
      <c r="L20" s="8">
        <f>J20*K20</f>
        <v>12.5</v>
      </c>
      <c r="M20" s="9">
        <f>NETWORKDAYS(H20,I20)</f>
        <v>18</v>
      </c>
    </row>
    <row r="21" spans="1:17" x14ac:dyDescent="0.25">
      <c r="A21" s="2">
        <v>43167</v>
      </c>
      <c r="B21" s="10" t="s">
        <v>39</v>
      </c>
      <c r="C21" s="3" t="s">
        <v>26</v>
      </c>
      <c r="D21" s="3">
        <v>1</v>
      </c>
      <c r="E21" s="4">
        <v>123</v>
      </c>
      <c r="F21" s="5">
        <f>E21*D21</f>
        <v>123</v>
      </c>
      <c r="G21" s="3" t="s">
        <v>14</v>
      </c>
      <c r="H21" s="6">
        <v>43322</v>
      </c>
      <c r="I21" s="6">
        <v>43353</v>
      </c>
      <c r="J21" s="7">
        <f>I21-H21</f>
        <v>31</v>
      </c>
      <c r="K21" s="8">
        <f>VLOOKUP(C21,Folha1!$P$2:$Q$14,2)</f>
        <v>0.3</v>
      </c>
      <c r="L21" s="8">
        <f>J21*K21</f>
        <v>9.2999999999999989</v>
      </c>
      <c r="M21" s="9">
        <f>NETWORKDAYS(H21,I21)</f>
        <v>22</v>
      </c>
    </row>
    <row r="22" spans="1:17" x14ac:dyDescent="0.25">
      <c r="A22" s="2">
        <v>43169</v>
      </c>
      <c r="B22" s="10" t="s">
        <v>37</v>
      </c>
      <c r="C22" s="3" t="s">
        <v>29</v>
      </c>
      <c r="D22" s="3">
        <v>1</v>
      </c>
      <c r="E22" s="4">
        <v>103</v>
      </c>
      <c r="F22" s="5">
        <f>E22*D22</f>
        <v>103</v>
      </c>
      <c r="G22" s="3" t="s">
        <v>14</v>
      </c>
      <c r="H22" s="6">
        <v>43317</v>
      </c>
      <c r="I22" s="6">
        <v>43360</v>
      </c>
      <c r="J22" s="7">
        <f>I22-H22</f>
        <v>43</v>
      </c>
      <c r="K22" s="8">
        <f>VLOOKUP(C22,Folha1!$P$2:$Q$14,2)</f>
        <v>1</v>
      </c>
      <c r="L22" s="8">
        <f>J22*K22</f>
        <v>43</v>
      </c>
      <c r="M22" s="9">
        <f>NETWORKDAYS(H22,I22)</f>
        <v>31</v>
      </c>
    </row>
    <row r="23" spans="1:17" x14ac:dyDescent="0.25">
      <c r="A23" s="2">
        <v>43172</v>
      </c>
      <c r="B23" s="10" t="s">
        <v>36</v>
      </c>
      <c r="C23" s="3" t="s">
        <v>26</v>
      </c>
      <c r="D23" s="3">
        <v>1</v>
      </c>
      <c r="E23" s="4">
        <v>47</v>
      </c>
      <c r="F23" s="5">
        <f>E23*D23</f>
        <v>47</v>
      </c>
      <c r="G23" s="3" t="s">
        <v>23</v>
      </c>
      <c r="H23" s="6">
        <v>43285</v>
      </c>
      <c r="I23" s="6">
        <v>43319</v>
      </c>
      <c r="J23" s="7">
        <f>I23-H23</f>
        <v>34</v>
      </c>
      <c r="K23" s="8">
        <f>VLOOKUP(C23,Folha1!$P$2:$Q$14,2)</f>
        <v>0.3</v>
      </c>
      <c r="L23" s="8">
        <f>J23*K23</f>
        <v>10.199999999999999</v>
      </c>
      <c r="M23" s="9">
        <f>NETWORKDAYS(H23,I23)</f>
        <v>25</v>
      </c>
    </row>
    <row r="24" spans="1:17" x14ac:dyDescent="0.25">
      <c r="A24" s="2">
        <v>43174</v>
      </c>
      <c r="B24" s="10" t="s">
        <v>36</v>
      </c>
      <c r="C24" s="3" t="s">
        <v>32</v>
      </c>
      <c r="D24" s="3">
        <v>1</v>
      </c>
      <c r="E24" s="4">
        <v>61</v>
      </c>
      <c r="F24" s="5">
        <f>E24*D24</f>
        <v>61</v>
      </c>
      <c r="G24" s="3" t="s">
        <v>18</v>
      </c>
      <c r="H24" s="6">
        <v>43318</v>
      </c>
      <c r="I24" s="6">
        <v>43361</v>
      </c>
      <c r="J24" s="7">
        <f>I24-H24</f>
        <v>43</v>
      </c>
      <c r="K24" s="8">
        <f>VLOOKUP(C24,Folha1!$P$2:$Q$14,2)</f>
        <v>0.05</v>
      </c>
      <c r="L24" s="8">
        <f>J24*K24</f>
        <v>2.15</v>
      </c>
      <c r="M24" s="9">
        <f>NETWORKDAYS(H24,I24)</f>
        <v>32</v>
      </c>
    </row>
    <row r="25" spans="1:17" x14ac:dyDescent="0.25">
      <c r="A25" s="2">
        <v>43178</v>
      </c>
      <c r="B25" s="10" t="s">
        <v>39</v>
      </c>
      <c r="C25" s="3" t="s">
        <v>34</v>
      </c>
      <c r="D25" s="3">
        <v>1</v>
      </c>
      <c r="E25" s="4">
        <v>73</v>
      </c>
      <c r="F25" s="5">
        <f>E25*D25</f>
        <v>73</v>
      </c>
      <c r="G25" s="3" t="s">
        <v>19</v>
      </c>
      <c r="H25" s="6">
        <v>43343</v>
      </c>
      <c r="I25" s="6">
        <v>43361</v>
      </c>
      <c r="J25" s="7">
        <f>I25-H25</f>
        <v>18</v>
      </c>
      <c r="K25" s="8">
        <f>VLOOKUP(C25,Folha1!$P$2:$Q$14,2)</f>
        <v>0.1</v>
      </c>
      <c r="L25" s="8">
        <f>J25*K25</f>
        <v>1.8</v>
      </c>
      <c r="M25" s="9">
        <f>NETWORKDAYS(H25,I25)</f>
        <v>13</v>
      </c>
    </row>
    <row r="26" spans="1:17" x14ac:dyDescent="0.25">
      <c r="A26" s="2">
        <v>43179</v>
      </c>
      <c r="B26" s="10" t="s">
        <v>38</v>
      </c>
      <c r="C26" s="3" t="s">
        <v>31</v>
      </c>
      <c r="D26" s="3">
        <v>1</v>
      </c>
      <c r="E26" s="4">
        <v>60</v>
      </c>
      <c r="F26" s="5">
        <f>E26*D26</f>
        <v>60</v>
      </c>
      <c r="G26" s="3" t="s">
        <v>15</v>
      </c>
      <c r="H26" s="6">
        <v>43326</v>
      </c>
      <c r="I26" s="6">
        <v>43355</v>
      </c>
      <c r="J26" s="7">
        <f>I26-H26</f>
        <v>29</v>
      </c>
      <c r="K26" s="8">
        <f>VLOOKUP(C26,Folha1!$P$2:$Q$14,2)</f>
        <v>1</v>
      </c>
      <c r="L26" s="8">
        <f>J26*K26</f>
        <v>29</v>
      </c>
      <c r="M26" s="9">
        <f>NETWORKDAYS(H26,I26)</f>
        <v>22</v>
      </c>
    </row>
    <row r="27" spans="1:17" x14ac:dyDescent="0.25">
      <c r="A27" s="2">
        <v>43182</v>
      </c>
      <c r="B27" s="10" t="s">
        <v>36</v>
      </c>
      <c r="C27" s="3" t="s">
        <v>29</v>
      </c>
      <c r="D27" s="3">
        <v>1</v>
      </c>
      <c r="E27" s="4">
        <v>57</v>
      </c>
      <c r="F27" s="5">
        <f>E27*D27</f>
        <v>57</v>
      </c>
      <c r="G27" s="3" t="s">
        <v>23</v>
      </c>
      <c r="H27" s="6">
        <v>43328</v>
      </c>
      <c r="I27" s="6">
        <v>43369</v>
      </c>
      <c r="J27" s="7">
        <f>I27-H27</f>
        <v>41</v>
      </c>
      <c r="K27" s="8">
        <f>VLOOKUP(C27,Folha1!$P$2:$Q$14,2)</f>
        <v>1</v>
      </c>
      <c r="L27" s="8">
        <f>J27*K27</f>
        <v>41</v>
      </c>
      <c r="M27" s="9">
        <f>NETWORKDAYS(H27,I27)</f>
        <v>30</v>
      </c>
    </row>
    <row r="28" spans="1:17" x14ac:dyDescent="0.25">
      <c r="A28" s="2">
        <v>43183</v>
      </c>
      <c r="B28" s="10" t="s">
        <v>36</v>
      </c>
      <c r="C28" s="3" t="s">
        <v>25</v>
      </c>
      <c r="D28" s="3">
        <v>1</v>
      </c>
      <c r="E28" s="4">
        <v>100</v>
      </c>
      <c r="F28" s="5">
        <f>E28*D28</f>
        <v>100</v>
      </c>
      <c r="G28" s="3" t="s">
        <v>14</v>
      </c>
      <c r="H28" s="6">
        <v>43342</v>
      </c>
      <c r="I28" s="6">
        <v>43360</v>
      </c>
      <c r="J28" s="7">
        <f>I28-H28</f>
        <v>18</v>
      </c>
      <c r="K28" s="8">
        <f>VLOOKUP(C28,Folha1!$P$2:$Q$14,2)</f>
        <v>0.5</v>
      </c>
      <c r="L28" s="8">
        <f>J28*K28</f>
        <v>9</v>
      </c>
      <c r="M28" s="9">
        <f>NETWORKDAYS(H28,I28)</f>
        <v>13</v>
      </c>
    </row>
    <row r="29" spans="1:17" x14ac:dyDescent="0.25">
      <c r="A29" s="2">
        <v>43188</v>
      </c>
      <c r="B29" s="10" t="s">
        <v>39</v>
      </c>
      <c r="C29" s="3" t="s">
        <v>25</v>
      </c>
      <c r="D29" s="3">
        <v>1</v>
      </c>
      <c r="E29" s="4">
        <v>41</v>
      </c>
      <c r="F29" s="5">
        <f>E29*D29</f>
        <v>41</v>
      </c>
      <c r="G29" s="3" t="s">
        <v>18</v>
      </c>
      <c r="H29" s="6">
        <v>43290</v>
      </c>
      <c r="I29" s="6">
        <v>43318</v>
      </c>
      <c r="J29" s="7">
        <f>I29-H29</f>
        <v>28</v>
      </c>
      <c r="K29" s="8">
        <f>VLOOKUP(C29,Folha1!$P$2:$Q$14,2)</f>
        <v>0.5</v>
      </c>
      <c r="L29" s="8">
        <f>J29*K29</f>
        <v>14</v>
      </c>
      <c r="M29" s="9">
        <f>NETWORKDAYS(H29,I29)</f>
        <v>21</v>
      </c>
    </row>
    <row r="30" spans="1:17" x14ac:dyDescent="0.25">
      <c r="A30" s="2">
        <v>43193</v>
      </c>
      <c r="B30" s="10" t="s">
        <v>36</v>
      </c>
      <c r="C30" s="3" t="s">
        <v>33</v>
      </c>
      <c r="D30" s="3">
        <v>1</v>
      </c>
      <c r="E30" s="4">
        <v>67</v>
      </c>
      <c r="F30" s="5">
        <f>E30*D30</f>
        <v>67</v>
      </c>
      <c r="G30" s="3" t="s">
        <v>14</v>
      </c>
      <c r="H30" s="6">
        <v>43324</v>
      </c>
      <c r="I30" s="6">
        <v>43339</v>
      </c>
      <c r="J30" s="7">
        <f>I30-H30</f>
        <v>15</v>
      </c>
      <c r="K30" s="8">
        <f>VLOOKUP(C30,Folha1!$P$2:$Q$14,2)</f>
        <v>0.1</v>
      </c>
      <c r="L30" s="8">
        <f>J30*K30</f>
        <v>1.5</v>
      </c>
      <c r="M30" s="9">
        <f>NETWORKDAYS(H30,I30)</f>
        <v>11</v>
      </c>
    </row>
    <row r="31" spans="1:17" x14ac:dyDescent="0.25">
      <c r="A31" s="2">
        <v>43196</v>
      </c>
      <c r="B31" s="10" t="s">
        <v>36</v>
      </c>
      <c r="C31" s="3" t="s">
        <v>31</v>
      </c>
      <c r="D31" s="3">
        <v>1</v>
      </c>
      <c r="E31" s="4">
        <v>81</v>
      </c>
      <c r="F31" s="5">
        <f>E31*D31</f>
        <v>81</v>
      </c>
      <c r="G31" s="3" t="s">
        <v>19</v>
      </c>
      <c r="H31" s="6">
        <v>43303</v>
      </c>
      <c r="I31" s="6">
        <v>43326</v>
      </c>
      <c r="J31" s="7">
        <f>I31-H31</f>
        <v>23</v>
      </c>
      <c r="K31" s="8">
        <f>VLOOKUP(C31,Folha1!$P$2:$Q$14,2)</f>
        <v>1</v>
      </c>
      <c r="L31" s="8">
        <f>J31*K31</f>
        <v>23</v>
      </c>
      <c r="M31" s="9">
        <f>NETWORKDAYS(H31,I31)</f>
        <v>17</v>
      </c>
    </row>
    <row r="32" spans="1:17" x14ac:dyDescent="0.25">
      <c r="A32" s="2">
        <v>43197</v>
      </c>
      <c r="B32" s="10" t="s">
        <v>37</v>
      </c>
      <c r="C32" s="3" t="s">
        <v>27</v>
      </c>
      <c r="D32" s="3">
        <v>1</v>
      </c>
      <c r="E32" s="4">
        <v>50</v>
      </c>
      <c r="F32" s="5">
        <f>E32*D32</f>
        <v>50</v>
      </c>
      <c r="G32" s="3" t="s">
        <v>17</v>
      </c>
      <c r="H32" s="6">
        <v>43310</v>
      </c>
      <c r="I32" s="6">
        <v>43357</v>
      </c>
      <c r="J32" s="7">
        <f>I32-H32</f>
        <v>47</v>
      </c>
      <c r="K32" s="8">
        <f>VLOOKUP(C32,Folha1!$P$2:$Q$14,2)</f>
        <v>0.05</v>
      </c>
      <c r="L32" s="8">
        <f>J32*K32</f>
        <v>2.35</v>
      </c>
      <c r="M32" s="9">
        <f>NETWORKDAYS(H32,I32)</f>
        <v>35</v>
      </c>
    </row>
    <row r="33" spans="1:13" x14ac:dyDescent="0.25">
      <c r="A33" s="2">
        <v>43199</v>
      </c>
      <c r="B33" s="10" t="s">
        <v>36</v>
      </c>
      <c r="C33" s="3" t="s">
        <v>34</v>
      </c>
      <c r="D33" s="3">
        <v>1</v>
      </c>
      <c r="E33" s="4">
        <v>101</v>
      </c>
      <c r="F33" s="5">
        <f>E33*D33</f>
        <v>101</v>
      </c>
      <c r="G33" s="3" t="s">
        <v>17</v>
      </c>
      <c r="H33" s="6">
        <v>43326</v>
      </c>
      <c r="I33" s="6">
        <v>43341</v>
      </c>
      <c r="J33" s="7">
        <f>I33-H33</f>
        <v>15</v>
      </c>
      <c r="K33" s="8">
        <f>VLOOKUP(C33,Folha1!$P$2:$Q$14,2)</f>
        <v>0.1</v>
      </c>
      <c r="L33" s="8">
        <f>J33*K33</f>
        <v>1.5</v>
      </c>
      <c r="M33" s="9">
        <f>NETWORKDAYS(H33,I33)</f>
        <v>12</v>
      </c>
    </row>
    <row r="34" spans="1:13" x14ac:dyDescent="0.25">
      <c r="A34" s="2">
        <v>43202</v>
      </c>
      <c r="B34" s="10" t="s">
        <v>38</v>
      </c>
      <c r="C34" s="3" t="s">
        <v>16</v>
      </c>
      <c r="D34" s="3">
        <v>1</v>
      </c>
      <c r="E34" s="4">
        <v>28</v>
      </c>
      <c r="F34" s="5">
        <f>E34*D34</f>
        <v>28</v>
      </c>
      <c r="G34" s="3" t="s">
        <v>19</v>
      </c>
      <c r="H34" s="6">
        <v>43329</v>
      </c>
      <c r="I34" s="6">
        <v>43365</v>
      </c>
      <c r="J34" s="7">
        <f>I34-H34</f>
        <v>36</v>
      </c>
      <c r="K34" s="8">
        <f>VLOOKUP(C34,Folha1!$P$2:$Q$14,2)</f>
        <v>0.05</v>
      </c>
      <c r="L34" s="8">
        <f>J34*K34</f>
        <v>1.8</v>
      </c>
      <c r="M34" s="9">
        <f>NETWORKDAYS(H34,I34)</f>
        <v>26</v>
      </c>
    </row>
    <row r="35" spans="1:13" x14ac:dyDescent="0.25">
      <c r="A35" s="2">
        <v>43205</v>
      </c>
      <c r="B35" s="10" t="s">
        <v>37</v>
      </c>
      <c r="C35" s="3" t="s">
        <v>22</v>
      </c>
      <c r="D35" s="3">
        <v>1</v>
      </c>
      <c r="E35" s="4">
        <v>66</v>
      </c>
      <c r="F35" s="5">
        <f>E35*D35</f>
        <v>66</v>
      </c>
      <c r="G35" s="3" t="s">
        <v>23</v>
      </c>
      <c r="H35" s="6">
        <v>43283</v>
      </c>
      <c r="I35" s="6">
        <v>43330</v>
      </c>
      <c r="J35" s="7">
        <f>I35-H35</f>
        <v>47</v>
      </c>
      <c r="K35" s="8">
        <f>VLOOKUP(C35,Folha1!$P$2:$Q$14,2)</f>
        <v>0.3</v>
      </c>
      <c r="L35" s="8">
        <f>J35*K35</f>
        <v>14.1</v>
      </c>
      <c r="M35" s="9">
        <f>NETWORKDAYS(H35,I35)</f>
        <v>35</v>
      </c>
    </row>
    <row r="36" spans="1:13" x14ac:dyDescent="0.25">
      <c r="A36" s="2">
        <v>43206</v>
      </c>
      <c r="B36" s="10" t="s">
        <v>38</v>
      </c>
      <c r="C36" s="3" t="s">
        <v>31</v>
      </c>
      <c r="D36" s="3">
        <v>1</v>
      </c>
      <c r="E36" s="4">
        <v>82</v>
      </c>
      <c r="F36" s="5">
        <f>E36*D36</f>
        <v>82</v>
      </c>
      <c r="G36" s="3" t="s">
        <v>14</v>
      </c>
      <c r="H36" s="6">
        <v>43320</v>
      </c>
      <c r="I36" s="6">
        <v>43344</v>
      </c>
      <c r="J36" s="7">
        <f>I36-H36</f>
        <v>24</v>
      </c>
      <c r="K36" s="8">
        <f>VLOOKUP(C36,Folha1!$P$2:$Q$14,2)</f>
        <v>1</v>
      </c>
      <c r="L36" s="8">
        <f>J36*K36</f>
        <v>24</v>
      </c>
      <c r="M36" s="9">
        <f>NETWORKDAYS(H36,I36)</f>
        <v>18</v>
      </c>
    </row>
    <row r="37" spans="1:13" x14ac:dyDescent="0.25">
      <c r="A37" s="2">
        <v>43206</v>
      </c>
      <c r="B37" s="10" t="s">
        <v>37</v>
      </c>
      <c r="C37" s="3" t="s">
        <v>16</v>
      </c>
      <c r="D37" s="3">
        <v>1</v>
      </c>
      <c r="E37" s="4">
        <v>87</v>
      </c>
      <c r="F37" s="5">
        <f>E37*D37</f>
        <v>87</v>
      </c>
      <c r="G37" s="3" t="s">
        <v>17</v>
      </c>
      <c r="H37" s="6">
        <v>43294</v>
      </c>
      <c r="I37" s="6">
        <v>43324</v>
      </c>
      <c r="J37" s="7">
        <f>I37-H37</f>
        <v>30</v>
      </c>
      <c r="K37" s="8">
        <f>VLOOKUP(C37,Folha1!$P$2:$Q$14,2)</f>
        <v>0.05</v>
      </c>
      <c r="L37" s="8">
        <f>J37*K37</f>
        <v>1.5</v>
      </c>
      <c r="M37" s="9">
        <f>NETWORKDAYS(H37,I37)</f>
        <v>21</v>
      </c>
    </row>
    <row r="38" spans="1:13" x14ac:dyDescent="0.25">
      <c r="A38" s="2">
        <v>43211</v>
      </c>
      <c r="B38" s="10" t="s">
        <v>39</v>
      </c>
      <c r="C38" s="3" t="s">
        <v>22</v>
      </c>
      <c r="D38" s="3">
        <v>1</v>
      </c>
      <c r="E38" s="4">
        <v>37</v>
      </c>
      <c r="F38" s="5">
        <f>E38*D38</f>
        <v>37</v>
      </c>
      <c r="G38" s="3" t="s">
        <v>17</v>
      </c>
      <c r="H38" s="6">
        <v>43327</v>
      </c>
      <c r="I38" s="6">
        <v>43374</v>
      </c>
      <c r="J38" s="7">
        <f>I38-H38</f>
        <v>47</v>
      </c>
      <c r="K38" s="8">
        <f>VLOOKUP(C38,Folha1!$P$2:$Q$14,2)</f>
        <v>0.3</v>
      </c>
      <c r="L38" s="8">
        <f>J38*K38</f>
        <v>14.1</v>
      </c>
      <c r="M38" s="9">
        <f>NETWORKDAYS(H38,I38)</f>
        <v>34</v>
      </c>
    </row>
    <row r="39" spans="1:13" x14ac:dyDescent="0.25">
      <c r="A39" s="2">
        <v>43216</v>
      </c>
      <c r="B39" s="10" t="s">
        <v>36</v>
      </c>
      <c r="C39" s="3" t="s">
        <v>34</v>
      </c>
      <c r="D39" s="3">
        <v>1</v>
      </c>
      <c r="E39" s="4">
        <v>119</v>
      </c>
      <c r="F39" s="5">
        <f>E39*D39</f>
        <v>119</v>
      </c>
      <c r="G39" s="3" t="s">
        <v>17</v>
      </c>
      <c r="H39" s="6">
        <v>43316</v>
      </c>
      <c r="I39" s="6">
        <v>43350</v>
      </c>
      <c r="J39" s="7">
        <f>I39-H39</f>
        <v>34</v>
      </c>
      <c r="K39" s="8">
        <f>VLOOKUP(C39,Folha1!$P$2:$Q$14,2)</f>
        <v>0.1</v>
      </c>
      <c r="L39" s="8">
        <f>J39*K39</f>
        <v>3.4000000000000004</v>
      </c>
      <c r="M39" s="9">
        <f>NETWORKDAYS(H39,I39)</f>
        <v>25</v>
      </c>
    </row>
    <row r="40" spans="1:13" x14ac:dyDescent="0.25">
      <c r="A40" s="2">
        <v>43219</v>
      </c>
      <c r="B40" s="10" t="s">
        <v>36</v>
      </c>
      <c r="C40" s="3" t="s">
        <v>33</v>
      </c>
      <c r="D40" s="3">
        <v>1</v>
      </c>
      <c r="E40" s="4">
        <v>98</v>
      </c>
      <c r="F40" s="5">
        <f>E40*D40</f>
        <v>98</v>
      </c>
      <c r="G40" s="3" t="s">
        <v>23</v>
      </c>
      <c r="H40" s="6">
        <v>43285</v>
      </c>
      <c r="I40" s="6">
        <v>43304</v>
      </c>
      <c r="J40" s="7">
        <f>I40-H40</f>
        <v>19</v>
      </c>
      <c r="K40" s="8">
        <f>VLOOKUP(C40,Folha1!$P$2:$Q$14,2)</f>
        <v>0.1</v>
      </c>
      <c r="L40" s="8">
        <f>J40*K40</f>
        <v>1.9000000000000001</v>
      </c>
      <c r="M40" s="9">
        <f>NETWORKDAYS(H40,I40)</f>
        <v>14</v>
      </c>
    </row>
    <row r="41" spans="1:13" x14ac:dyDescent="0.25">
      <c r="A41" s="2">
        <v>43222</v>
      </c>
      <c r="B41" s="10" t="s">
        <v>37</v>
      </c>
      <c r="C41" s="3" t="s">
        <v>30</v>
      </c>
      <c r="D41" s="3">
        <v>1</v>
      </c>
      <c r="E41" s="4">
        <v>79</v>
      </c>
      <c r="F41" s="5">
        <f>E41*D41</f>
        <v>79</v>
      </c>
      <c r="G41" s="3" t="s">
        <v>23</v>
      </c>
      <c r="H41" s="6">
        <v>43283</v>
      </c>
      <c r="I41" s="6">
        <v>43310</v>
      </c>
      <c r="J41" s="7">
        <f>I41-H41</f>
        <v>27</v>
      </c>
      <c r="K41" s="8">
        <f>VLOOKUP(C41,Folha1!$P$2:$Q$14,2)</f>
        <v>1</v>
      </c>
      <c r="L41" s="8">
        <f>J41*K41</f>
        <v>27</v>
      </c>
      <c r="M41" s="9">
        <f>NETWORKDAYS(H41,I41)</f>
        <v>20</v>
      </c>
    </row>
    <row r="42" spans="1:13" x14ac:dyDescent="0.25">
      <c r="A42" s="2">
        <v>43224</v>
      </c>
      <c r="B42" s="10" t="s">
        <v>37</v>
      </c>
      <c r="C42" s="3" t="s">
        <v>25</v>
      </c>
      <c r="D42" s="3">
        <v>1</v>
      </c>
      <c r="E42" s="4">
        <v>42</v>
      </c>
      <c r="F42" s="5">
        <f>E42*D42</f>
        <v>42</v>
      </c>
      <c r="G42" s="3" t="s">
        <v>14</v>
      </c>
      <c r="H42" s="6">
        <v>43332</v>
      </c>
      <c r="I42" s="6">
        <v>43366</v>
      </c>
      <c r="J42" s="7">
        <f>I42-H42</f>
        <v>34</v>
      </c>
      <c r="K42" s="8">
        <f>VLOOKUP(C42,Folha1!$P$2:$Q$14,2)</f>
        <v>0.5</v>
      </c>
      <c r="L42" s="8">
        <f>J42*K42</f>
        <v>17</v>
      </c>
      <c r="M42" s="9">
        <f>NETWORKDAYS(H42,I42)</f>
        <v>25</v>
      </c>
    </row>
    <row r="43" spans="1:13" x14ac:dyDescent="0.25">
      <c r="A43" s="2">
        <v>43232</v>
      </c>
      <c r="B43" s="10" t="s">
        <v>38</v>
      </c>
      <c r="C43" s="3" t="s">
        <v>20</v>
      </c>
      <c r="D43" s="3">
        <v>1</v>
      </c>
      <c r="E43" s="4">
        <v>30</v>
      </c>
      <c r="F43" s="5">
        <f>E43*D43</f>
        <v>30</v>
      </c>
      <c r="G43" s="3" t="s">
        <v>18</v>
      </c>
      <c r="H43" s="6">
        <v>43286</v>
      </c>
      <c r="I43" s="6">
        <v>43322</v>
      </c>
      <c r="J43" s="7">
        <f>I43-H43</f>
        <v>36</v>
      </c>
      <c r="K43" s="8">
        <f>VLOOKUP(C43,Folha1!$P$2:$Q$14,2)</f>
        <v>0.5</v>
      </c>
      <c r="L43" s="8">
        <f>J43*K43</f>
        <v>18</v>
      </c>
      <c r="M43" s="9">
        <f>NETWORKDAYS(H43,I43)</f>
        <v>27</v>
      </c>
    </row>
    <row r="44" spans="1:13" x14ac:dyDescent="0.25">
      <c r="A44" s="2">
        <v>43234</v>
      </c>
      <c r="B44" s="10" t="s">
        <v>36</v>
      </c>
      <c r="C44" s="3" t="s">
        <v>26</v>
      </c>
      <c r="D44" s="3">
        <v>1</v>
      </c>
      <c r="E44" s="4">
        <v>46</v>
      </c>
      <c r="F44" s="5">
        <f>E44*D44</f>
        <v>46</v>
      </c>
      <c r="G44" s="3" t="s">
        <v>14</v>
      </c>
      <c r="H44" s="6">
        <v>43334</v>
      </c>
      <c r="I44" s="6">
        <v>43354</v>
      </c>
      <c r="J44" s="7">
        <f>I44-H44</f>
        <v>20</v>
      </c>
      <c r="K44" s="8">
        <f>VLOOKUP(C44,Folha1!$P$2:$Q$14,2)</f>
        <v>0.3</v>
      </c>
      <c r="L44" s="8">
        <f>J44*K44</f>
        <v>6</v>
      </c>
      <c r="M44" s="9">
        <f>NETWORKDAYS(H44,I44)</f>
        <v>15</v>
      </c>
    </row>
    <row r="45" spans="1:13" x14ac:dyDescent="0.25">
      <c r="A45" s="2">
        <v>43234</v>
      </c>
      <c r="B45" s="10" t="s">
        <v>36</v>
      </c>
      <c r="C45" s="3" t="s">
        <v>22</v>
      </c>
      <c r="D45" s="3">
        <v>1</v>
      </c>
      <c r="E45" s="4">
        <v>94</v>
      </c>
      <c r="F45" s="5">
        <f>E45*D45</f>
        <v>94</v>
      </c>
      <c r="G45" s="3" t="s">
        <v>19</v>
      </c>
      <c r="H45" s="6">
        <v>43326</v>
      </c>
      <c r="I45" s="6">
        <v>43343</v>
      </c>
      <c r="J45" s="7">
        <f>I45-H45</f>
        <v>17</v>
      </c>
      <c r="K45" s="8">
        <f>VLOOKUP(C45,Folha1!$P$2:$Q$14,2)</f>
        <v>0.3</v>
      </c>
      <c r="L45" s="8">
        <f>J45*K45</f>
        <v>5.0999999999999996</v>
      </c>
      <c r="M45" s="9">
        <f>NETWORKDAYS(H45,I45)</f>
        <v>14</v>
      </c>
    </row>
    <row r="46" spans="1:13" x14ac:dyDescent="0.25">
      <c r="A46" s="2">
        <v>43237</v>
      </c>
      <c r="B46" s="10" t="s">
        <v>37</v>
      </c>
      <c r="C46" s="3" t="s">
        <v>22</v>
      </c>
      <c r="D46" s="3">
        <v>1</v>
      </c>
      <c r="E46" s="4">
        <v>114</v>
      </c>
      <c r="F46" s="5">
        <f>E46*D46</f>
        <v>114</v>
      </c>
      <c r="G46" s="3" t="s">
        <v>15</v>
      </c>
      <c r="H46" s="6">
        <v>43336</v>
      </c>
      <c r="I46" s="6">
        <v>43385</v>
      </c>
      <c r="J46" s="7">
        <f>I46-H46</f>
        <v>49</v>
      </c>
      <c r="K46" s="8">
        <f>VLOOKUP(C46,Folha1!$P$2:$Q$14,2)</f>
        <v>0.3</v>
      </c>
      <c r="L46" s="8">
        <f>J46*K46</f>
        <v>14.7</v>
      </c>
      <c r="M46" s="9">
        <f>NETWORKDAYS(H46,I46)</f>
        <v>36</v>
      </c>
    </row>
    <row r="47" spans="1:13" x14ac:dyDescent="0.25">
      <c r="A47" s="2">
        <v>43239</v>
      </c>
      <c r="B47" s="10" t="s">
        <v>36</v>
      </c>
      <c r="C47" s="3" t="s">
        <v>28</v>
      </c>
      <c r="D47" s="3">
        <v>1</v>
      </c>
      <c r="E47" s="4">
        <v>51</v>
      </c>
      <c r="F47" s="5">
        <f>E47*D47</f>
        <v>51</v>
      </c>
      <c r="G47" s="3" t="s">
        <v>21</v>
      </c>
      <c r="H47" s="6">
        <v>43331</v>
      </c>
      <c r="I47" s="6">
        <v>43362</v>
      </c>
      <c r="J47" s="7">
        <f>I47-H47</f>
        <v>31</v>
      </c>
      <c r="K47" s="8">
        <f>VLOOKUP(C47,Folha1!$P$2:$Q$14,2)</f>
        <v>1</v>
      </c>
      <c r="L47" s="8">
        <f>J47*K47</f>
        <v>31</v>
      </c>
      <c r="M47" s="9">
        <f>NETWORKDAYS(H47,I47)</f>
        <v>23</v>
      </c>
    </row>
    <row r="48" spans="1:13" x14ac:dyDescent="0.25">
      <c r="A48" s="2">
        <v>43240</v>
      </c>
      <c r="B48" s="10" t="s">
        <v>39</v>
      </c>
      <c r="C48" s="3" t="s">
        <v>25</v>
      </c>
      <c r="D48" s="3">
        <v>1</v>
      </c>
      <c r="E48" s="4">
        <v>43</v>
      </c>
      <c r="F48" s="5">
        <f>E48*D48</f>
        <v>43</v>
      </c>
      <c r="G48" s="3" t="s">
        <v>21</v>
      </c>
      <c r="H48" s="6">
        <v>43306</v>
      </c>
      <c r="I48" s="6">
        <v>43345</v>
      </c>
      <c r="J48" s="7">
        <f>I48-H48</f>
        <v>39</v>
      </c>
      <c r="K48" s="8">
        <f>VLOOKUP(C48,Folha1!$P$2:$Q$14,2)</f>
        <v>0.5</v>
      </c>
      <c r="L48" s="8">
        <f>J48*K48</f>
        <v>19.5</v>
      </c>
      <c r="M48" s="9">
        <f>NETWORKDAYS(H48,I48)</f>
        <v>28</v>
      </c>
    </row>
    <row r="49" spans="1:13" x14ac:dyDescent="0.25">
      <c r="A49" s="2">
        <v>43241</v>
      </c>
      <c r="B49" s="10" t="s">
        <v>39</v>
      </c>
      <c r="C49" s="3" t="s">
        <v>25</v>
      </c>
      <c r="D49" s="3">
        <v>1</v>
      </c>
      <c r="E49" s="4">
        <v>118</v>
      </c>
      <c r="F49" s="5">
        <f>E49*D49</f>
        <v>118</v>
      </c>
      <c r="G49" s="3" t="s">
        <v>15</v>
      </c>
      <c r="H49" s="6">
        <v>43337</v>
      </c>
      <c r="I49" s="6">
        <v>43383</v>
      </c>
      <c r="J49" s="7">
        <f>I49-H49</f>
        <v>46</v>
      </c>
      <c r="K49" s="8">
        <f>VLOOKUP(C49,Folha1!$P$2:$Q$14,2)</f>
        <v>0.5</v>
      </c>
      <c r="L49" s="8">
        <f>J49*K49</f>
        <v>23</v>
      </c>
      <c r="M49" s="9">
        <f>NETWORKDAYS(H49,I49)</f>
        <v>33</v>
      </c>
    </row>
    <row r="50" spans="1:13" x14ac:dyDescent="0.25">
      <c r="A50" s="2">
        <v>43246</v>
      </c>
      <c r="B50" s="10" t="s">
        <v>36</v>
      </c>
      <c r="C50" s="3" t="s">
        <v>20</v>
      </c>
      <c r="D50" s="3">
        <v>1</v>
      </c>
      <c r="E50" s="4">
        <v>93</v>
      </c>
      <c r="F50" s="5">
        <f>E50*D50</f>
        <v>93</v>
      </c>
      <c r="G50" s="3" t="s">
        <v>17</v>
      </c>
      <c r="H50" s="6">
        <v>43314</v>
      </c>
      <c r="I50" s="6">
        <v>43331</v>
      </c>
      <c r="J50" s="7">
        <f>I50-H50</f>
        <v>17</v>
      </c>
      <c r="K50" s="8">
        <f>VLOOKUP(C50,Folha1!$P$2:$Q$14,2)</f>
        <v>0.5</v>
      </c>
      <c r="L50" s="8">
        <f>J50*K50</f>
        <v>8.5</v>
      </c>
      <c r="M50" s="9">
        <f>NETWORKDAYS(H50,I50)</f>
        <v>12</v>
      </c>
    </row>
    <row r="51" spans="1:13" x14ac:dyDescent="0.25">
      <c r="A51" s="2">
        <v>43254</v>
      </c>
      <c r="B51" s="10" t="s">
        <v>38</v>
      </c>
      <c r="C51" s="3" t="s">
        <v>26</v>
      </c>
      <c r="D51" s="3">
        <v>1</v>
      </c>
      <c r="E51" s="4">
        <v>48</v>
      </c>
      <c r="F51" s="5">
        <f>E51*D51</f>
        <v>48</v>
      </c>
      <c r="G51" s="3" t="s">
        <v>23</v>
      </c>
      <c r="H51" s="6">
        <v>43284</v>
      </c>
      <c r="I51" s="6">
        <v>43327</v>
      </c>
      <c r="J51" s="7">
        <f>I51-H51</f>
        <v>43</v>
      </c>
      <c r="K51" s="8">
        <f>VLOOKUP(C51,Folha1!$P$2:$Q$14,2)</f>
        <v>0.3</v>
      </c>
      <c r="L51" s="8">
        <f>J51*K51</f>
        <v>12.9</v>
      </c>
      <c r="M51" s="9">
        <f>NETWORKDAYS(H51,I51)</f>
        <v>32</v>
      </c>
    </row>
    <row r="52" spans="1:13" x14ac:dyDescent="0.25">
      <c r="A52" s="2">
        <v>43256</v>
      </c>
      <c r="B52" s="10" t="s">
        <v>39</v>
      </c>
      <c r="C52" s="3" t="s">
        <v>28</v>
      </c>
      <c r="D52" s="3">
        <v>1</v>
      </c>
      <c r="E52" s="4">
        <v>52</v>
      </c>
      <c r="F52" s="5">
        <f>E52*D52</f>
        <v>52</v>
      </c>
      <c r="G52" s="3" t="s">
        <v>19</v>
      </c>
      <c r="H52" s="6">
        <v>43325</v>
      </c>
      <c r="I52" s="6">
        <v>43369</v>
      </c>
      <c r="J52" s="7">
        <f>I52-H52</f>
        <v>44</v>
      </c>
      <c r="K52" s="8">
        <f>VLOOKUP(C52,Folha1!$P$2:$Q$14,2)</f>
        <v>1</v>
      </c>
      <c r="L52" s="8">
        <f>J52*K52</f>
        <v>44</v>
      </c>
      <c r="M52" s="9">
        <f>NETWORKDAYS(H52,I52)</f>
        <v>33</v>
      </c>
    </row>
    <row r="53" spans="1:13" x14ac:dyDescent="0.25">
      <c r="A53" s="2">
        <v>43258</v>
      </c>
      <c r="B53" s="10" t="s">
        <v>38</v>
      </c>
      <c r="C53" s="3" t="s">
        <v>32</v>
      </c>
      <c r="D53" s="3">
        <v>1</v>
      </c>
      <c r="E53" s="4">
        <v>91</v>
      </c>
      <c r="F53" s="5">
        <f>E53*D53</f>
        <v>91</v>
      </c>
      <c r="G53" s="3" t="s">
        <v>21</v>
      </c>
      <c r="H53" s="6">
        <v>43285</v>
      </c>
      <c r="I53" s="6">
        <v>43317</v>
      </c>
      <c r="J53" s="7">
        <f>I53-H53</f>
        <v>32</v>
      </c>
      <c r="K53" s="8">
        <f>VLOOKUP(C53,Folha1!$P$2:$Q$14,2)</f>
        <v>0.05</v>
      </c>
      <c r="L53" s="8">
        <f>J53*K53</f>
        <v>1.6</v>
      </c>
      <c r="M53" s="9">
        <f>NETWORKDAYS(H53,I53)</f>
        <v>23</v>
      </c>
    </row>
    <row r="54" spans="1:13" x14ac:dyDescent="0.25">
      <c r="A54" s="2">
        <v>43262</v>
      </c>
      <c r="B54" s="10" t="s">
        <v>36</v>
      </c>
      <c r="C54" s="3" t="s">
        <v>30</v>
      </c>
      <c r="D54" s="3">
        <v>1</v>
      </c>
      <c r="E54" s="4">
        <v>59</v>
      </c>
      <c r="F54" s="5">
        <f>E54*D54</f>
        <v>59</v>
      </c>
      <c r="G54" s="3" t="s">
        <v>21</v>
      </c>
      <c r="H54" s="6">
        <v>43293</v>
      </c>
      <c r="I54" s="6">
        <v>43325</v>
      </c>
      <c r="J54" s="7">
        <f>I54-H54</f>
        <v>32</v>
      </c>
      <c r="K54" s="8">
        <f>VLOOKUP(C54,Folha1!$P$2:$Q$14,2)</f>
        <v>1</v>
      </c>
      <c r="L54" s="8">
        <f>J54*K54</f>
        <v>32</v>
      </c>
      <c r="M54" s="9">
        <f>NETWORKDAYS(H54,I54)</f>
        <v>23</v>
      </c>
    </row>
    <row r="55" spans="1:13" x14ac:dyDescent="0.25">
      <c r="A55" s="2">
        <v>43267</v>
      </c>
      <c r="B55" s="10" t="s">
        <v>36</v>
      </c>
      <c r="C55" s="3" t="s">
        <v>20</v>
      </c>
      <c r="D55" s="3">
        <v>1</v>
      </c>
      <c r="E55" s="4">
        <v>62</v>
      </c>
      <c r="F55" s="5">
        <f>E55*D55</f>
        <v>62</v>
      </c>
      <c r="G55" s="3" t="s">
        <v>19</v>
      </c>
      <c r="H55" s="6">
        <v>43314</v>
      </c>
      <c r="I55" s="6">
        <v>43342</v>
      </c>
      <c r="J55" s="7">
        <f>I55-H55</f>
        <v>28</v>
      </c>
      <c r="K55" s="8">
        <f>VLOOKUP(C55,Folha1!$P$2:$Q$14,2)</f>
        <v>0.5</v>
      </c>
      <c r="L55" s="8">
        <f>J55*K55</f>
        <v>14</v>
      </c>
      <c r="M55" s="9">
        <f>NETWORKDAYS(H55,I55)</f>
        <v>21</v>
      </c>
    </row>
    <row r="56" spans="1:13" x14ac:dyDescent="0.25">
      <c r="A56" s="2">
        <v>43272</v>
      </c>
      <c r="B56" s="10" t="s">
        <v>36</v>
      </c>
      <c r="C56" s="3" t="s">
        <v>30</v>
      </c>
      <c r="D56" s="3">
        <v>1</v>
      </c>
      <c r="E56" s="4">
        <v>80</v>
      </c>
      <c r="F56" s="5">
        <f>E56*D56</f>
        <v>80</v>
      </c>
      <c r="G56" s="3" t="s">
        <v>17</v>
      </c>
      <c r="H56" s="6">
        <v>43297</v>
      </c>
      <c r="I56" s="6">
        <v>43335</v>
      </c>
      <c r="J56" s="7">
        <f>I56-H56</f>
        <v>38</v>
      </c>
      <c r="K56" s="8">
        <f>VLOOKUP(C56,Folha1!$P$2:$Q$14,2)</f>
        <v>1</v>
      </c>
      <c r="L56" s="8">
        <f>J56*K56</f>
        <v>38</v>
      </c>
      <c r="M56" s="9">
        <f>NETWORKDAYS(H56,I56)</f>
        <v>29</v>
      </c>
    </row>
    <row r="57" spans="1:13" x14ac:dyDescent="0.25">
      <c r="A57" s="2">
        <v>43281</v>
      </c>
      <c r="B57" s="10" t="s">
        <v>39</v>
      </c>
      <c r="C57" s="3" t="s">
        <v>22</v>
      </c>
      <c r="D57" s="3">
        <v>1</v>
      </c>
      <c r="E57" s="4">
        <v>113</v>
      </c>
      <c r="F57" s="5">
        <f>E57*D57</f>
        <v>113</v>
      </c>
      <c r="G57" s="3" t="s">
        <v>14</v>
      </c>
      <c r="H57" s="6">
        <v>43332</v>
      </c>
      <c r="I57" s="6">
        <v>43358</v>
      </c>
      <c r="J57" s="7">
        <f>I57-H57</f>
        <v>26</v>
      </c>
      <c r="K57" s="8">
        <f>VLOOKUP(C57,Folha1!$P$2:$Q$14,2)</f>
        <v>0.3</v>
      </c>
      <c r="L57" s="8">
        <f>J57*K57</f>
        <v>7.8</v>
      </c>
      <c r="M57" s="9">
        <f>NETWORKDAYS(H57,I57)</f>
        <v>20</v>
      </c>
    </row>
    <row r="58" spans="1:13" x14ac:dyDescent="0.25">
      <c r="A58" s="2">
        <v>43101</v>
      </c>
      <c r="B58" s="10" t="s">
        <v>38</v>
      </c>
      <c r="C58" s="3" t="s">
        <v>20</v>
      </c>
      <c r="D58" s="3">
        <v>2</v>
      </c>
      <c r="E58" s="4">
        <v>29</v>
      </c>
      <c r="F58" s="5">
        <f>E58*D58</f>
        <v>58</v>
      </c>
      <c r="G58" s="3" t="s">
        <v>15</v>
      </c>
      <c r="H58" s="6">
        <v>43282</v>
      </c>
      <c r="I58" s="6">
        <v>43303</v>
      </c>
      <c r="J58" s="7">
        <f>I58-H58</f>
        <v>21</v>
      </c>
      <c r="K58" s="8">
        <f>VLOOKUP(C58,Folha1!$P$2:$Q$14,2)</f>
        <v>0.5</v>
      </c>
      <c r="L58" s="8">
        <f>J58*K58</f>
        <v>10.5</v>
      </c>
      <c r="M58" s="9">
        <f>NETWORKDAYS(H58,I58)</f>
        <v>15</v>
      </c>
    </row>
    <row r="59" spans="1:13" x14ac:dyDescent="0.25">
      <c r="A59" s="2">
        <v>43102</v>
      </c>
      <c r="B59" s="10" t="s">
        <v>39</v>
      </c>
      <c r="C59" s="3" t="s">
        <v>24</v>
      </c>
      <c r="D59" s="3">
        <v>2</v>
      </c>
      <c r="E59" s="4">
        <v>116</v>
      </c>
      <c r="F59" s="5">
        <f>E59*D59</f>
        <v>232</v>
      </c>
      <c r="G59" s="3" t="s">
        <v>23</v>
      </c>
      <c r="H59" s="6">
        <v>43316</v>
      </c>
      <c r="I59" s="6">
        <v>43350</v>
      </c>
      <c r="J59" s="7">
        <f>I59-H59</f>
        <v>34</v>
      </c>
      <c r="K59" s="8">
        <f>VLOOKUP(C59,Folha1!$P$2:$Q$14,2)</f>
        <v>1.1000000000000001</v>
      </c>
      <c r="L59" s="8">
        <f>J59*K59</f>
        <v>37.400000000000006</v>
      </c>
      <c r="M59" s="9">
        <f>NETWORKDAYS(H59,I59)</f>
        <v>25</v>
      </c>
    </row>
    <row r="60" spans="1:13" x14ac:dyDescent="0.25">
      <c r="A60" s="2">
        <v>43103</v>
      </c>
      <c r="B60" s="10" t="s">
        <v>39</v>
      </c>
      <c r="C60" s="3" t="s">
        <v>35</v>
      </c>
      <c r="D60" s="3">
        <v>2</v>
      </c>
      <c r="E60" s="4">
        <v>75</v>
      </c>
      <c r="F60" s="5">
        <f>E60*D60</f>
        <v>150</v>
      </c>
      <c r="G60" s="3" t="s">
        <v>21</v>
      </c>
      <c r="H60" s="6">
        <v>43294</v>
      </c>
      <c r="I60" s="6">
        <v>43340</v>
      </c>
      <c r="J60" s="7">
        <f>I60-H60</f>
        <v>46</v>
      </c>
      <c r="K60" s="8">
        <f>VLOOKUP(C60,Folha1!$P$2:$Q$14,2)</f>
        <v>0.25</v>
      </c>
      <c r="L60" s="8">
        <f>J60*K60</f>
        <v>11.5</v>
      </c>
      <c r="M60" s="9">
        <f>NETWORKDAYS(H60,I60)</f>
        <v>33</v>
      </c>
    </row>
    <row r="61" spans="1:13" x14ac:dyDescent="0.25">
      <c r="A61" s="2">
        <v>43105</v>
      </c>
      <c r="B61" s="10" t="s">
        <v>39</v>
      </c>
      <c r="C61" s="3" t="s">
        <v>24</v>
      </c>
      <c r="D61" s="3">
        <v>2</v>
      </c>
      <c r="E61" s="4">
        <v>69</v>
      </c>
      <c r="F61" s="5">
        <f>E61*D61</f>
        <v>138</v>
      </c>
      <c r="G61" s="3" t="s">
        <v>21</v>
      </c>
      <c r="H61" s="6">
        <v>43324</v>
      </c>
      <c r="I61" s="6">
        <v>43340</v>
      </c>
      <c r="J61" s="7">
        <f>I61-H61</f>
        <v>16</v>
      </c>
      <c r="K61" s="8">
        <f>VLOOKUP(C61,Folha1!$P$2:$Q$14,2)</f>
        <v>1.1000000000000001</v>
      </c>
      <c r="L61" s="8">
        <f>J61*K61</f>
        <v>17.600000000000001</v>
      </c>
      <c r="M61" s="9">
        <f>NETWORKDAYS(H61,I61)</f>
        <v>12</v>
      </c>
    </row>
    <row r="62" spans="1:13" x14ac:dyDescent="0.25">
      <c r="A62" s="2">
        <v>43110</v>
      </c>
      <c r="B62" s="10" t="s">
        <v>37</v>
      </c>
      <c r="C62" s="3" t="s">
        <v>26</v>
      </c>
      <c r="D62" s="3">
        <v>2</v>
      </c>
      <c r="E62" s="4">
        <v>122</v>
      </c>
      <c r="F62" s="5">
        <f>E62*D62</f>
        <v>244</v>
      </c>
      <c r="G62" s="3" t="s">
        <v>23</v>
      </c>
      <c r="H62" s="6">
        <v>43324</v>
      </c>
      <c r="I62" s="6">
        <v>43355</v>
      </c>
      <c r="J62" s="7">
        <f>I62-H62</f>
        <v>31</v>
      </c>
      <c r="K62" s="8">
        <f>VLOOKUP(C62,Folha1!$P$2:$Q$14,2)</f>
        <v>0.3</v>
      </c>
      <c r="L62" s="8">
        <f>J62*K62</f>
        <v>9.2999999999999989</v>
      </c>
      <c r="M62" s="9">
        <f>NETWORKDAYS(H62,I62)</f>
        <v>23</v>
      </c>
    </row>
    <row r="63" spans="1:13" x14ac:dyDescent="0.25">
      <c r="A63" s="2">
        <v>43118</v>
      </c>
      <c r="B63" s="10" t="s">
        <v>37</v>
      </c>
      <c r="C63" s="3" t="s">
        <v>13</v>
      </c>
      <c r="D63" s="3">
        <v>2</v>
      </c>
      <c r="E63" s="4">
        <v>109</v>
      </c>
      <c r="F63" s="5">
        <f>E63*D63</f>
        <v>218</v>
      </c>
      <c r="G63" s="3" t="s">
        <v>14</v>
      </c>
      <c r="H63" s="6">
        <v>43293</v>
      </c>
      <c r="I63" s="6">
        <v>43316</v>
      </c>
      <c r="J63" s="7">
        <f>I63-H63</f>
        <v>23</v>
      </c>
      <c r="K63" s="8">
        <f>VLOOKUP(C63,Folha1!$P$2:$Q$14,2)</f>
        <v>0.1</v>
      </c>
      <c r="L63" s="8">
        <f>J63*K63</f>
        <v>2.3000000000000003</v>
      </c>
      <c r="M63" s="9">
        <f>NETWORKDAYS(H63,I63)</f>
        <v>17</v>
      </c>
    </row>
    <row r="64" spans="1:13" x14ac:dyDescent="0.25">
      <c r="A64" s="2">
        <v>43119</v>
      </c>
      <c r="B64" s="10" t="s">
        <v>37</v>
      </c>
      <c r="C64" s="3" t="s">
        <v>31</v>
      </c>
      <c r="D64" s="3">
        <v>2</v>
      </c>
      <c r="E64" s="4">
        <v>107</v>
      </c>
      <c r="F64" s="5">
        <f>E64*D64</f>
        <v>214</v>
      </c>
      <c r="G64" s="3" t="s">
        <v>23</v>
      </c>
      <c r="H64" s="6">
        <v>43301</v>
      </c>
      <c r="I64" s="6">
        <v>43351</v>
      </c>
      <c r="J64" s="7">
        <f>I64-H64</f>
        <v>50</v>
      </c>
      <c r="K64" s="8">
        <f>VLOOKUP(C64,Folha1!$P$2:$Q$14,2)</f>
        <v>1</v>
      </c>
      <c r="L64" s="8">
        <f>J64*K64</f>
        <v>50</v>
      </c>
      <c r="M64" s="9">
        <f>NETWORKDAYS(H64,I64)</f>
        <v>36</v>
      </c>
    </row>
    <row r="65" spans="1:13" x14ac:dyDescent="0.25">
      <c r="A65" s="2">
        <v>43133</v>
      </c>
      <c r="B65" s="10" t="s">
        <v>36</v>
      </c>
      <c r="C65" s="3" t="s">
        <v>20</v>
      </c>
      <c r="D65" s="3">
        <v>2</v>
      </c>
      <c r="E65" s="4">
        <v>112</v>
      </c>
      <c r="F65" s="5">
        <f>E65*D65</f>
        <v>224</v>
      </c>
      <c r="G65" s="3" t="s">
        <v>19</v>
      </c>
      <c r="H65" s="6">
        <v>43289</v>
      </c>
      <c r="I65" s="6">
        <v>43335</v>
      </c>
      <c r="J65" s="7">
        <f>I65-H65</f>
        <v>46</v>
      </c>
      <c r="K65" s="8">
        <f>VLOOKUP(C65,Folha1!$P$2:$Q$14,2)</f>
        <v>0.5</v>
      </c>
      <c r="L65" s="8">
        <f>J65*K65</f>
        <v>23</v>
      </c>
      <c r="M65" s="9">
        <f>NETWORKDAYS(H65,I65)</f>
        <v>34</v>
      </c>
    </row>
    <row r="66" spans="1:13" x14ac:dyDescent="0.25">
      <c r="A66" s="2">
        <v>43150</v>
      </c>
      <c r="B66" s="10" t="s">
        <v>36</v>
      </c>
      <c r="C66" s="3" t="s">
        <v>26</v>
      </c>
      <c r="D66" s="3">
        <v>2</v>
      </c>
      <c r="E66" s="4">
        <v>45</v>
      </c>
      <c r="F66" s="5">
        <f>E66*D66</f>
        <v>90</v>
      </c>
      <c r="G66" s="3" t="s">
        <v>15</v>
      </c>
      <c r="H66" s="6">
        <v>43286</v>
      </c>
      <c r="I66" s="6">
        <v>43302</v>
      </c>
      <c r="J66" s="7">
        <f>I66-H66</f>
        <v>16</v>
      </c>
      <c r="K66" s="8">
        <f>VLOOKUP(C66,Folha1!$P$2:$Q$14,2)</f>
        <v>0.3</v>
      </c>
      <c r="L66" s="8">
        <f>J66*K66</f>
        <v>4.8</v>
      </c>
      <c r="M66" s="9">
        <f>NETWORKDAYS(H66,I66)</f>
        <v>12</v>
      </c>
    </row>
    <row r="67" spans="1:13" x14ac:dyDescent="0.25">
      <c r="A67" s="2">
        <v>43150</v>
      </c>
      <c r="B67" s="10" t="s">
        <v>39</v>
      </c>
      <c r="C67" s="3" t="s">
        <v>26</v>
      </c>
      <c r="D67" s="3">
        <v>2</v>
      </c>
      <c r="E67" s="4">
        <v>102</v>
      </c>
      <c r="F67" s="5">
        <f>E67*D67</f>
        <v>204</v>
      </c>
      <c r="G67" s="3" t="s">
        <v>14</v>
      </c>
      <c r="H67" s="6">
        <v>43296</v>
      </c>
      <c r="I67" s="6">
        <v>43326</v>
      </c>
      <c r="J67" s="7">
        <f>I67-H67</f>
        <v>30</v>
      </c>
      <c r="K67" s="8">
        <f>VLOOKUP(C67,Folha1!$P$2:$Q$14,2)</f>
        <v>0.3</v>
      </c>
      <c r="L67" s="8">
        <f>J67*K67</f>
        <v>9</v>
      </c>
      <c r="M67" s="9">
        <f>NETWORKDAYS(H67,I67)</f>
        <v>22</v>
      </c>
    </row>
    <row r="68" spans="1:13" x14ac:dyDescent="0.25">
      <c r="A68" s="2">
        <v>43151</v>
      </c>
      <c r="B68" s="10" t="s">
        <v>39</v>
      </c>
      <c r="C68" s="3" t="s">
        <v>24</v>
      </c>
      <c r="D68" s="3">
        <v>2</v>
      </c>
      <c r="E68" s="4">
        <v>117</v>
      </c>
      <c r="F68" s="5">
        <f>E68*D68</f>
        <v>234</v>
      </c>
      <c r="G68" s="3" t="s">
        <v>15</v>
      </c>
      <c r="H68" s="6">
        <v>43342</v>
      </c>
      <c r="I68" s="6">
        <v>43378</v>
      </c>
      <c r="J68" s="7">
        <f>I68-H68</f>
        <v>36</v>
      </c>
      <c r="K68" s="8">
        <f>VLOOKUP(C68,Folha1!$P$2:$Q$14,2)</f>
        <v>1.1000000000000001</v>
      </c>
      <c r="L68" s="8">
        <f>J68*K68</f>
        <v>39.6</v>
      </c>
      <c r="M68" s="9">
        <f>NETWORKDAYS(H68,I68)</f>
        <v>27</v>
      </c>
    </row>
    <row r="69" spans="1:13" x14ac:dyDescent="0.25">
      <c r="A69" s="2">
        <v>43157</v>
      </c>
      <c r="B69" s="10" t="s">
        <v>39</v>
      </c>
      <c r="C69" s="3" t="s">
        <v>33</v>
      </c>
      <c r="D69" s="3">
        <v>2</v>
      </c>
      <c r="E69" s="4">
        <v>68</v>
      </c>
      <c r="F69" s="5">
        <f>E69*D69</f>
        <v>136</v>
      </c>
      <c r="G69" s="3" t="s">
        <v>15</v>
      </c>
      <c r="H69" s="6">
        <v>43296</v>
      </c>
      <c r="I69" s="6">
        <v>43336</v>
      </c>
      <c r="J69" s="7">
        <f>I69-H69</f>
        <v>40</v>
      </c>
      <c r="K69" s="8">
        <f>VLOOKUP(C69,Folha1!$P$2:$Q$14,2)</f>
        <v>0.1</v>
      </c>
      <c r="L69" s="8">
        <f>J69*K69</f>
        <v>4</v>
      </c>
      <c r="M69" s="9">
        <f>NETWORKDAYS(H69,I69)</f>
        <v>30</v>
      </c>
    </row>
    <row r="70" spans="1:13" x14ac:dyDescent="0.25">
      <c r="A70" s="2">
        <v>43168</v>
      </c>
      <c r="B70" s="10" t="s">
        <v>36</v>
      </c>
      <c r="C70" s="3" t="s">
        <v>20</v>
      </c>
      <c r="D70" s="3">
        <v>2</v>
      </c>
      <c r="E70" s="4">
        <v>31</v>
      </c>
      <c r="F70" s="5">
        <f>E70*D70</f>
        <v>62</v>
      </c>
      <c r="G70" s="3" t="s">
        <v>21</v>
      </c>
      <c r="H70" s="6">
        <v>43295</v>
      </c>
      <c r="I70" s="6">
        <v>43332</v>
      </c>
      <c r="J70" s="7">
        <f>I70-H70</f>
        <v>37</v>
      </c>
      <c r="K70" s="8">
        <f>VLOOKUP(C70,Folha1!$P$2:$Q$14,2)</f>
        <v>0.5</v>
      </c>
      <c r="L70" s="8">
        <f>J70*K70</f>
        <v>18.5</v>
      </c>
      <c r="M70" s="9">
        <f>NETWORKDAYS(H70,I70)</f>
        <v>26</v>
      </c>
    </row>
    <row r="71" spans="1:13" x14ac:dyDescent="0.25">
      <c r="A71" s="2">
        <v>43172</v>
      </c>
      <c r="B71" s="10" t="s">
        <v>36</v>
      </c>
      <c r="C71" s="3" t="s">
        <v>28</v>
      </c>
      <c r="D71" s="3">
        <v>2</v>
      </c>
      <c r="E71" s="4">
        <v>125</v>
      </c>
      <c r="F71" s="5">
        <f>E71*D71</f>
        <v>250</v>
      </c>
      <c r="G71" s="3" t="s">
        <v>23</v>
      </c>
      <c r="H71" s="6">
        <v>43333</v>
      </c>
      <c r="I71" s="6">
        <v>43372</v>
      </c>
      <c r="J71" s="7">
        <f>I71-H71</f>
        <v>39</v>
      </c>
      <c r="K71" s="8">
        <f>VLOOKUP(C71,Folha1!$P$2:$Q$14,2)</f>
        <v>1</v>
      </c>
      <c r="L71" s="8">
        <f>J71*K71</f>
        <v>39</v>
      </c>
      <c r="M71" s="9">
        <f>NETWORKDAYS(H71,I71)</f>
        <v>29</v>
      </c>
    </row>
    <row r="72" spans="1:13" x14ac:dyDescent="0.25">
      <c r="A72" s="2">
        <v>43175</v>
      </c>
      <c r="B72" s="10" t="s">
        <v>37</v>
      </c>
      <c r="C72" s="3" t="s">
        <v>25</v>
      </c>
      <c r="D72" s="3">
        <v>2</v>
      </c>
      <c r="E72" s="4">
        <v>99</v>
      </c>
      <c r="F72" s="5">
        <f>E72*D72</f>
        <v>198</v>
      </c>
      <c r="G72" s="3" t="s">
        <v>23</v>
      </c>
      <c r="H72" s="6">
        <v>43312</v>
      </c>
      <c r="I72" s="6">
        <v>43327</v>
      </c>
      <c r="J72" s="7">
        <f>I72-H72</f>
        <v>15</v>
      </c>
      <c r="K72" s="8">
        <f>VLOOKUP(C72,Folha1!$P$2:$Q$14,2)</f>
        <v>0.5</v>
      </c>
      <c r="L72" s="8">
        <f>J72*K72</f>
        <v>7.5</v>
      </c>
      <c r="M72" s="9">
        <f>NETWORKDAYS(H72,I72)</f>
        <v>12</v>
      </c>
    </row>
    <row r="73" spans="1:13" x14ac:dyDescent="0.25">
      <c r="A73" s="2">
        <v>43181</v>
      </c>
      <c r="B73" s="10" t="s">
        <v>37</v>
      </c>
      <c r="C73" s="3" t="s">
        <v>28</v>
      </c>
      <c r="D73" s="3">
        <v>2</v>
      </c>
      <c r="E73" s="4">
        <v>124</v>
      </c>
      <c r="F73" s="5">
        <f>E73*D73</f>
        <v>248</v>
      </c>
      <c r="G73" s="3" t="s">
        <v>15</v>
      </c>
      <c r="H73" s="6">
        <v>43313</v>
      </c>
      <c r="I73" s="6">
        <v>43351</v>
      </c>
      <c r="J73" s="7">
        <f>I73-H73</f>
        <v>38</v>
      </c>
      <c r="K73" s="8">
        <f>VLOOKUP(C73,Folha1!$P$2:$Q$14,2)</f>
        <v>1</v>
      </c>
      <c r="L73" s="8">
        <f>J73*K73</f>
        <v>38</v>
      </c>
      <c r="M73" s="9">
        <f>NETWORKDAYS(H73,I73)</f>
        <v>28</v>
      </c>
    </row>
    <row r="74" spans="1:13" x14ac:dyDescent="0.25">
      <c r="A74" s="2">
        <v>43187</v>
      </c>
      <c r="B74" s="10" t="s">
        <v>38</v>
      </c>
      <c r="C74" s="3" t="s">
        <v>22</v>
      </c>
      <c r="D74" s="3">
        <v>2</v>
      </c>
      <c r="E74" s="4">
        <v>36</v>
      </c>
      <c r="F74" s="5">
        <f>E74*D74</f>
        <v>72</v>
      </c>
      <c r="G74" s="3" t="s">
        <v>17</v>
      </c>
      <c r="H74" s="6">
        <v>43284</v>
      </c>
      <c r="I74" s="6">
        <v>43328</v>
      </c>
      <c r="J74" s="7">
        <f>I74-H74</f>
        <v>44</v>
      </c>
      <c r="K74" s="8">
        <f>VLOOKUP(C74,Folha1!$P$2:$Q$14,2)</f>
        <v>0.3</v>
      </c>
      <c r="L74" s="8">
        <f>J74*K74</f>
        <v>13.2</v>
      </c>
      <c r="M74" s="9">
        <f>NETWORKDAYS(H74,I74)</f>
        <v>33</v>
      </c>
    </row>
    <row r="75" spans="1:13" x14ac:dyDescent="0.25">
      <c r="A75" s="2">
        <v>43187</v>
      </c>
      <c r="B75" s="10" t="s">
        <v>36</v>
      </c>
      <c r="C75" s="3" t="s">
        <v>13</v>
      </c>
      <c r="D75" s="3">
        <v>2</v>
      </c>
      <c r="E75" s="4">
        <v>84</v>
      </c>
      <c r="F75" s="5">
        <f>E75*D75</f>
        <v>168</v>
      </c>
      <c r="G75" s="3" t="s">
        <v>17</v>
      </c>
      <c r="H75" s="6">
        <v>43297</v>
      </c>
      <c r="I75" s="6">
        <v>43342</v>
      </c>
      <c r="J75" s="7">
        <f>I75-H75</f>
        <v>45</v>
      </c>
      <c r="K75" s="8">
        <f>VLOOKUP(C75,Folha1!$P$2:$Q$14,2)</f>
        <v>0.1</v>
      </c>
      <c r="L75" s="8">
        <f>J75*K75</f>
        <v>4.5</v>
      </c>
      <c r="M75" s="9">
        <f>NETWORKDAYS(H75,I75)</f>
        <v>34</v>
      </c>
    </row>
    <row r="76" spans="1:13" x14ac:dyDescent="0.25">
      <c r="A76" s="2">
        <v>43189</v>
      </c>
      <c r="B76" s="10" t="s">
        <v>36</v>
      </c>
      <c r="C76" s="3" t="s">
        <v>26</v>
      </c>
      <c r="D76" s="3">
        <v>2</v>
      </c>
      <c r="E76" s="4">
        <v>120</v>
      </c>
      <c r="F76" s="5">
        <f>E76*D76</f>
        <v>240</v>
      </c>
      <c r="G76" s="3" t="s">
        <v>14</v>
      </c>
      <c r="H76" s="6">
        <v>43325</v>
      </c>
      <c r="I76" s="6">
        <v>43344</v>
      </c>
      <c r="J76" s="7">
        <f>I76-H76</f>
        <v>19</v>
      </c>
      <c r="K76" s="8">
        <f>VLOOKUP(C76,Folha1!$P$2:$Q$14,2)</f>
        <v>0.3</v>
      </c>
      <c r="L76" s="8">
        <f>J76*K76</f>
        <v>5.7</v>
      </c>
      <c r="M76" s="9">
        <f>NETWORKDAYS(H76,I76)</f>
        <v>15</v>
      </c>
    </row>
    <row r="77" spans="1:13" x14ac:dyDescent="0.25">
      <c r="A77" s="2">
        <v>43197</v>
      </c>
      <c r="B77" s="10" t="s">
        <v>38</v>
      </c>
      <c r="C77" s="3" t="s">
        <v>29</v>
      </c>
      <c r="D77" s="3">
        <v>2</v>
      </c>
      <c r="E77" s="4">
        <v>58</v>
      </c>
      <c r="F77" s="5">
        <f>E77*D77</f>
        <v>116</v>
      </c>
      <c r="G77" s="3" t="s">
        <v>14</v>
      </c>
      <c r="H77" s="6">
        <v>43330</v>
      </c>
      <c r="I77" s="6">
        <v>43378</v>
      </c>
      <c r="J77" s="7">
        <f>I77-H77</f>
        <v>48</v>
      </c>
      <c r="K77" s="8">
        <f>VLOOKUP(C77,Folha1!$P$2:$Q$14,2)</f>
        <v>1</v>
      </c>
      <c r="L77" s="8">
        <f>J77*K77</f>
        <v>48</v>
      </c>
      <c r="M77" s="9">
        <f>NETWORKDAYS(H77,I77)</f>
        <v>35</v>
      </c>
    </row>
    <row r="78" spans="1:13" x14ac:dyDescent="0.25">
      <c r="A78" s="2">
        <v>43203</v>
      </c>
      <c r="B78" s="10" t="s">
        <v>38</v>
      </c>
      <c r="C78" s="3" t="s">
        <v>30</v>
      </c>
      <c r="D78" s="3">
        <v>2</v>
      </c>
      <c r="E78" s="4">
        <v>127</v>
      </c>
      <c r="F78" s="5">
        <f>E78*D78</f>
        <v>254</v>
      </c>
      <c r="G78" s="3" t="s">
        <v>17</v>
      </c>
      <c r="H78" s="6">
        <v>43295</v>
      </c>
      <c r="I78" s="6">
        <v>43320</v>
      </c>
      <c r="J78" s="7">
        <f>I78-H78</f>
        <v>25</v>
      </c>
      <c r="K78" s="8">
        <f>VLOOKUP(C78,Folha1!$P$2:$Q$14,2)</f>
        <v>1</v>
      </c>
      <c r="L78" s="8">
        <f>J78*K78</f>
        <v>25</v>
      </c>
      <c r="M78" s="9">
        <f>NETWORKDAYS(H78,I78)</f>
        <v>18</v>
      </c>
    </row>
    <row r="79" spans="1:13" x14ac:dyDescent="0.25">
      <c r="A79" s="2">
        <v>43208</v>
      </c>
      <c r="B79" s="10" t="s">
        <v>39</v>
      </c>
      <c r="C79" s="3" t="s">
        <v>29</v>
      </c>
      <c r="D79" s="3">
        <v>2</v>
      </c>
      <c r="E79" s="4">
        <v>56</v>
      </c>
      <c r="F79" s="5">
        <f>E79*D79</f>
        <v>112</v>
      </c>
      <c r="G79" s="3" t="s">
        <v>14</v>
      </c>
      <c r="H79" s="6">
        <v>43294</v>
      </c>
      <c r="I79" s="6">
        <v>43326</v>
      </c>
      <c r="J79" s="7">
        <f>I79-H79</f>
        <v>32</v>
      </c>
      <c r="K79" s="8">
        <f>VLOOKUP(C79,Folha1!$P$2:$Q$14,2)</f>
        <v>1</v>
      </c>
      <c r="L79" s="8">
        <f>J79*K79</f>
        <v>32</v>
      </c>
      <c r="M79" s="9">
        <f>NETWORKDAYS(H79,I79)</f>
        <v>23</v>
      </c>
    </row>
    <row r="80" spans="1:13" x14ac:dyDescent="0.25">
      <c r="A80" s="2">
        <v>43211</v>
      </c>
      <c r="B80" s="10" t="s">
        <v>37</v>
      </c>
      <c r="C80" s="3" t="s">
        <v>13</v>
      </c>
      <c r="D80" s="3">
        <v>2</v>
      </c>
      <c r="E80" s="4">
        <v>110</v>
      </c>
      <c r="F80" s="5">
        <f>E80*D80</f>
        <v>220</v>
      </c>
      <c r="G80" s="3" t="s">
        <v>17</v>
      </c>
      <c r="H80" s="6">
        <v>43327</v>
      </c>
      <c r="I80" s="6">
        <v>43373</v>
      </c>
      <c r="J80" s="7">
        <f>I80-H80</f>
        <v>46</v>
      </c>
      <c r="K80" s="8">
        <f>VLOOKUP(C80,Folha1!$P$2:$Q$14,2)</f>
        <v>0.1</v>
      </c>
      <c r="L80" s="8">
        <f>J80*K80</f>
        <v>4.6000000000000005</v>
      </c>
      <c r="M80" s="9">
        <f>NETWORKDAYS(H80,I80)</f>
        <v>33</v>
      </c>
    </row>
    <row r="81" spans="1:13" x14ac:dyDescent="0.25">
      <c r="A81" s="2">
        <v>43212</v>
      </c>
      <c r="B81" s="10" t="s">
        <v>36</v>
      </c>
      <c r="C81" s="3" t="s">
        <v>20</v>
      </c>
      <c r="D81" s="3">
        <v>2</v>
      </c>
      <c r="E81" s="4">
        <v>92</v>
      </c>
      <c r="F81" s="5">
        <f>E81*D81</f>
        <v>184</v>
      </c>
      <c r="G81" s="3" t="s">
        <v>23</v>
      </c>
      <c r="H81" s="6">
        <v>43338</v>
      </c>
      <c r="I81" s="6">
        <v>43354</v>
      </c>
      <c r="J81" s="7">
        <f>I81-H81</f>
        <v>16</v>
      </c>
      <c r="K81" s="8">
        <f>VLOOKUP(C81,Folha1!$P$2:$Q$14,2)</f>
        <v>0.5</v>
      </c>
      <c r="L81" s="8">
        <f>J81*K81</f>
        <v>8</v>
      </c>
      <c r="M81" s="9">
        <f>NETWORKDAYS(H81,I81)</f>
        <v>12</v>
      </c>
    </row>
    <row r="82" spans="1:13" x14ac:dyDescent="0.25">
      <c r="A82" s="2">
        <v>43231</v>
      </c>
      <c r="B82" s="10" t="s">
        <v>37</v>
      </c>
      <c r="C82" s="3" t="s">
        <v>30</v>
      </c>
      <c r="D82" s="3">
        <v>2</v>
      </c>
      <c r="E82" s="4">
        <v>126</v>
      </c>
      <c r="F82" s="5">
        <f>E82*D82</f>
        <v>252</v>
      </c>
      <c r="G82" s="3" t="s">
        <v>14</v>
      </c>
      <c r="H82" s="6">
        <v>43304</v>
      </c>
      <c r="I82" s="6">
        <v>43328</v>
      </c>
      <c r="J82" s="7">
        <f>I82-H82</f>
        <v>24</v>
      </c>
      <c r="K82" s="8">
        <f>VLOOKUP(C82,Folha1!$P$2:$Q$14,2)</f>
        <v>1</v>
      </c>
      <c r="L82" s="8">
        <f>J82*K82</f>
        <v>24</v>
      </c>
      <c r="M82" s="9">
        <f>NETWORKDAYS(H82,I82)</f>
        <v>19</v>
      </c>
    </row>
    <row r="83" spans="1:13" x14ac:dyDescent="0.25">
      <c r="A83" s="2">
        <v>43236</v>
      </c>
      <c r="B83" s="10" t="s">
        <v>36</v>
      </c>
      <c r="C83" s="3" t="s">
        <v>13</v>
      </c>
      <c r="D83" s="3">
        <v>2</v>
      </c>
      <c r="E83" s="4">
        <v>23</v>
      </c>
      <c r="F83" s="5">
        <f>E83*D83</f>
        <v>46</v>
      </c>
      <c r="G83" s="3" t="s">
        <v>14</v>
      </c>
      <c r="H83" s="6">
        <v>43331</v>
      </c>
      <c r="I83" s="6">
        <v>43359</v>
      </c>
      <c r="J83" s="7">
        <f>I83-H83</f>
        <v>28</v>
      </c>
      <c r="K83" s="8">
        <f>VLOOKUP(C83,Folha1!$P$2:$Q$14,2)</f>
        <v>0.1</v>
      </c>
      <c r="L83" s="8">
        <f>J83*K83</f>
        <v>2.8000000000000003</v>
      </c>
      <c r="M83" s="9">
        <f>NETWORKDAYS(H83,I83)</f>
        <v>20</v>
      </c>
    </row>
    <row r="84" spans="1:13" x14ac:dyDescent="0.25">
      <c r="A84" s="2">
        <v>43236</v>
      </c>
      <c r="B84" s="10" t="s">
        <v>39</v>
      </c>
      <c r="C84" s="3" t="s">
        <v>13</v>
      </c>
      <c r="D84" s="3">
        <v>2</v>
      </c>
      <c r="E84" s="4">
        <v>83</v>
      </c>
      <c r="F84" s="5">
        <f>E84*D84</f>
        <v>166</v>
      </c>
      <c r="G84" s="3" t="s">
        <v>14</v>
      </c>
      <c r="H84" s="6">
        <v>43294</v>
      </c>
      <c r="I84" s="6">
        <v>43335</v>
      </c>
      <c r="J84" s="7">
        <f>I84-H84</f>
        <v>41</v>
      </c>
      <c r="K84" s="8">
        <f>VLOOKUP(C84,Folha1!$P$2:$Q$14,2)</f>
        <v>0.1</v>
      </c>
      <c r="L84" s="8">
        <f>J84*K84</f>
        <v>4.1000000000000005</v>
      </c>
      <c r="M84" s="9">
        <f>NETWORKDAYS(H84,I84)</f>
        <v>30</v>
      </c>
    </row>
    <row r="85" spans="1:13" x14ac:dyDescent="0.25">
      <c r="A85" s="2">
        <v>43237</v>
      </c>
      <c r="B85" s="10" t="s">
        <v>36</v>
      </c>
      <c r="C85" s="3" t="s">
        <v>35</v>
      </c>
      <c r="D85" s="3">
        <v>2</v>
      </c>
      <c r="E85" s="4">
        <v>74</v>
      </c>
      <c r="F85" s="5">
        <f>E85*D85</f>
        <v>148</v>
      </c>
      <c r="G85" s="3" t="s">
        <v>23</v>
      </c>
      <c r="H85" s="6">
        <v>43340</v>
      </c>
      <c r="I85" s="6">
        <v>43384</v>
      </c>
      <c r="J85" s="7">
        <f>I85-H85</f>
        <v>44</v>
      </c>
      <c r="K85" s="8">
        <f>VLOOKUP(C85,Folha1!$P$2:$Q$14,2)</f>
        <v>0.25</v>
      </c>
      <c r="L85" s="8">
        <f>J85*K85</f>
        <v>11</v>
      </c>
      <c r="M85" s="9">
        <f>NETWORKDAYS(H85,I85)</f>
        <v>33</v>
      </c>
    </row>
    <row r="86" spans="1:13" x14ac:dyDescent="0.25">
      <c r="A86" s="2">
        <v>43237</v>
      </c>
      <c r="B86" s="10" t="s">
        <v>36</v>
      </c>
      <c r="C86" s="3" t="s">
        <v>13</v>
      </c>
      <c r="D86" s="3">
        <v>2</v>
      </c>
      <c r="E86" s="4">
        <v>85</v>
      </c>
      <c r="F86" s="5">
        <f>E86*D86</f>
        <v>170</v>
      </c>
      <c r="G86" s="3" t="s">
        <v>15</v>
      </c>
      <c r="H86" s="6">
        <v>43289</v>
      </c>
      <c r="I86" s="6">
        <v>43336</v>
      </c>
      <c r="J86" s="7">
        <f>I86-H86</f>
        <v>47</v>
      </c>
      <c r="K86" s="8">
        <f>VLOOKUP(C86,Folha1!$P$2:$Q$14,2)</f>
        <v>0.1</v>
      </c>
      <c r="L86" s="8">
        <f>J86*K86</f>
        <v>4.7</v>
      </c>
      <c r="M86" s="9">
        <f>NETWORKDAYS(H86,I86)</f>
        <v>35</v>
      </c>
    </row>
    <row r="87" spans="1:13" x14ac:dyDescent="0.25">
      <c r="A87" s="2">
        <v>43238</v>
      </c>
      <c r="B87" s="10" t="s">
        <v>37</v>
      </c>
      <c r="C87" s="3" t="s">
        <v>24</v>
      </c>
      <c r="D87" s="3">
        <v>2</v>
      </c>
      <c r="E87" s="4">
        <v>70</v>
      </c>
      <c r="F87" s="5">
        <f>E87*D87</f>
        <v>140</v>
      </c>
      <c r="G87" s="3" t="s">
        <v>19</v>
      </c>
      <c r="H87" s="6">
        <v>43330</v>
      </c>
      <c r="I87" s="6">
        <v>43362</v>
      </c>
      <c r="J87" s="7">
        <f>I87-H87</f>
        <v>32</v>
      </c>
      <c r="K87" s="8">
        <f>VLOOKUP(C87,Folha1!$P$2:$Q$14,2)</f>
        <v>1.1000000000000001</v>
      </c>
      <c r="L87" s="8">
        <f>J87*K87</f>
        <v>35.200000000000003</v>
      </c>
      <c r="M87" s="9">
        <f>NETWORKDAYS(H87,I87)</f>
        <v>23</v>
      </c>
    </row>
    <row r="88" spans="1:13" x14ac:dyDescent="0.25">
      <c r="A88" s="2">
        <v>43240</v>
      </c>
      <c r="B88" s="10" t="s">
        <v>39</v>
      </c>
      <c r="C88" s="3" t="s">
        <v>29</v>
      </c>
      <c r="D88" s="3">
        <v>2</v>
      </c>
      <c r="E88" s="4">
        <v>55</v>
      </c>
      <c r="F88" s="5">
        <f>E88*D88</f>
        <v>110</v>
      </c>
      <c r="G88" s="3" t="s">
        <v>21</v>
      </c>
      <c r="H88" s="6">
        <v>43328</v>
      </c>
      <c r="I88" s="6">
        <v>43356</v>
      </c>
      <c r="J88" s="7">
        <f>I88-H88</f>
        <v>28</v>
      </c>
      <c r="K88" s="8">
        <f>VLOOKUP(C88,Folha1!$P$2:$Q$14,2)</f>
        <v>1</v>
      </c>
      <c r="L88" s="8">
        <f>J88*K88</f>
        <v>28</v>
      </c>
      <c r="M88" s="9">
        <f>NETWORKDAYS(H88,I88)</f>
        <v>21</v>
      </c>
    </row>
    <row r="89" spans="1:13" x14ac:dyDescent="0.25">
      <c r="A89" s="2">
        <v>43240</v>
      </c>
      <c r="B89" s="10" t="s">
        <v>36</v>
      </c>
      <c r="C89" s="3" t="s">
        <v>32</v>
      </c>
      <c r="D89" s="3">
        <v>2</v>
      </c>
      <c r="E89" s="4">
        <v>89</v>
      </c>
      <c r="F89" s="5">
        <f>E89*D89</f>
        <v>178</v>
      </c>
      <c r="G89" s="3" t="s">
        <v>23</v>
      </c>
      <c r="H89" s="6">
        <v>43288</v>
      </c>
      <c r="I89" s="6">
        <v>43313</v>
      </c>
      <c r="J89" s="7">
        <f>I89-H89</f>
        <v>25</v>
      </c>
      <c r="K89" s="8">
        <f>VLOOKUP(C89,Folha1!$P$2:$Q$14,2)</f>
        <v>0.05</v>
      </c>
      <c r="L89" s="8">
        <f>J89*K89</f>
        <v>1.25</v>
      </c>
      <c r="M89" s="9">
        <f>NETWORKDAYS(H89,I89)</f>
        <v>18</v>
      </c>
    </row>
    <row r="90" spans="1:13" x14ac:dyDescent="0.25">
      <c r="A90" s="2">
        <v>43248</v>
      </c>
      <c r="B90" s="10" t="s">
        <v>38</v>
      </c>
      <c r="C90" s="3" t="s">
        <v>25</v>
      </c>
      <c r="D90" s="3">
        <v>2</v>
      </c>
      <c r="E90" s="4">
        <v>71</v>
      </c>
      <c r="F90" s="5">
        <f>E90*D90</f>
        <v>142</v>
      </c>
      <c r="G90" s="3" t="s">
        <v>19</v>
      </c>
      <c r="H90" s="6">
        <v>43282</v>
      </c>
      <c r="I90" s="6">
        <v>43310</v>
      </c>
      <c r="J90" s="7">
        <f>I90-H90</f>
        <v>28</v>
      </c>
      <c r="K90" s="8">
        <f>VLOOKUP(C90,Folha1!$P$2:$Q$14,2)</f>
        <v>0.5</v>
      </c>
      <c r="L90" s="8">
        <f>J90*K90</f>
        <v>14</v>
      </c>
      <c r="M90" s="9">
        <f>NETWORKDAYS(H90,I90)</f>
        <v>20</v>
      </c>
    </row>
    <row r="91" spans="1:13" x14ac:dyDescent="0.25">
      <c r="A91" s="2">
        <v>43257</v>
      </c>
      <c r="B91" s="10" t="s">
        <v>37</v>
      </c>
      <c r="C91" s="3" t="s">
        <v>13</v>
      </c>
      <c r="D91" s="3">
        <v>2</v>
      </c>
      <c r="E91" s="4">
        <v>24</v>
      </c>
      <c r="F91" s="5">
        <f>E91*D91</f>
        <v>48</v>
      </c>
      <c r="G91" s="3" t="s">
        <v>15</v>
      </c>
      <c r="H91" s="6">
        <v>43318</v>
      </c>
      <c r="I91" s="6">
        <v>43360</v>
      </c>
      <c r="J91" s="7">
        <f>I91-H91</f>
        <v>42</v>
      </c>
      <c r="K91" s="8">
        <f>VLOOKUP(C91,Folha1!$P$2:$Q$14,2)</f>
        <v>0.1</v>
      </c>
      <c r="L91" s="8">
        <f>J91*K91</f>
        <v>4.2</v>
      </c>
      <c r="M91" s="9">
        <f>NETWORKDAYS(H91,I91)</f>
        <v>31</v>
      </c>
    </row>
    <row r="92" spans="1:13" x14ac:dyDescent="0.25">
      <c r="A92" s="2">
        <v>43263</v>
      </c>
      <c r="B92" s="10" t="s">
        <v>36</v>
      </c>
      <c r="C92" s="3" t="s">
        <v>33</v>
      </c>
      <c r="D92" s="3">
        <v>2</v>
      </c>
      <c r="E92" s="4">
        <v>115</v>
      </c>
      <c r="F92" s="5">
        <f>E92*D92</f>
        <v>230</v>
      </c>
      <c r="G92" s="3" t="s">
        <v>17</v>
      </c>
      <c r="H92" s="6">
        <v>43303</v>
      </c>
      <c r="I92" s="6">
        <v>43322</v>
      </c>
      <c r="J92" s="7">
        <f>I92-H92</f>
        <v>19</v>
      </c>
      <c r="K92" s="8">
        <f>VLOOKUP(C92,Folha1!$P$2:$Q$14,2)</f>
        <v>0.1</v>
      </c>
      <c r="L92" s="8">
        <f>J92*K92</f>
        <v>1.9000000000000001</v>
      </c>
      <c r="M92" s="9">
        <f>NETWORKDAYS(H92,I92)</f>
        <v>15</v>
      </c>
    </row>
    <row r="93" spans="1:13" x14ac:dyDescent="0.25">
      <c r="A93" s="2">
        <v>43267</v>
      </c>
      <c r="B93" s="10" t="s">
        <v>36</v>
      </c>
      <c r="C93" s="3" t="s">
        <v>31</v>
      </c>
      <c r="D93" s="3">
        <v>2</v>
      </c>
      <c r="E93" s="4">
        <v>108</v>
      </c>
      <c r="F93" s="5">
        <f>E93*D93</f>
        <v>216</v>
      </c>
      <c r="G93" s="3" t="s">
        <v>17</v>
      </c>
      <c r="H93" s="6">
        <v>43321</v>
      </c>
      <c r="I93" s="6">
        <v>43371</v>
      </c>
      <c r="J93" s="7">
        <f>I93-H93</f>
        <v>50</v>
      </c>
      <c r="K93" s="8">
        <f>VLOOKUP(C93,Folha1!$P$2:$Q$14,2)</f>
        <v>1</v>
      </c>
      <c r="L93" s="8">
        <f>J93*K93</f>
        <v>50</v>
      </c>
      <c r="M93" s="9">
        <f>NETWORKDAYS(H93,I93)</f>
        <v>37</v>
      </c>
    </row>
    <row r="94" spans="1:13" x14ac:dyDescent="0.25">
      <c r="A94" s="2">
        <v>43101</v>
      </c>
      <c r="B94" s="10" t="s">
        <v>39</v>
      </c>
      <c r="C94" s="3" t="s">
        <v>16</v>
      </c>
      <c r="D94" s="3">
        <v>3</v>
      </c>
      <c r="E94" s="4">
        <v>86</v>
      </c>
      <c r="F94" s="5">
        <f>E94*D94</f>
        <v>258</v>
      </c>
      <c r="G94" s="3" t="s">
        <v>21</v>
      </c>
      <c r="H94" s="6">
        <v>43341</v>
      </c>
      <c r="I94" s="6">
        <v>43370</v>
      </c>
      <c r="J94" s="7">
        <f>I94-H94</f>
        <v>29</v>
      </c>
      <c r="K94" s="8">
        <f>VLOOKUP(C94,Folha1!$P$2:$Q$14,2)</f>
        <v>0.05</v>
      </c>
      <c r="L94" s="8">
        <f>J94*K94</f>
        <v>1.4500000000000002</v>
      </c>
      <c r="M94" s="9">
        <f>NETWORKDAYS(H94,I94)</f>
        <v>22</v>
      </c>
    </row>
    <row r="95" spans="1:13" x14ac:dyDescent="0.25">
      <c r="A95" s="2">
        <v>43105</v>
      </c>
      <c r="B95" s="10" t="s">
        <v>39</v>
      </c>
      <c r="C95" s="3" t="s">
        <v>32</v>
      </c>
      <c r="D95" s="3">
        <v>3</v>
      </c>
      <c r="E95" s="4">
        <v>90</v>
      </c>
      <c r="F95" s="5">
        <f>E95*D95</f>
        <v>270</v>
      </c>
      <c r="G95" s="3" t="s">
        <v>17</v>
      </c>
      <c r="H95" s="6">
        <v>43327</v>
      </c>
      <c r="I95" s="6">
        <v>43355</v>
      </c>
      <c r="J95" s="7">
        <f>I95-H95</f>
        <v>28</v>
      </c>
      <c r="K95" s="8">
        <f>VLOOKUP(C95,Folha1!$P$2:$Q$14,2)</f>
        <v>0.05</v>
      </c>
      <c r="L95" s="8">
        <f>J95*K95</f>
        <v>1.4000000000000001</v>
      </c>
      <c r="M95" s="9">
        <f>NETWORKDAYS(H95,I95)</f>
        <v>21</v>
      </c>
    </row>
    <row r="96" spans="1:13" x14ac:dyDescent="0.25">
      <c r="A96" s="2">
        <v>43124</v>
      </c>
      <c r="B96" s="10" t="s">
        <v>39</v>
      </c>
      <c r="C96" s="3" t="s">
        <v>32</v>
      </c>
      <c r="D96" s="3">
        <v>3</v>
      </c>
      <c r="E96" s="4">
        <v>111</v>
      </c>
      <c r="F96" s="5">
        <f>E96*D96</f>
        <v>333</v>
      </c>
      <c r="G96" s="3" t="s">
        <v>15</v>
      </c>
      <c r="H96" s="6">
        <v>43291</v>
      </c>
      <c r="I96" s="6">
        <v>43315</v>
      </c>
      <c r="J96" s="7">
        <f>I96-H96</f>
        <v>24</v>
      </c>
      <c r="K96" s="8">
        <f>VLOOKUP(C96,Folha1!$P$2:$Q$14,2)</f>
        <v>0.05</v>
      </c>
      <c r="L96" s="8">
        <f>J96*K96</f>
        <v>1.2000000000000002</v>
      </c>
      <c r="M96" s="9">
        <f>NETWORKDAYS(H96,I96)</f>
        <v>19</v>
      </c>
    </row>
    <row r="97" spans="1:13" x14ac:dyDescent="0.25">
      <c r="A97" s="2">
        <v>43130</v>
      </c>
      <c r="B97" s="10" t="s">
        <v>37</v>
      </c>
      <c r="C97" s="3" t="s">
        <v>28</v>
      </c>
      <c r="D97" s="3">
        <v>3</v>
      </c>
      <c r="E97" s="4">
        <v>76</v>
      </c>
      <c r="F97" s="5">
        <f>E97*D97</f>
        <v>228</v>
      </c>
      <c r="G97" s="3" t="s">
        <v>23</v>
      </c>
      <c r="H97" s="6">
        <v>43332</v>
      </c>
      <c r="I97" s="6">
        <v>43349</v>
      </c>
      <c r="J97" s="7">
        <f>I97-H97</f>
        <v>17</v>
      </c>
      <c r="K97" s="8">
        <f>VLOOKUP(C97,Folha1!$P$2:$Q$14,2)</f>
        <v>1</v>
      </c>
      <c r="L97" s="8">
        <f>J97*K97</f>
        <v>17</v>
      </c>
      <c r="M97" s="9">
        <f>NETWORKDAYS(H97,I97)</f>
        <v>14</v>
      </c>
    </row>
    <row r="98" spans="1:13" x14ac:dyDescent="0.25">
      <c r="A98" s="2">
        <v>43135</v>
      </c>
      <c r="B98" s="10" t="s">
        <v>38</v>
      </c>
      <c r="C98" s="3" t="s">
        <v>24</v>
      </c>
      <c r="D98" s="3">
        <v>3</v>
      </c>
      <c r="E98" s="4">
        <v>38</v>
      </c>
      <c r="F98" s="5">
        <f>E98*D98</f>
        <v>114</v>
      </c>
      <c r="G98" s="3" t="s">
        <v>18</v>
      </c>
      <c r="H98" s="6">
        <v>43339</v>
      </c>
      <c r="I98" s="6">
        <v>43363</v>
      </c>
      <c r="J98" s="7">
        <f>I98-H98</f>
        <v>24</v>
      </c>
      <c r="K98" s="8">
        <f>VLOOKUP(C98,Folha1!$P$2:$Q$14,2)</f>
        <v>1.1000000000000001</v>
      </c>
      <c r="L98" s="8">
        <f>J98*K98</f>
        <v>26.400000000000002</v>
      </c>
      <c r="M98" s="9">
        <f>NETWORKDAYS(H98,I98)</f>
        <v>19</v>
      </c>
    </row>
    <row r="99" spans="1:13" x14ac:dyDescent="0.25">
      <c r="A99" s="2">
        <v>43137</v>
      </c>
      <c r="B99" s="10" t="s">
        <v>39</v>
      </c>
      <c r="C99" s="3" t="s">
        <v>22</v>
      </c>
      <c r="D99" s="3">
        <v>3</v>
      </c>
      <c r="E99" s="4">
        <v>96</v>
      </c>
      <c r="F99" s="5">
        <f>E99*D99</f>
        <v>288</v>
      </c>
      <c r="G99" s="3" t="s">
        <v>15</v>
      </c>
      <c r="H99" s="6">
        <v>43295</v>
      </c>
      <c r="I99" s="6">
        <v>43335</v>
      </c>
      <c r="J99" s="7">
        <f>I99-H99</f>
        <v>40</v>
      </c>
      <c r="K99" s="8">
        <f>VLOOKUP(C99,Folha1!$P$2:$Q$14,2)</f>
        <v>0.3</v>
      </c>
      <c r="L99" s="8">
        <f>J99*K99</f>
        <v>12</v>
      </c>
      <c r="M99" s="9">
        <f>NETWORKDAYS(H99,I99)</f>
        <v>29</v>
      </c>
    </row>
    <row r="100" spans="1:13" x14ac:dyDescent="0.25">
      <c r="A100" s="2">
        <v>43151</v>
      </c>
      <c r="B100" s="10" t="s">
        <v>38</v>
      </c>
      <c r="C100" s="3" t="s">
        <v>26</v>
      </c>
      <c r="D100" s="3">
        <v>3</v>
      </c>
      <c r="E100" s="4">
        <v>49</v>
      </c>
      <c r="F100" s="5">
        <f>E100*D100</f>
        <v>147</v>
      </c>
      <c r="G100" s="3" t="s">
        <v>23</v>
      </c>
      <c r="H100" s="6">
        <v>43299</v>
      </c>
      <c r="I100" s="6">
        <v>43348</v>
      </c>
      <c r="J100" s="7">
        <f>I100-H100</f>
        <v>49</v>
      </c>
      <c r="K100" s="8">
        <f>VLOOKUP(C100,Folha1!$P$2:$Q$14,2)</f>
        <v>0.3</v>
      </c>
      <c r="L100" s="8">
        <f>J100*K100</f>
        <v>14.7</v>
      </c>
      <c r="M100" s="9">
        <f>NETWORKDAYS(H100,I100)</f>
        <v>36</v>
      </c>
    </row>
    <row r="101" spans="1:13" x14ac:dyDescent="0.25">
      <c r="A101" s="2">
        <v>43195</v>
      </c>
      <c r="B101" s="10" t="s">
        <v>36</v>
      </c>
      <c r="C101" s="3" t="s">
        <v>30</v>
      </c>
      <c r="D101" s="3">
        <v>3</v>
      </c>
      <c r="E101" s="4">
        <v>106</v>
      </c>
      <c r="F101" s="5">
        <f>E101*D101</f>
        <v>318</v>
      </c>
      <c r="G101" s="3" t="s">
        <v>14</v>
      </c>
      <c r="H101" s="6">
        <v>43308</v>
      </c>
      <c r="I101" s="6">
        <v>43357</v>
      </c>
      <c r="J101" s="7">
        <f>I101-H101</f>
        <v>49</v>
      </c>
      <c r="K101" s="8">
        <f>VLOOKUP(C101,Folha1!$P$2:$Q$14,2)</f>
        <v>1</v>
      </c>
      <c r="L101" s="8">
        <f>J101*K101</f>
        <v>49</v>
      </c>
      <c r="M101" s="9">
        <f>NETWORKDAYS(H101,I101)</f>
        <v>36</v>
      </c>
    </row>
    <row r="102" spans="1:13" x14ac:dyDescent="0.25">
      <c r="A102" s="2">
        <v>43216</v>
      </c>
      <c r="B102" s="10" t="s">
        <v>36</v>
      </c>
      <c r="C102" s="3" t="s">
        <v>22</v>
      </c>
      <c r="D102" s="3">
        <v>3</v>
      </c>
      <c r="E102" s="4">
        <v>65</v>
      </c>
      <c r="F102" s="5">
        <f>E102*D102</f>
        <v>195</v>
      </c>
      <c r="G102" s="3" t="s">
        <v>23</v>
      </c>
      <c r="H102" s="6">
        <v>43305</v>
      </c>
      <c r="I102" s="6">
        <v>43341</v>
      </c>
      <c r="J102" s="7">
        <f>I102-H102</f>
        <v>36</v>
      </c>
      <c r="K102" s="8">
        <f>VLOOKUP(C102,Folha1!$P$2:$Q$14,2)</f>
        <v>0.3</v>
      </c>
      <c r="L102" s="8">
        <f>J102*K102</f>
        <v>10.799999999999999</v>
      </c>
      <c r="M102" s="9">
        <f>NETWORKDAYS(H102,I102)</f>
        <v>27</v>
      </c>
    </row>
    <row r="103" spans="1:13" x14ac:dyDescent="0.25">
      <c r="A103" s="2">
        <v>43243</v>
      </c>
      <c r="B103" s="10" t="s">
        <v>36</v>
      </c>
      <c r="C103" s="3" t="s">
        <v>29</v>
      </c>
      <c r="D103" s="3">
        <v>3</v>
      </c>
      <c r="E103" s="4">
        <v>78</v>
      </c>
      <c r="F103" s="5">
        <f>E103*D103</f>
        <v>234</v>
      </c>
      <c r="G103" s="3" t="s">
        <v>21</v>
      </c>
      <c r="H103" s="6">
        <v>43291</v>
      </c>
      <c r="I103" s="6">
        <v>43321</v>
      </c>
      <c r="J103" s="7">
        <f>I103-H103</f>
        <v>30</v>
      </c>
      <c r="K103" s="8">
        <f>VLOOKUP(C103,Folha1!$P$2:$Q$14,2)</f>
        <v>1</v>
      </c>
      <c r="L103" s="8">
        <f>J103*K103</f>
        <v>30</v>
      </c>
      <c r="M103" s="9">
        <f>NETWORKDAYS(H103,I103)</f>
        <v>23</v>
      </c>
    </row>
    <row r="104" spans="1:13" x14ac:dyDescent="0.25">
      <c r="A104" s="2">
        <v>43255</v>
      </c>
      <c r="B104" s="10" t="s">
        <v>36</v>
      </c>
      <c r="C104" s="3" t="s">
        <v>26</v>
      </c>
      <c r="D104" s="3">
        <v>3</v>
      </c>
      <c r="E104" s="4">
        <v>121</v>
      </c>
      <c r="F104" s="5">
        <f>E104*D104</f>
        <v>363</v>
      </c>
      <c r="G104" s="3" t="s">
        <v>14</v>
      </c>
      <c r="H104" s="6">
        <v>43299</v>
      </c>
      <c r="I104" s="6">
        <v>43320</v>
      </c>
      <c r="J104" s="7">
        <f>I104-H104</f>
        <v>21</v>
      </c>
      <c r="K104" s="8">
        <f>VLOOKUP(C104,Folha1!$P$2:$Q$14,2)</f>
        <v>0.3</v>
      </c>
      <c r="L104" s="8">
        <f>J104*K104</f>
        <v>6.3</v>
      </c>
      <c r="M104" s="9">
        <f>NETWORKDAYS(H104,I104)</f>
        <v>16</v>
      </c>
    </row>
    <row r="105" spans="1:13" x14ac:dyDescent="0.25">
      <c r="A105" s="2">
        <v>43256</v>
      </c>
      <c r="B105" s="10" t="s">
        <v>37</v>
      </c>
      <c r="C105" s="3" t="s">
        <v>30</v>
      </c>
      <c r="D105" s="3">
        <v>3</v>
      </c>
      <c r="E105" s="4">
        <v>105</v>
      </c>
      <c r="F105" s="5">
        <f>E105*D105</f>
        <v>315</v>
      </c>
      <c r="G105" s="3" t="s">
        <v>15</v>
      </c>
      <c r="H105" s="6">
        <v>43321</v>
      </c>
      <c r="I105" s="6">
        <v>43360</v>
      </c>
      <c r="J105" s="7">
        <f>I105-H105</f>
        <v>39</v>
      </c>
      <c r="K105" s="8">
        <f>VLOOKUP(C105,Folha1!$P$2:$Q$14,2)</f>
        <v>1</v>
      </c>
      <c r="L105" s="8">
        <f>J105*K105</f>
        <v>39</v>
      </c>
      <c r="M105" s="9">
        <f>NETWORKDAYS(H105,I105)</f>
        <v>28</v>
      </c>
    </row>
    <row r="106" spans="1:13" x14ac:dyDescent="0.25">
      <c r="A106" s="2">
        <v>43275</v>
      </c>
      <c r="B106" s="10" t="s">
        <v>37</v>
      </c>
      <c r="C106" s="3" t="s">
        <v>26</v>
      </c>
      <c r="D106" s="3">
        <v>3</v>
      </c>
      <c r="E106" s="4">
        <v>44</v>
      </c>
      <c r="F106" s="5">
        <f>E106*D106</f>
        <v>132</v>
      </c>
      <c r="G106" s="3" t="s">
        <v>14</v>
      </c>
      <c r="H106" s="6">
        <v>43326</v>
      </c>
      <c r="I106" s="6">
        <v>43341</v>
      </c>
      <c r="J106" s="7">
        <f>I106-H106</f>
        <v>15</v>
      </c>
      <c r="K106" s="8">
        <f>VLOOKUP(C106,Folha1!$P$2:$Q$14,2)</f>
        <v>0.3</v>
      </c>
      <c r="L106" s="8">
        <f>J106*K106</f>
        <v>4.5</v>
      </c>
      <c r="M106" s="9">
        <f>NETWORKDAYS(H106,I106)</f>
        <v>12</v>
      </c>
    </row>
    <row r="107" spans="1:13" x14ac:dyDescent="0.25">
      <c r="A107" s="2">
        <v>43216</v>
      </c>
      <c r="B107" s="10" t="s">
        <v>38</v>
      </c>
      <c r="C107" s="3" t="s">
        <v>22</v>
      </c>
      <c r="D107" s="3">
        <v>4</v>
      </c>
      <c r="E107" s="4">
        <v>34</v>
      </c>
      <c r="F107" s="5">
        <f>E107*D107</f>
        <v>136</v>
      </c>
      <c r="G107" s="3" t="s">
        <v>23</v>
      </c>
      <c r="H107" s="6">
        <v>43339</v>
      </c>
      <c r="I107" s="6">
        <v>43368</v>
      </c>
      <c r="J107" s="7">
        <f>I107-H107</f>
        <v>29</v>
      </c>
      <c r="K107" s="8">
        <f>VLOOKUP(C107,Folha1!$P$2:$Q$14,2)</f>
        <v>0.3</v>
      </c>
      <c r="L107" s="8">
        <f>J107*K107</f>
        <v>8.6999999999999993</v>
      </c>
      <c r="M107" s="9">
        <f>NETWORKDAYS(H107,I107)</f>
        <v>22</v>
      </c>
    </row>
  </sheetData>
  <sortState xmlns:xlrd2="http://schemas.microsoft.com/office/spreadsheetml/2017/richdata2" ref="A2:M107">
    <sortCondition ref="D2:D10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7E3E-D827-4E0A-B5AF-209CAC1474F0}">
  <dimension ref="A1:I9"/>
  <sheetViews>
    <sheetView workbookViewId="0">
      <selection activeCell="J34" sqref="J34"/>
    </sheetView>
  </sheetViews>
  <sheetFormatPr defaultRowHeight="15" x14ac:dyDescent="0.25"/>
  <cols>
    <col min="1" max="1" width="16.42578125" bestFit="1" customWidth="1"/>
    <col min="2" max="2" width="15.42578125" bestFit="1" customWidth="1"/>
    <col min="3" max="3" width="9.7109375" bestFit="1" customWidth="1"/>
    <col min="4" max="4" width="12.85546875" bestFit="1" customWidth="1"/>
    <col min="5" max="5" width="11.140625" bestFit="1" customWidth="1"/>
    <col min="6" max="6" width="11.42578125" bestFit="1" customWidth="1"/>
    <col min="7" max="7" width="10.28515625" bestFit="1" customWidth="1"/>
    <col min="8" max="8" width="10.140625" bestFit="1" customWidth="1"/>
    <col min="9" max="9" width="10.7109375" bestFit="1" customWidth="1"/>
    <col min="10" max="10" width="14.7109375" bestFit="1" customWidth="1"/>
    <col min="11" max="12" width="10" bestFit="1" customWidth="1"/>
    <col min="13" max="13" width="13" bestFit="1" customWidth="1"/>
    <col min="14" max="16" width="10" bestFit="1" customWidth="1"/>
    <col min="17" max="17" width="13.28515625" bestFit="1" customWidth="1"/>
    <col min="18" max="19" width="10" bestFit="1" customWidth="1"/>
    <col min="20" max="20" width="12.140625" bestFit="1" customWidth="1"/>
    <col min="21" max="23" width="10" bestFit="1" customWidth="1"/>
    <col min="24" max="24" width="12" bestFit="1" customWidth="1"/>
    <col min="25" max="27" width="10" bestFit="1" customWidth="1"/>
    <col min="28" max="28" width="10.7109375" bestFit="1" customWidth="1"/>
    <col min="29" max="82" width="19.5703125" bestFit="1" customWidth="1"/>
    <col min="83" max="83" width="10.7109375" bestFit="1" customWidth="1"/>
  </cols>
  <sheetData>
    <row r="1" spans="1:9" x14ac:dyDescent="0.25">
      <c r="A1" s="11" t="s">
        <v>2</v>
      </c>
      <c r="B1" s="3" t="s" vm="1">
        <v>46</v>
      </c>
    </row>
    <row r="3" spans="1:9" x14ac:dyDescent="0.25">
      <c r="A3" s="11" t="s">
        <v>45</v>
      </c>
      <c r="B3" s="11" t="s">
        <v>44</v>
      </c>
      <c r="C3" s="3"/>
      <c r="D3" s="3"/>
      <c r="E3" s="3"/>
      <c r="F3" s="3"/>
      <c r="G3" s="3"/>
      <c r="H3" s="3"/>
      <c r="I3" s="3"/>
    </row>
    <row r="4" spans="1:9" x14ac:dyDescent="0.25">
      <c r="A4" s="11" t="s">
        <v>43</v>
      </c>
      <c r="B4" s="3" t="s">
        <v>19</v>
      </c>
      <c r="C4" s="3" t="s">
        <v>23</v>
      </c>
      <c r="D4" s="3" t="s">
        <v>21</v>
      </c>
      <c r="E4" s="3" t="s">
        <v>14</v>
      </c>
      <c r="F4" s="3" t="s">
        <v>18</v>
      </c>
      <c r="G4" s="3" t="s">
        <v>15</v>
      </c>
      <c r="H4" s="3" t="s">
        <v>17</v>
      </c>
      <c r="I4" s="3" t="s">
        <v>40</v>
      </c>
    </row>
    <row r="5" spans="1:9" x14ac:dyDescent="0.25">
      <c r="A5" s="12" t="s">
        <v>36</v>
      </c>
      <c r="B5" s="13">
        <v>533</v>
      </c>
      <c r="C5" s="13">
        <v>1317</v>
      </c>
      <c r="D5" s="13">
        <v>406</v>
      </c>
      <c r="E5" s="13">
        <v>1275</v>
      </c>
      <c r="F5" s="13">
        <v>61</v>
      </c>
      <c r="G5" s="13">
        <v>299</v>
      </c>
      <c r="H5" s="13">
        <v>1007</v>
      </c>
      <c r="I5" s="13">
        <v>4898</v>
      </c>
    </row>
    <row r="6" spans="1:9" x14ac:dyDescent="0.25">
      <c r="A6" s="12" t="s">
        <v>38</v>
      </c>
      <c r="B6" s="13">
        <v>170</v>
      </c>
      <c r="C6" s="13">
        <v>499</v>
      </c>
      <c r="D6" s="13">
        <v>91</v>
      </c>
      <c r="E6" s="13">
        <v>291</v>
      </c>
      <c r="F6" s="13">
        <v>259</v>
      </c>
      <c r="G6" s="13">
        <v>175</v>
      </c>
      <c r="H6" s="13">
        <v>326</v>
      </c>
      <c r="I6" s="13">
        <v>1811</v>
      </c>
    </row>
    <row r="7" spans="1:9" x14ac:dyDescent="0.25">
      <c r="A7" s="12" t="s">
        <v>39</v>
      </c>
      <c r="B7" s="13">
        <v>125</v>
      </c>
      <c r="C7" s="13">
        <v>232</v>
      </c>
      <c r="D7" s="13">
        <v>753</v>
      </c>
      <c r="E7" s="13">
        <v>718</v>
      </c>
      <c r="F7" s="13">
        <v>74</v>
      </c>
      <c r="G7" s="13">
        <v>1237</v>
      </c>
      <c r="H7" s="13">
        <v>368</v>
      </c>
      <c r="I7" s="13">
        <v>3507</v>
      </c>
    </row>
    <row r="8" spans="1:9" x14ac:dyDescent="0.25">
      <c r="A8" s="12" t="s">
        <v>37</v>
      </c>
      <c r="B8" s="13">
        <v>140</v>
      </c>
      <c r="C8" s="13">
        <v>1029</v>
      </c>
      <c r="D8" s="13"/>
      <c r="E8" s="13">
        <v>824</v>
      </c>
      <c r="F8" s="13"/>
      <c r="G8" s="13">
        <v>725</v>
      </c>
      <c r="H8" s="13">
        <v>357</v>
      </c>
      <c r="I8" s="13">
        <v>3075</v>
      </c>
    </row>
    <row r="9" spans="1:9" x14ac:dyDescent="0.25">
      <c r="A9" s="12" t="s">
        <v>40</v>
      </c>
      <c r="B9" s="13">
        <v>968</v>
      </c>
      <c r="C9" s="13">
        <v>3077</v>
      </c>
      <c r="D9" s="13">
        <v>1250</v>
      </c>
      <c r="E9" s="13">
        <v>3108</v>
      </c>
      <c r="F9" s="13">
        <v>394</v>
      </c>
      <c r="G9" s="13">
        <v>2436</v>
      </c>
      <c r="H9" s="13">
        <v>2058</v>
      </c>
      <c r="I9" s="13">
        <v>13291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B2FE-68CE-4510-BDD7-88460F0041E9}">
  <dimension ref="A3:D8"/>
  <sheetViews>
    <sheetView workbookViewId="0">
      <selection activeCell="D12" sqref="D12"/>
    </sheetView>
  </sheetViews>
  <sheetFormatPr defaultRowHeight="15" x14ac:dyDescent="0.25"/>
  <cols>
    <col min="1" max="1" width="18" bestFit="1" customWidth="1"/>
    <col min="2" max="2" width="28" bestFit="1" customWidth="1"/>
    <col min="3" max="3" width="30" bestFit="1" customWidth="1"/>
    <col min="4" max="4" width="32.28515625" bestFit="1" customWidth="1"/>
    <col min="5" max="5" width="30" bestFit="1" customWidth="1"/>
    <col min="6" max="6" width="28" bestFit="1" customWidth="1"/>
    <col min="7" max="7" width="30" bestFit="1" customWidth="1"/>
    <col min="8" max="8" width="28" bestFit="1" customWidth="1"/>
    <col min="9" max="9" width="30" bestFit="1" customWidth="1"/>
    <col min="10" max="10" width="33" bestFit="1" customWidth="1"/>
    <col min="11" max="11" width="35" bestFit="1" customWidth="1"/>
  </cols>
  <sheetData>
    <row r="3" spans="1:4" x14ac:dyDescent="0.25">
      <c r="A3" s="11" t="s">
        <v>41</v>
      </c>
      <c r="B3" s="3" t="s">
        <v>42</v>
      </c>
      <c r="C3" s="3" t="s">
        <v>47</v>
      </c>
      <c r="D3" s="3" t="s">
        <v>48</v>
      </c>
    </row>
    <row r="4" spans="1:4" x14ac:dyDescent="0.25">
      <c r="A4" s="12" t="s">
        <v>36</v>
      </c>
      <c r="B4" s="14">
        <v>4898</v>
      </c>
      <c r="C4" s="14">
        <v>128.89473684210526</v>
      </c>
      <c r="D4" s="14">
        <v>38</v>
      </c>
    </row>
    <row r="5" spans="1:4" x14ac:dyDescent="0.25">
      <c r="A5" s="12" t="s">
        <v>38</v>
      </c>
      <c r="B5" s="14">
        <v>1811</v>
      </c>
      <c r="C5" s="14">
        <v>82.318181818181813</v>
      </c>
      <c r="D5" s="14">
        <v>22</v>
      </c>
    </row>
    <row r="6" spans="1:4" x14ac:dyDescent="0.25">
      <c r="A6" s="12" t="s">
        <v>39</v>
      </c>
      <c r="B6" s="14">
        <v>3507</v>
      </c>
      <c r="C6" s="14">
        <v>134.88461538461539</v>
      </c>
      <c r="D6" s="14">
        <v>26</v>
      </c>
    </row>
    <row r="7" spans="1:4" x14ac:dyDescent="0.25">
      <c r="A7" s="12" t="s">
        <v>37</v>
      </c>
      <c r="B7" s="14">
        <v>3075</v>
      </c>
      <c r="C7" s="14">
        <v>153.75</v>
      </c>
      <c r="D7" s="14">
        <v>20</v>
      </c>
    </row>
    <row r="8" spans="1:4" x14ac:dyDescent="0.25">
      <c r="A8" s="12" t="s">
        <v>40</v>
      </c>
      <c r="B8" s="14">
        <v>13291</v>
      </c>
      <c r="C8" s="14">
        <v>125.38679245283019</v>
      </c>
      <c r="D8" s="14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Formador</dc:creator>
  <cp:lastModifiedBy>José Filipe Alves Carneiro</cp:lastModifiedBy>
  <dcterms:created xsi:type="dcterms:W3CDTF">2020-07-16T10:23:51Z</dcterms:created>
  <dcterms:modified xsi:type="dcterms:W3CDTF">2024-02-14T22:13:28Z</dcterms:modified>
</cp:coreProperties>
</file>