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xjfg\Desktop\4to Semestre\Programación Científica\"/>
    </mc:Choice>
  </mc:AlternateContent>
  <xr:revisionPtr revIDLastSave="0" documentId="13_ncr:1_{E9789920-A959-4113-9286-368F5B4ACD11}" xr6:coauthVersionLast="47" xr6:coauthVersionMax="47" xr10:uidLastSave="{00000000-0000-0000-0000-000000000000}"/>
  <bookViews>
    <workbookView xWindow="-120" yWindow="-120" windowWidth="29040" windowHeight="15720" xr2:uid="{CDADA4CA-B2E8-4434-9AD9-02C4B0F640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6" i="1" l="1"/>
  <c r="I33" i="1"/>
  <c r="G15" i="1"/>
  <c r="G14" i="1"/>
  <c r="G13" i="1"/>
  <c r="G12" i="1"/>
  <c r="G11" i="1"/>
  <c r="G10" i="1"/>
  <c r="G9" i="1"/>
  <c r="G8" i="1"/>
  <c r="G7" i="1"/>
  <c r="G6" i="1"/>
  <c r="E12" i="1"/>
  <c r="I12" i="1" s="1"/>
  <c r="F12" i="1"/>
  <c r="H12" i="1"/>
  <c r="E13" i="1"/>
  <c r="F13" i="1"/>
  <c r="H13" i="1"/>
  <c r="I13" i="1"/>
  <c r="E14" i="1"/>
  <c r="I14" i="1" s="1"/>
  <c r="F14" i="1"/>
  <c r="H14" i="1"/>
  <c r="E15" i="1"/>
  <c r="F15" i="1"/>
  <c r="H15" i="1"/>
  <c r="I15" i="1"/>
  <c r="C17" i="1"/>
  <c r="D17" i="1"/>
  <c r="D34" i="1" s="1"/>
  <c r="F17" i="1"/>
  <c r="G17" i="1"/>
  <c r="H17" i="1"/>
  <c r="H11" i="1"/>
  <c r="E11" i="1"/>
  <c r="I11" i="1" s="1"/>
  <c r="F11" i="1"/>
  <c r="K10" i="1"/>
  <c r="H7" i="1"/>
  <c r="H8" i="1"/>
  <c r="H9" i="1"/>
  <c r="H10" i="1"/>
  <c r="H6" i="1"/>
  <c r="F7" i="1"/>
  <c r="F8" i="1"/>
  <c r="F9" i="1"/>
  <c r="F10" i="1"/>
  <c r="F6" i="1"/>
  <c r="E6" i="1"/>
  <c r="I6" i="1" s="1"/>
  <c r="E7" i="1"/>
  <c r="I7" i="1" s="1"/>
  <c r="E8" i="1"/>
  <c r="I8" i="1" s="1"/>
  <c r="E9" i="1"/>
  <c r="I9" i="1" s="1"/>
  <c r="E10" i="1"/>
  <c r="I10" i="1" s="1"/>
  <c r="C16" i="1"/>
  <c r="K11" i="1" s="1"/>
  <c r="D16" i="1"/>
  <c r="N10" i="1" s="1"/>
  <c r="E17" i="1" l="1"/>
  <c r="I17" i="1"/>
  <c r="D31" i="1"/>
  <c r="D33" i="1"/>
  <c r="D32" i="1"/>
  <c r="D25" i="1"/>
  <c r="G16" i="1"/>
  <c r="M12" i="1" s="1"/>
  <c r="D29" i="1"/>
  <c r="D28" i="1"/>
  <c r="D26" i="1"/>
  <c r="D27" i="1"/>
  <c r="D30" i="1"/>
  <c r="L10" i="1"/>
  <c r="H16" i="1"/>
  <c r="N11" i="1" s="1"/>
  <c r="I16" i="1"/>
  <c r="N12" i="1" s="1"/>
  <c r="F16" i="1"/>
  <c r="E16" i="1"/>
  <c r="K7" i="1" s="1"/>
  <c r="D35" i="1" l="1"/>
  <c r="D36" i="1"/>
  <c r="R15" i="1" a="1"/>
  <c r="R15" i="1" s="1"/>
  <c r="P10" i="1" a="1"/>
  <c r="P10" i="1" s="1"/>
  <c r="L15" i="1" a="1"/>
  <c r="L15" i="1" s="1"/>
  <c r="L11" i="1"/>
  <c r="M10" i="1"/>
  <c r="K12" i="1"/>
  <c r="K15" i="1" s="1" a="1"/>
  <c r="K15" i="1" s="1"/>
  <c r="K5" i="1"/>
  <c r="M11" i="1"/>
  <c r="K6" i="1"/>
  <c r="L12" i="1"/>
  <c r="P15" i="1" l="1" a="1"/>
  <c r="P15" i="1" s="1"/>
  <c r="L22" i="1" s="1"/>
  <c r="L19" i="1"/>
  <c r="M15" i="1" a="1"/>
  <c r="M15" i="1" s="1"/>
  <c r="Q10" i="1" a="1"/>
  <c r="Q10" i="1" s="1"/>
  <c r="L20" i="1" s="1"/>
  <c r="P22" i="1" l="1"/>
  <c r="P20" i="1"/>
  <c r="L21" i="1"/>
  <c r="P21" i="1" s="1"/>
  <c r="B31" i="1" l="1"/>
  <c r="F31" i="1" s="1"/>
  <c r="B34" i="1"/>
  <c r="F34" i="1" s="1"/>
  <c r="B32" i="1"/>
  <c r="F32" i="1" s="1"/>
  <c r="B33" i="1"/>
  <c r="F33" i="1" s="1"/>
  <c r="B20" i="1"/>
  <c r="B26" i="1"/>
  <c r="F26" i="1" s="1"/>
  <c r="B29" i="1"/>
  <c r="F29" i="1" s="1"/>
  <c r="B27" i="1"/>
  <c r="F27" i="1" s="1"/>
  <c r="B25" i="1"/>
  <c r="F25" i="1" s="1"/>
  <c r="B28" i="1"/>
  <c r="F28" i="1" s="1"/>
  <c r="B30" i="1"/>
  <c r="F30" i="1" s="1"/>
  <c r="B35" i="1" l="1"/>
  <c r="F35" i="1"/>
  <c r="I25" i="1" s="1"/>
  <c r="B36" i="1"/>
  <c r="F36" i="1"/>
  <c r="I3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<sst xmlns="http://schemas.openxmlformats.org/spreadsheetml/2006/main" count="27" uniqueCount="27">
  <si>
    <t>x</t>
  </si>
  <si>
    <t>y</t>
  </si>
  <si>
    <t>Suma</t>
  </si>
  <si>
    <t>x^2</t>
  </si>
  <si>
    <t>Media</t>
  </si>
  <si>
    <t>Datos:</t>
  </si>
  <si>
    <t>n</t>
  </si>
  <si>
    <t>Juan Francisco Gallo Ramírez</t>
  </si>
  <si>
    <t>Ejercicio de Regresión Polinomial</t>
  </si>
  <si>
    <t>x^3</t>
  </si>
  <si>
    <t>x^4</t>
  </si>
  <si>
    <t>x^2*y</t>
  </si>
  <si>
    <t>x*y</t>
  </si>
  <si>
    <t>Ecuaciones normales:</t>
  </si>
  <si>
    <t>Matriz (A1):</t>
  </si>
  <si>
    <t>Matriz (A) aumentada:</t>
  </si>
  <si>
    <t>Matriz (A2):</t>
  </si>
  <si>
    <t>Matriz (A3):</t>
  </si>
  <si>
    <t>Modelo Obtenido</t>
  </si>
  <si>
    <t>y^</t>
  </si>
  <si>
    <t>(y-my)^2</t>
  </si>
  <si>
    <t>st</t>
  </si>
  <si>
    <t>sr</t>
  </si>
  <si>
    <t>(y-y^)^2</t>
  </si>
  <si>
    <t>Dispersión de los datos alrededor de la curva cuadrática</t>
  </si>
  <si>
    <t>Ejercicio</t>
  </si>
  <si>
    <t>Obtenga el valor de y para x=3.9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</si>
</sst>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i/>
      <sz val="18"/>
      <color theme="0"/>
      <name val="Aptos Narrow"/>
      <family val="2"/>
      <scheme val="minor"/>
    </font>
    <font>
      <b/>
      <sz val="16"/>
      <color rgb="FFC00000"/>
      <name val="Cambria"/>
      <family val="1"/>
    </font>
    <font>
      <b/>
      <sz val="22"/>
      <color theme="0"/>
      <name val="Aptos Narrow"/>
      <family val="2"/>
      <scheme val="minor"/>
    </font>
    <font>
      <b/>
      <sz val="14"/>
      <color rgb="FFC00000"/>
      <name val="Cambria"/>
      <family val="1"/>
    </font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6"/>
      <color theme="1"/>
      <name val="Aptos Narrow"/>
      <family val="2"/>
      <scheme val="minor"/>
    </font>
    <font>
      <b/>
      <sz val="24"/>
      <name val="Cambria"/>
      <family val="1"/>
    </font>
    <font>
      <i/>
      <sz val="18"/>
      <color theme="1"/>
      <name val="Aptos Narrow"/>
      <family val="2"/>
      <scheme val="minor"/>
    </font>
    <font>
      <i/>
      <sz val="16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8"/>
      <color theme="1"/>
      <name val="Cambria"/>
      <family val="1"/>
    </font>
  </fonts>
  <fills count="1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EBEB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7F7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5" fillId="5" borderId="6" xfId="0" applyFont="1" applyFill="1" applyBorder="1"/>
    <xf numFmtId="0" fontId="4" fillId="5" borderId="7" xfId="0" applyFont="1" applyFill="1" applyBorder="1"/>
    <xf numFmtId="0" fontId="4" fillId="5" borderId="8" xfId="0" applyFont="1" applyFill="1" applyBorder="1"/>
    <xf numFmtId="0" fontId="0" fillId="0" borderId="0" xfId="0" applyAlignment="1">
      <alignment vertical="center"/>
    </xf>
    <xf numFmtId="0" fontId="0" fillId="10" borderId="0" xfId="0" applyFill="1"/>
    <xf numFmtId="0" fontId="0" fillId="10" borderId="0" xfId="0" applyFill="1" applyAlignment="1">
      <alignment vertical="center"/>
    </xf>
    <xf numFmtId="0" fontId="0" fillId="10" borderId="12" xfId="0" applyFill="1" applyBorder="1"/>
    <xf numFmtId="0" fontId="3" fillId="10" borderId="13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2" fillId="10" borderId="13" xfId="0" applyFont="1" applyFill="1" applyBorder="1" applyAlignment="1">
      <alignment horizontal="center"/>
    </xf>
    <xf numFmtId="0" fontId="0" fillId="0" borderId="0" xfId="0"/>
    <xf numFmtId="0" fontId="0" fillId="0" borderId="0" xfId="0" applyAlignment="1"/>
    <xf numFmtId="0" fontId="4" fillId="3" borderId="0" xfId="0" applyFont="1" applyFill="1" applyBorder="1"/>
    <xf numFmtId="0" fontId="4" fillId="3" borderId="0" xfId="0" applyFont="1" applyFill="1" applyBorder="1" applyAlignment="1"/>
    <xf numFmtId="0" fontId="4" fillId="3" borderId="5" xfId="0" applyFont="1" applyFill="1" applyBorder="1" applyAlignment="1"/>
    <xf numFmtId="0" fontId="5" fillId="6" borderId="1" xfId="0" applyFont="1" applyFill="1" applyBorder="1"/>
    <xf numFmtId="0" fontId="12" fillId="10" borderId="4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6" fillId="7" borderId="9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11" borderId="11" xfId="0" applyFont="1" applyFill="1" applyBorder="1" applyAlignment="1">
      <alignment horizontal="center" vertical="center"/>
    </xf>
    <xf numFmtId="0" fontId="5" fillId="6" borderId="2" xfId="0" applyFont="1" applyFill="1" applyBorder="1"/>
    <xf numFmtId="0" fontId="5" fillId="6" borderId="3" xfId="0" applyFont="1" applyFill="1" applyBorder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0" fontId="10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1" fillId="0" borderId="13" xfId="0" applyFont="1" applyBorder="1" applyAlignment="1">
      <alignment horizontal="left"/>
    </xf>
    <xf numFmtId="0" fontId="0" fillId="12" borderId="14" xfId="0" applyFill="1" applyBorder="1" applyAlignment="1"/>
    <xf numFmtId="0" fontId="1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9" fillId="13" borderId="14" xfId="0" applyFont="1" applyFill="1" applyBorder="1" applyAlignment="1">
      <alignment horizontal="center"/>
    </xf>
    <xf numFmtId="0" fontId="9" fillId="13" borderId="9" xfId="0" applyFont="1" applyFill="1" applyBorder="1" applyAlignment="1">
      <alignment horizontal="center"/>
    </xf>
    <xf numFmtId="0" fontId="9" fillId="13" borderId="11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0" fillId="10" borderId="0" xfId="0" applyFill="1" applyBorder="1" applyAlignment="1"/>
    <xf numFmtId="0" fontId="0" fillId="10" borderId="12" xfId="0" applyFill="1" applyBorder="1" applyAlignment="1"/>
    <xf numFmtId="0" fontId="8" fillId="8" borderId="4" xfId="0" applyFont="1" applyFill="1" applyBorder="1" applyAlignment="1">
      <alignment horizontal="center" vertical="center"/>
    </xf>
    <xf numFmtId="0" fontId="8" fillId="8" borderId="0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6" fillId="11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4" xfId="0" applyFont="1" applyFill="1" applyBorder="1" applyAlignment="1"/>
    <xf numFmtId="0" fontId="4" fillId="3" borderId="0" xfId="0" applyFont="1" applyFill="1" applyBorder="1" applyAlignment="1"/>
    <xf numFmtId="0" fontId="6" fillId="11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2" fillId="0" borderId="0" xfId="0" applyFont="1"/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top"/>
    </xf>
    <xf numFmtId="0" fontId="7" fillId="13" borderId="2" xfId="0" applyFont="1" applyFill="1" applyBorder="1" applyAlignment="1">
      <alignment horizontal="center" vertical="top"/>
    </xf>
    <xf numFmtId="0" fontId="7" fillId="13" borderId="3" xfId="0" applyFont="1" applyFill="1" applyBorder="1" applyAlignment="1">
      <alignment horizontal="center" vertical="top"/>
    </xf>
    <xf numFmtId="0" fontId="19" fillId="8" borderId="1" xfId="0" applyFont="1" applyFill="1" applyBorder="1" applyAlignment="1">
      <alignment horizontal="left"/>
    </xf>
    <xf numFmtId="0" fontId="19" fillId="8" borderId="2" xfId="0" applyFont="1" applyFill="1" applyBorder="1" applyAlignment="1">
      <alignment horizontal="left"/>
    </xf>
    <xf numFmtId="0" fontId="19" fillId="8" borderId="3" xfId="0" applyFont="1" applyFill="1" applyBorder="1" applyAlignment="1">
      <alignment horizontal="left"/>
    </xf>
    <xf numFmtId="0" fontId="11" fillId="0" borderId="4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20" fillId="9" borderId="4" xfId="0" applyFont="1" applyFill="1" applyBorder="1" applyAlignment="1">
      <alignment horizontal="center" vertical="center"/>
    </xf>
    <xf numFmtId="0" fontId="20" fillId="9" borderId="0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7" xfId="0" applyFont="1" applyFill="1" applyBorder="1" applyAlignment="1">
      <alignment horizontal="center" vertical="center"/>
    </xf>
    <xf numFmtId="0" fontId="20" fillId="9" borderId="8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BEB"/>
      <color rgb="FFFF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381076</xdr:colOff>
      <xdr:row>7</xdr:row>
      <xdr:rowOff>268394</xdr:rowOff>
    </xdr:from>
    <xdr:ext cx="538294" cy="149580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BA31BB2C-4381-54CF-2445-4DFFDF772C4B}"/>
            </a:ext>
          </a:extLst>
        </xdr:cNvPr>
        <xdr:cNvSpPr txBox="1"/>
      </xdr:nvSpPr>
      <xdr:spPr>
        <a:xfrm>
          <a:off x="6791815" y="2479851"/>
          <a:ext cx="538294" cy="1495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es-MX" sz="8000" i="0">
              <a:latin typeface="Yu Gothic Light" panose="020B0300000000000000" pitchFamily="34" charset="-128"/>
              <a:ea typeface="Yu Gothic Light" panose="020B0300000000000000" pitchFamily="34" charset="-128"/>
            </a:rPr>
            <a:t>(</a:t>
          </a:r>
        </a:p>
      </xdr:txBody>
    </xdr:sp>
    <xdr:clientData/>
  </xdr:oneCellAnchor>
  <xdr:oneCellAnchor>
    <xdr:from>
      <xdr:col>13</xdr:col>
      <xdr:colOff>599737</xdr:colOff>
      <xdr:row>7</xdr:row>
      <xdr:rowOff>271707</xdr:rowOff>
    </xdr:from>
    <xdr:ext cx="538294" cy="1495800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F29A1943-5812-4E28-A449-3FF8DFBE7AFA}"/>
            </a:ext>
          </a:extLst>
        </xdr:cNvPr>
        <xdr:cNvSpPr txBox="1"/>
      </xdr:nvSpPr>
      <xdr:spPr>
        <a:xfrm>
          <a:off x="9925954" y="2483164"/>
          <a:ext cx="538294" cy="1495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es-MX" sz="8000" i="0">
              <a:latin typeface="Yu Gothic Light" panose="020B0300000000000000" pitchFamily="34" charset="-128"/>
              <a:ea typeface="Yu Gothic Light" panose="020B0300000000000000" pitchFamily="34" charset="-128"/>
            </a:rPr>
            <a:t>)</a:t>
          </a:r>
        </a:p>
      </xdr:txBody>
    </xdr:sp>
    <xdr:clientData/>
  </xdr:oneCellAnchor>
  <xdr:oneCellAnchor>
    <xdr:from>
      <xdr:col>9</xdr:col>
      <xdr:colOff>395985</xdr:colOff>
      <xdr:row>2</xdr:row>
      <xdr:rowOff>258457</xdr:rowOff>
    </xdr:from>
    <xdr:ext cx="538294" cy="1495800"/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F5501CFC-89FD-4251-9A2C-11579A627973}"/>
            </a:ext>
          </a:extLst>
        </xdr:cNvPr>
        <xdr:cNvSpPr txBox="1"/>
      </xdr:nvSpPr>
      <xdr:spPr>
        <a:xfrm>
          <a:off x="6806724" y="937631"/>
          <a:ext cx="538294" cy="1495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es-MX" sz="8000" i="0">
              <a:latin typeface="Yu Gothic Light" panose="020B0300000000000000" pitchFamily="34" charset="-128"/>
              <a:ea typeface="Yu Gothic Light" panose="020B0300000000000000" pitchFamily="34" charset="-128"/>
            </a:rPr>
            <a:t>{</a:t>
          </a:r>
        </a:p>
      </xdr:txBody>
    </xdr:sp>
    <xdr:clientData/>
  </xdr:oneCellAnchor>
  <xdr:oneCellAnchor>
    <xdr:from>
      <xdr:col>14</xdr:col>
      <xdr:colOff>10026</xdr:colOff>
      <xdr:row>19</xdr:row>
      <xdr:rowOff>29076</xdr:rowOff>
    </xdr:from>
    <xdr:ext cx="772026" cy="2528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44449A37-66D4-3FE5-D4C2-93E9AAEA9BF2}"/>
                </a:ext>
              </a:extLst>
            </xdr:cNvPr>
            <xdr:cNvSpPr txBox="1"/>
          </xdr:nvSpPr>
          <xdr:spPr>
            <a:xfrm>
              <a:off x="7178842" y="4375484"/>
              <a:ext cx="772026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MX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s-MX" sz="16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6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44449A37-66D4-3FE5-D4C2-93E9AAEA9BF2}"/>
                </a:ext>
              </a:extLst>
            </xdr:cNvPr>
            <xdr:cNvSpPr txBox="1"/>
          </xdr:nvSpPr>
          <xdr:spPr>
            <a:xfrm>
              <a:off x="7178842" y="4375484"/>
              <a:ext cx="772026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6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𝑎_0=</a:t>
              </a:r>
              <a:endParaRPr lang="es-MX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1</xdr:colOff>
      <xdr:row>20</xdr:row>
      <xdr:rowOff>25774</xdr:rowOff>
    </xdr:from>
    <xdr:ext cx="777038" cy="2528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D7072E79-E4E0-431D-9A1D-8F4A3DCCB9C0}"/>
                </a:ext>
              </a:extLst>
            </xdr:cNvPr>
            <xdr:cNvSpPr txBox="1"/>
          </xdr:nvSpPr>
          <xdr:spPr>
            <a:xfrm>
              <a:off x="7168817" y="4677985"/>
              <a:ext cx="777038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MX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s-MX" sz="16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6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D7072E79-E4E0-431D-9A1D-8F4A3DCCB9C0}"/>
                </a:ext>
              </a:extLst>
            </xdr:cNvPr>
            <xdr:cNvSpPr txBox="1"/>
          </xdr:nvSpPr>
          <xdr:spPr>
            <a:xfrm>
              <a:off x="7168817" y="4677985"/>
              <a:ext cx="777038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6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𝑎_1=</a:t>
              </a:r>
              <a:endParaRPr lang="es-MX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14</xdr:col>
      <xdr:colOff>5013</xdr:colOff>
      <xdr:row>21</xdr:row>
      <xdr:rowOff>30139</xdr:rowOff>
    </xdr:from>
    <xdr:ext cx="772026" cy="2528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75A54C8F-3F9D-4242-89DC-80AC633EA657}"/>
                </a:ext>
              </a:extLst>
            </xdr:cNvPr>
            <xdr:cNvSpPr txBox="1"/>
          </xdr:nvSpPr>
          <xdr:spPr>
            <a:xfrm>
              <a:off x="7193692" y="4981342"/>
              <a:ext cx="772026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s-MX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r>
                      <a:rPr lang="es-MX" sz="16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6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75A54C8F-3F9D-4242-89DC-80AC633EA657}"/>
                </a:ext>
              </a:extLst>
            </xdr:cNvPr>
            <xdr:cNvSpPr txBox="1"/>
          </xdr:nvSpPr>
          <xdr:spPr>
            <a:xfrm>
              <a:off x="7193692" y="4981342"/>
              <a:ext cx="772026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6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𝑎_2=</a:t>
              </a:r>
              <a:endParaRPr lang="es-MX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40292</xdr:colOff>
      <xdr:row>18</xdr:row>
      <xdr:rowOff>28484</xdr:rowOff>
    </xdr:from>
    <xdr:ext cx="705255" cy="2528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C065C739-5A5D-4585-8C55-F681CC085914}"/>
                </a:ext>
              </a:extLst>
            </xdr:cNvPr>
            <xdr:cNvSpPr txBox="1"/>
          </xdr:nvSpPr>
          <xdr:spPr>
            <a:xfrm>
              <a:off x="7193028" y="5592522"/>
              <a:ext cx="705255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es-MX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MX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</m:d>
                    <m:r>
                      <a:rPr lang="es-MX" sz="16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6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C065C739-5A5D-4585-8C55-F681CC085914}"/>
                </a:ext>
              </a:extLst>
            </xdr:cNvPr>
            <xdr:cNvSpPr txBox="1"/>
          </xdr:nvSpPr>
          <xdr:spPr>
            <a:xfrm>
              <a:off x="7193028" y="5592522"/>
              <a:ext cx="705255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6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|𝐴|=</a:t>
              </a:r>
              <a:endParaRPr lang="es-MX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41094</xdr:colOff>
      <xdr:row>19</xdr:row>
      <xdr:rowOff>28869</xdr:rowOff>
    </xdr:from>
    <xdr:ext cx="705255" cy="2528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A5E15D15-A8A0-47B3-BF28-AB88CCF763D0}"/>
                </a:ext>
              </a:extLst>
            </xdr:cNvPr>
            <xdr:cNvSpPr txBox="1"/>
          </xdr:nvSpPr>
          <xdr:spPr>
            <a:xfrm>
              <a:off x="7193830" y="5898426"/>
              <a:ext cx="705255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es-MX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es-MX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lang="es-MX" sz="16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6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A5E15D15-A8A0-47B3-BF28-AB88CCF763D0}"/>
                </a:ext>
              </a:extLst>
            </xdr:cNvPr>
            <xdr:cNvSpPr txBox="1"/>
          </xdr:nvSpPr>
          <xdr:spPr>
            <a:xfrm>
              <a:off x="7193830" y="5898426"/>
              <a:ext cx="705255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6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|𝐴_0 |=</a:t>
              </a:r>
              <a:endParaRPr lang="es-MX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38152</xdr:colOff>
      <xdr:row>20</xdr:row>
      <xdr:rowOff>25360</xdr:rowOff>
    </xdr:from>
    <xdr:ext cx="705255" cy="2528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4F2CF77F-33F0-48EA-B384-2E1BDE655D70}"/>
                </a:ext>
              </a:extLst>
            </xdr:cNvPr>
            <xdr:cNvSpPr txBox="1"/>
          </xdr:nvSpPr>
          <xdr:spPr>
            <a:xfrm>
              <a:off x="7190888" y="6200435"/>
              <a:ext cx="705255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es-MX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es-MX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d>
                    <m:r>
                      <a:rPr lang="es-MX" sz="16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6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4F2CF77F-33F0-48EA-B384-2E1BDE655D70}"/>
                </a:ext>
              </a:extLst>
            </xdr:cNvPr>
            <xdr:cNvSpPr txBox="1"/>
          </xdr:nvSpPr>
          <xdr:spPr>
            <a:xfrm>
              <a:off x="7190888" y="6200435"/>
              <a:ext cx="705255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6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|𝐴_1 |=</a:t>
              </a:r>
              <a:endParaRPr lang="es-MX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10</xdr:col>
      <xdr:colOff>41453</xdr:colOff>
      <xdr:row>21</xdr:row>
      <xdr:rowOff>29088</xdr:rowOff>
    </xdr:from>
    <xdr:ext cx="705255" cy="2528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A42B80B8-23CD-463F-A847-544B85D809EE}"/>
                </a:ext>
              </a:extLst>
            </xdr:cNvPr>
            <xdr:cNvSpPr txBox="1"/>
          </xdr:nvSpPr>
          <xdr:spPr>
            <a:xfrm>
              <a:off x="7194189" y="6509682"/>
              <a:ext cx="705255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d>
                      <m:dPr>
                        <m:begChr m:val="|"/>
                        <m:endChr m:val="|"/>
                        <m:ctrlPr>
                          <a:rPr lang="es-MX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s-MX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s-MX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𝐴</m:t>
                            </m:r>
                          </m:e>
                          <m:sub>
                            <m:r>
                              <a:rPr lang="es-MX" sz="16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d>
                    <m:r>
                      <a:rPr lang="es-MX" sz="16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6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A42B80B8-23CD-463F-A847-544B85D809EE}"/>
                </a:ext>
              </a:extLst>
            </xdr:cNvPr>
            <xdr:cNvSpPr txBox="1"/>
          </xdr:nvSpPr>
          <xdr:spPr>
            <a:xfrm>
              <a:off x="7194189" y="6509682"/>
              <a:ext cx="705255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6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|𝐴_2 |=</a:t>
              </a:r>
              <a:endParaRPr lang="es-MX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9</xdr:col>
      <xdr:colOff>400954</xdr:colOff>
      <xdr:row>12</xdr:row>
      <xdr:rowOff>263425</xdr:rowOff>
    </xdr:from>
    <xdr:ext cx="538294" cy="1495800"/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B25CC8CB-4299-4C23-906E-ABF431CEC1C4}"/>
            </a:ext>
          </a:extLst>
        </xdr:cNvPr>
        <xdr:cNvSpPr txBox="1"/>
      </xdr:nvSpPr>
      <xdr:spPr>
        <a:xfrm>
          <a:off x="6811693" y="4007164"/>
          <a:ext cx="538294" cy="1495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es-MX" sz="8000" i="0">
              <a:latin typeface="Yu Gothic Light" panose="020B0300000000000000" pitchFamily="34" charset="-128"/>
              <a:ea typeface="Yu Gothic Light" panose="020B0300000000000000" pitchFamily="34" charset="-128"/>
            </a:rPr>
            <a:t>(</a:t>
          </a:r>
        </a:p>
      </xdr:txBody>
    </xdr:sp>
    <xdr:clientData/>
  </xdr:oneCellAnchor>
  <xdr:oneCellAnchor>
    <xdr:from>
      <xdr:col>12</xdr:col>
      <xdr:colOff>594772</xdr:colOff>
      <xdr:row>12</xdr:row>
      <xdr:rowOff>266738</xdr:rowOff>
    </xdr:from>
    <xdr:ext cx="538294" cy="1495800"/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A8E29C15-E84B-472A-AE0E-C97600715D61}"/>
            </a:ext>
          </a:extLst>
        </xdr:cNvPr>
        <xdr:cNvSpPr txBox="1"/>
      </xdr:nvSpPr>
      <xdr:spPr>
        <a:xfrm>
          <a:off x="9208685" y="4010477"/>
          <a:ext cx="538294" cy="1495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es-MX" sz="8000" i="0">
              <a:latin typeface="Yu Gothic Light" panose="020B0300000000000000" pitchFamily="34" charset="-128"/>
              <a:ea typeface="Yu Gothic Light" panose="020B0300000000000000" pitchFamily="34" charset="-128"/>
            </a:rPr>
            <a:t>)</a:t>
          </a:r>
        </a:p>
      </xdr:txBody>
    </xdr:sp>
    <xdr:clientData/>
  </xdr:oneCellAnchor>
  <xdr:oneCellAnchor>
    <xdr:from>
      <xdr:col>14</xdr:col>
      <xdr:colOff>379419</xdr:colOff>
      <xdr:row>7</xdr:row>
      <xdr:rowOff>275020</xdr:rowOff>
    </xdr:from>
    <xdr:ext cx="538294" cy="1495800"/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A7BD33BB-13D8-40F3-984C-B01273023940}"/>
            </a:ext>
          </a:extLst>
        </xdr:cNvPr>
        <xdr:cNvSpPr txBox="1"/>
      </xdr:nvSpPr>
      <xdr:spPr>
        <a:xfrm>
          <a:off x="10417941" y="2486477"/>
          <a:ext cx="538294" cy="1495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es-MX" sz="8000" i="0">
              <a:latin typeface="Yu Gothic Light" panose="020B0300000000000000" pitchFamily="34" charset="-128"/>
              <a:ea typeface="Yu Gothic Light" panose="020B0300000000000000" pitchFamily="34" charset="-128"/>
            </a:rPr>
            <a:t>(</a:t>
          </a:r>
        </a:p>
      </xdr:txBody>
    </xdr:sp>
    <xdr:clientData/>
  </xdr:oneCellAnchor>
  <xdr:oneCellAnchor>
    <xdr:from>
      <xdr:col>17</xdr:col>
      <xdr:colOff>639498</xdr:colOff>
      <xdr:row>7</xdr:row>
      <xdr:rowOff>278333</xdr:rowOff>
    </xdr:from>
    <xdr:ext cx="538294" cy="1495800"/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A9B63FE5-9006-4318-A1DE-D968E8F30266}"/>
            </a:ext>
          </a:extLst>
        </xdr:cNvPr>
        <xdr:cNvSpPr txBox="1"/>
      </xdr:nvSpPr>
      <xdr:spPr>
        <a:xfrm>
          <a:off x="12814933" y="2489790"/>
          <a:ext cx="538294" cy="1495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es-MX" sz="8000" i="0">
              <a:latin typeface="Yu Gothic Light" panose="020B0300000000000000" pitchFamily="34" charset="-128"/>
              <a:ea typeface="Yu Gothic Light" panose="020B0300000000000000" pitchFamily="34" charset="-128"/>
            </a:rPr>
            <a:t>)</a:t>
          </a:r>
        </a:p>
      </xdr:txBody>
    </xdr:sp>
    <xdr:clientData/>
  </xdr:oneCellAnchor>
  <xdr:oneCellAnchor>
    <xdr:from>
      <xdr:col>14</xdr:col>
      <xdr:colOff>391015</xdr:colOff>
      <xdr:row>12</xdr:row>
      <xdr:rowOff>270050</xdr:rowOff>
    </xdr:from>
    <xdr:ext cx="538294" cy="1495800"/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1A04068B-C9F8-46DD-A7CA-AE547FB8FD7C}"/>
            </a:ext>
          </a:extLst>
        </xdr:cNvPr>
        <xdr:cNvSpPr txBox="1"/>
      </xdr:nvSpPr>
      <xdr:spPr>
        <a:xfrm>
          <a:off x="10429537" y="4013789"/>
          <a:ext cx="538294" cy="1495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es-MX" sz="8000" i="0">
              <a:latin typeface="Yu Gothic Light" panose="020B0300000000000000" pitchFamily="34" charset="-128"/>
              <a:ea typeface="Yu Gothic Light" panose="020B0300000000000000" pitchFamily="34" charset="-128"/>
            </a:rPr>
            <a:t>(</a:t>
          </a:r>
        </a:p>
      </xdr:txBody>
    </xdr:sp>
    <xdr:clientData/>
  </xdr:oneCellAnchor>
  <xdr:oneCellAnchor>
    <xdr:from>
      <xdr:col>17</xdr:col>
      <xdr:colOff>651094</xdr:colOff>
      <xdr:row>12</xdr:row>
      <xdr:rowOff>273363</xdr:rowOff>
    </xdr:from>
    <xdr:ext cx="538294" cy="1495800"/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AC4A677A-5FBB-4263-B8C5-E96C16BFE11E}"/>
            </a:ext>
          </a:extLst>
        </xdr:cNvPr>
        <xdr:cNvSpPr txBox="1"/>
      </xdr:nvSpPr>
      <xdr:spPr>
        <a:xfrm>
          <a:off x="12826529" y="4017102"/>
          <a:ext cx="538294" cy="1495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noAutofit/>
        </a:bodyPr>
        <a:lstStyle/>
        <a:p>
          <a:r>
            <a:rPr lang="es-MX" sz="8000" i="0">
              <a:latin typeface="Yu Gothic Light" panose="020B0300000000000000" pitchFamily="34" charset="-128"/>
              <a:ea typeface="Yu Gothic Light" panose="020B0300000000000000" pitchFamily="34" charset="-128"/>
            </a:rPr>
            <a:t>)</a:t>
          </a:r>
        </a:p>
      </xdr:txBody>
    </xdr:sp>
    <xdr:clientData/>
  </xdr:oneCellAnchor>
  <xdr:oneCellAnchor>
    <xdr:from>
      <xdr:col>8</xdr:col>
      <xdr:colOff>10885</xdr:colOff>
      <xdr:row>23</xdr:row>
      <xdr:rowOff>1501</xdr:rowOff>
    </xdr:from>
    <xdr:ext cx="2188029" cy="29785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BD971442-5917-4A06-86FA-DF222926E4A3}"/>
                </a:ext>
              </a:extLst>
            </xdr:cNvPr>
            <xdr:cNvSpPr txBox="1"/>
          </xdr:nvSpPr>
          <xdr:spPr>
            <a:xfrm>
              <a:off x="5714999" y="7077215"/>
              <a:ext cx="2188029" cy="2978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60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  <m:sub>
                        <m:r>
                          <a:rPr lang="es-MX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𝑦</m:t>
                        </m:r>
                        <m:r>
                          <a:rPr lang="es-MX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|</m:t>
                        </m:r>
                        <m:r>
                          <a:rPr lang="es-MX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sub>
                    </m:sSub>
                    <m:r>
                      <a:rPr lang="es-MX" sz="16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6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BD971442-5917-4A06-86FA-DF222926E4A3}"/>
                </a:ext>
              </a:extLst>
            </xdr:cNvPr>
            <xdr:cNvSpPr txBox="1"/>
          </xdr:nvSpPr>
          <xdr:spPr>
            <a:xfrm>
              <a:off x="5714999" y="7077215"/>
              <a:ext cx="2188029" cy="29785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s-MX" sz="16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𝑆_(𝑦|𝑥)=</a:t>
              </a:r>
              <a:endParaRPr lang="es-MX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8</xdr:col>
      <xdr:colOff>10886</xdr:colOff>
      <xdr:row>30</xdr:row>
      <xdr:rowOff>28005</xdr:rowOff>
    </xdr:from>
    <xdr:ext cx="2198914" cy="2577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C36E964D-4778-464C-B401-5392CD9E356F}"/>
                </a:ext>
              </a:extLst>
            </xdr:cNvPr>
            <xdr:cNvSpPr txBox="1"/>
          </xdr:nvSpPr>
          <xdr:spPr>
            <a:xfrm>
              <a:off x="5715000" y="9237319"/>
              <a:ext cx="2198914" cy="257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MX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MX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s-MX" sz="16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s-MX" sz="1600" b="0" i="1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MX" sz="16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C36E964D-4778-464C-B401-5392CD9E356F}"/>
                </a:ext>
              </a:extLst>
            </xdr:cNvPr>
            <xdr:cNvSpPr txBox="1"/>
          </xdr:nvSpPr>
          <xdr:spPr>
            <a:xfrm>
              <a:off x="5715000" y="9237319"/>
              <a:ext cx="2198914" cy="2577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MX" sz="16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𝑟^2=</a:t>
              </a:r>
              <a:endParaRPr lang="es-MX" sz="16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058C7-DB5D-48B4-AC5A-5281066C744A}">
  <dimension ref="A1:S39"/>
  <sheetViews>
    <sheetView tabSelected="1" zoomScale="85" zoomScaleNormal="85" workbookViewId="0">
      <selection activeCell="T34" sqref="T34"/>
    </sheetView>
  </sheetViews>
  <sheetFormatPr baseColWidth="10" defaultColWidth="10.7109375" defaultRowHeight="24" customHeight="1" x14ac:dyDescent="0.25"/>
  <cols>
    <col min="1" max="3" width="10.7109375" customWidth="1"/>
    <col min="7" max="7" width="10.7109375" customWidth="1"/>
    <col min="9" max="9" width="10.7109375" customWidth="1"/>
    <col min="11" max="11" width="11.7109375" customWidth="1"/>
    <col min="17" max="17" width="10.7109375" customWidth="1"/>
  </cols>
  <sheetData>
    <row r="1" spans="1:19" ht="24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52"/>
      <c r="R1" s="52"/>
      <c r="S1" s="52"/>
    </row>
    <row r="2" spans="1:19" s="6" customFormat="1" ht="29.25" customHeight="1" x14ac:dyDescent="0.25">
      <c r="A2" s="8"/>
      <c r="B2" s="54" t="s">
        <v>8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2"/>
    </row>
    <row r="3" spans="1:19" ht="24" customHeight="1" thickBo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53"/>
      <c r="R3" s="53"/>
      <c r="S3" s="53"/>
    </row>
    <row r="4" spans="1:19" ht="24" customHeight="1" thickTop="1" thickBot="1" x14ac:dyDescent="0.3">
      <c r="B4" s="1" t="s">
        <v>5</v>
      </c>
      <c r="K4" s="36" t="s">
        <v>13</v>
      </c>
      <c r="L4" s="36"/>
    </row>
    <row r="5" spans="1:19" ht="24" customHeight="1" thickBot="1" x14ac:dyDescent="0.45">
      <c r="B5" s="24" t="s">
        <v>6</v>
      </c>
      <c r="C5" s="25" t="s">
        <v>0</v>
      </c>
      <c r="D5" s="26" t="s">
        <v>1</v>
      </c>
      <c r="E5" s="27" t="s">
        <v>3</v>
      </c>
      <c r="F5" s="27" t="s">
        <v>9</v>
      </c>
      <c r="G5" s="27" t="s">
        <v>10</v>
      </c>
      <c r="H5" s="27" t="s">
        <v>12</v>
      </c>
      <c r="I5" s="28" t="s">
        <v>11</v>
      </c>
      <c r="J5" s="16"/>
      <c r="K5" s="35" t="str">
        <f>ROUND(B15,4) &amp; "(a0) + " &amp; ROUND(C16,4) &amp; "(a1) + " &amp; ROUND(E16,4) &amp; "(a2) = "&amp;ROUND(D16,4)</f>
        <v>10(a0) + 32.3(a1) + 119.47(a2) = 27.77</v>
      </c>
      <c r="L5" s="35"/>
      <c r="M5" s="35"/>
      <c r="N5" s="35"/>
      <c r="O5" s="35"/>
      <c r="P5" s="16"/>
    </row>
    <row r="6" spans="1:19" ht="24" customHeight="1" x14ac:dyDescent="0.4">
      <c r="B6" s="21">
        <v>1</v>
      </c>
      <c r="C6" s="22">
        <v>1.1000000000000001</v>
      </c>
      <c r="D6" s="23">
        <v>2.14</v>
      </c>
      <c r="E6" s="17">
        <f>C6^2</f>
        <v>1.2100000000000002</v>
      </c>
      <c r="F6" s="17">
        <f>C6^3</f>
        <v>1.3310000000000004</v>
      </c>
      <c r="G6" s="17">
        <f>C6^4</f>
        <v>1.4641000000000004</v>
      </c>
      <c r="H6" s="18">
        <f>C6*D6</f>
        <v>2.3540000000000005</v>
      </c>
      <c r="I6" s="19">
        <f>E6*D6</f>
        <v>2.5894000000000004</v>
      </c>
      <c r="J6" s="16"/>
      <c r="K6" s="31" t="str">
        <f>ROUND(C16,4) &amp; "(a0) + " &amp; ROUND(E16,4) &amp; "(a1) + " &amp; ROUND(F16,4) &amp; "(a2) = "&amp;ROUND(H16,4)</f>
        <v>32.3(a0) + 119.47(a1) + 476.009(a2) = 102.068</v>
      </c>
      <c r="L6" s="31"/>
      <c r="M6" s="31"/>
      <c r="N6" s="31"/>
      <c r="O6" s="31"/>
      <c r="P6" s="16"/>
    </row>
    <row r="7" spans="1:19" ht="24" customHeight="1" x14ac:dyDescent="0.4">
      <c r="B7" s="21">
        <v>2</v>
      </c>
      <c r="C7" s="22">
        <v>1.4</v>
      </c>
      <c r="D7" s="23">
        <v>2.6</v>
      </c>
      <c r="E7" s="17">
        <f t="shared" ref="E7:E15" si="0">C7^2</f>
        <v>1.9599999999999997</v>
      </c>
      <c r="F7" s="17">
        <f t="shared" ref="F7:F15" si="1">C7^3</f>
        <v>2.7439999999999993</v>
      </c>
      <c r="G7" s="17">
        <f t="shared" ref="G7:G15" si="2">C7^4</f>
        <v>3.8415999999999988</v>
      </c>
      <c r="H7" s="18">
        <f t="shared" ref="H7:I15" si="3">C7*D7</f>
        <v>3.6399999999999997</v>
      </c>
      <c r="I7" s="19">
        <f>E7*D7</f>
        <v>5.0959999999999992</v>
      </c>
      <c r="J7" s="16"/>
      <c r="K7" s="34" t="str">
        <f>ROUND(E16,4) &amp; "(a0) + " &amp; ROUND(F16,4) &amp; "(a1) + " &amp; ROUND(G16,4) &amp; "(a2) = "&amp;ROUND(I16,4)</f>
        <v>119.47(a0) + 476.009(a1) + 1981.3303(a2) = 420.4742</v>
      </c>
      <c r="L7" s="34"/>
      <c r="M7" s="34"/>
      <c r="N7" s="34"/>
      <c r="O7" s="34"/>
      <c r="P7" s="16"/>
    </row>
    <row r="8" spans="1:19" ht="24" customHeight="1" x14ac:dyDescent="0.4">
      <c r="B8" s="21">
        <v>3</v>
      </c>
      <c r="C8" s="22">
        <v>2.5</v>
      </c>
      <c r="D8" s="23">
        <v>1.1499999999999999</v>
      </c>
      <c r="E8" s="17">
        <f t="shared" si="0"/>
        <v>6.25</v>
      </c>
      <c r="F8" s="17">
        <f t="shared" si="1"/>
        <v>15.625</v>
      </c>
      <c r="G8" s="17">
        <f t="shared" si="2"/>
        <v>39.0625</v>
      </c>
      <c r="H8" s="18">
        <f t="shared" si="3"/>
        <v>2.875</v>
      </c>
      <c r="I8" s="19">
        <f>E8*D8</f>
        <v>7.1874999999999991</v>
      </c>
      <c r="J8" s="16"/>
      <c r="K8" s="16"/>
      <c r="P8" s="16"/>
    </row>
    <row r="9" spans="1:19" ht="24" customHeight="1" x14ac:dyDescent="0.4">
      <c r="B9" s="21">
        <v>4</v>
      </c>
      <c r="C9" s="22">
        <v>2.7</v>
      </c>
      <c r="D9" s="23">
        <v>1.19</v>
      </c>
      <c r="E9" s="17">
        <f t="shared" si="0"/>
        <v>7.2900000000000009</v>
      </c>
      <c r="F9" s="17">
        <f t="shared" si="1"/>
        <v>19.683000000000003</v>
      </c>
      <c r="G9" s="17">
        <f t="shared" si="2"/>
        <v>53.144100000000016</v>
      </c>
      <c r="H9" s="18">
        <f t="shared" si="3"/>
        <v>3.2130000000000001</v>
      </c>
      <c r="I9" s="19">
        <f>E9*D9</f>
        <v>8.6751000000000005</v>
      </c>
      <c r="J9" s="16"/>
      <c r="K9" s="38" t="s">
        <v>15</v>
      </c>
      <c r="L9" s="38"/>
      <c r="P9" s="1" t="s">
        <v>14</v>
      </c>
    </row>
    <row r="10" spans="1:19" ht="24" customHeight="1" x14ac:dyDescent="0.4">
      <c r="B10" s="21">
        <v>5</v>
      </c>
      <c r="C10" s="22">
        <v>3.2</v>
      </c>
      <c r="D10" s="23">
        <v>1.88</v>
      </c>
      <c r="E10" s="17">
        <f t="shared" si="0"/>
        <v>10.240000000000002</v>
      </c>
      <c r="F10" s="17">
        <f t="shared" si="1"/>
        <v>32.768000000000008</v>
      </c>
      <c r="G10" s="17">
        <f t="shared" si="2"/>
        <v>104.85760000000005</v>
      </c>
      <c r="H10" s="18">
        <f t="shared" si="3"/>
        <v>6.016</v>
      </c>
      <c r="I10" s="19">
        <f>E10*D10</f>
        <v>19.251200000000004</v>
      </c>
      <c r="J10" s="16"/>
      <c r="K10" s="32">
        <f>B15</f>
        <v>10</v>
      </c>
      <c r="L10" s="32">
        <f>C16</f>
        <v>32.300000000000004</v>
      </c>
      <c r="M10" s="33">
        <f>E16</f>
        <v>119.47</v>
      </c>
      <c r="N10" s="32">
        <f>D16</f>
        <v>27.770000000000003</v>
      </c>
      <c r="O10" s="16"/>
      <c r="P10" s="32" cm="1">
        <f t="array" ref="P10:P12">N10:N12</f>
        <v>27.770000000000003</v>
      </c>
      <c r="Q10" s="32" cm="1">
        <f t="array" ref="Q10:R12">L10:M12</f>
        <v>32.300000000000004</v>
      </c>
      <c r="R10" s="32">
        <v>119.47</v>
      </c>
    </row>
    <row r="11" spans="1:19" ht="24" customHeight="1" x14ac:dyDescent="0.4">
      <c r="B11" s="21">
        <v>6</v>
      </c>
      <c r="C11" s="22">
        <v>3.6</v>
      </c>
      <c r="D11" s="23">
        <v>1.55</v>
      </c>
      <c r="E11" s="17">
        <f>C11^2</f>
        <v>12.96</v>
      </c>
      <c r="F11" s="17">
        <f t="shared" si="1"/>
        <v>46.656000000000006</v>
      </c>
      <c r="G11" s="17">
        <f t="shared" si="2"/>
        <v>167.96160000000003</v>
      </c>
      <c r="H11" s="18">
        <f>C11*D11</f>
        <v>5.58</v>
      </c>
      <c r="I11" s="19">
        <f t="shared" ref="I7:I15" si="4">E11*D11</f>
        <v>20.088000000000001</v>
      </c>
      <c r="J11" s="16"/>
      <c r="K11" s="32">
        <f>C16</f>
        <v>32.300000000000004</v>
      </c>
      <c r="L11" s="32">
        <f>E16</f>
        <v>119.47</v>
      </c>
      <c r="M11" s="33">
        <f>F16</f>
        <v>476.00900000000001</v>
      </c>
      <c r="N11" s="32">
        <f>H16</f>
        <v>102.06800000000001</v>
      </c>
      <c r="O11" s="16"/>
      <c r="P11" s="32">
        <v>102.06800000000001</v>
      </c>
      <c r="Q11" s="32">
        <v>119.47</v>
      </c>
      <c r="R11" s="32">
        <v>476.00900000000001</v>
      </c>
    </row>
    <row r="12" spans="1:19" ht="24" customHeight="1" x14ac:dyDescent="0.4">
      <c r="B12" s="21">
        <v>7</v>
      </c>
      <c r="C12" s="22">
        <v>4.0999999999999996</v>
      </c>
      <c r="D12" s="23">
        <v>2.65</v>
      </c>
      <c r="E12" s="17">
        <f>C12^2</f>
        <v>16.809999999999999</v>
      </c>
      <c r="F12" s="17">
        <f t="shared" si="1"/>
        <v>68.920999999999992</v>
      </c>
      <c r="G12" s="17">
        <f t="shared" si="2"/>
        <v>282.57609999999994</v>
      </c>
      <c r="H12" s="18">
        <f t="shared" si="3"/>
        <v>10.864999999999998</v>
      </c>
      <c r="I12" s="19">
        <f t="shared" si="4"/>
        <v>44.546499999999995</v>
      </c>
      <c r="K12" s="32">
        <f>E16</f>
        <v>119.47</v>
      </c>
      <c r="L12" s="32">
        <f>F16</f>
        <v>476.00900000000001</v>
      </c>
      <c r="M12" s="33">
        <f>G16</f>
        <v>1981.3303000000001</v>
      </c>
      <c r="N12" s="32">
        <f>I16</f>
        <v>420.4742</v>
      </c>
      <c r="O12" s="16"/>
      <c r="P12" s="32">
        <v>420.4742</v>
      </c>
      <c r="Q12" s="32">
        <v>476.00900000000001</v>
      </c>
      <c r="R12" s="32">
        <v>1981.3303000000001</v>
      </c>
    </row>
    <row r="13" spans="1:19" ht="24" customHeight="1" x14ac:dyDescent="0.4">
      <c r="B13" s="21">
        <v>8</v>
      </c>
      <c r="C13" s="22">
        <v>4.3</v>
      </c>
      <c r="D13" s="23">
        <v>3.8</v>
      </c>
      <c r="E13" s="17">
        <f>C13^2</f>
        <v>18.489999999999998</v>
      </c>
      <c r="F13" s="17">
        <f t="shared" si="1"/>
        <v>79.506999999999991</v>
      </c>
      <c r="G13" s="17">
        <f t="shared" si="2"/>
        <v>341.88009999999997</v>
      </c>
      <c r="H13" s="18">
        <f t="shared" si="3"/>
        <v>16.34</v>
      </c>
      <c r="I13" s="19">
        <f t="shared" si="4"/>
        <v>70.261999999999986</v>
      </c>
      <c r="J13" s="16"/>
      <c r="K13" s="16"/>
      <c r="N13" s="16"/>
      <c r="O13" s="16"/>
      <c r="P13" s="16"/>
    </row>
    <row r="14" spans="1:19" ht="24" customHeight="1" x14ac:dyDescent="0.4">
      <c r="B14" s="21">
        <v>9</v>
      </c>
      <c r="C14" s="22">
        <v>4.5</v>
      </c>
      <c r="D14" s="23">
        <v>4.46</v>
      </c>
      <c r="E14" s="17">
        <f>C14^2</f>
        <v>20.25</v>
      </c>
      <c r="F14" s="17">
        <f>C14^3</f>
        <v>91.125</v>
      </c>
      <c r="G14" s="17">
        <f t="shared" si="2"/>
        <v>410.0625</v>
      </c>
      <c r="H14" s="18">
        <f t="shared" si="3"/>
        <v>20.07</v>
      </c>
      <c r="I14" s="19">
        <f t="shared" si="4"/>
        <v>90.314999999999998</v>
      </c>
      <c r="J14" s="16"/>
      <c r="K14" s="1" t="s">
        <v>16</v>
      </c>
      <c r="P14" s="1" t="s">
        <v>17</v>
      </c>
    </row>
    <row r="15" spans="1:19" ht="24" customHeight="1" thickBot="1" x14ac:dyDescent="0.45">
      <c r="B15" s="21">
        <v>10</v>
      </c>
      <c r="C15" s="22">
        <v>4.9000000000000004</v>
      </c>
      <c r="D15" s="23">
        <v>6.35</v>
      </c>
      <c r="E15" s="17">
        <f>C15^2</f>
        <v>24.010000000000005</v>
      </c>
      <c r="F15" s="17">
        <f t="shared" si="1"/>
        <v>117.64900000000003</v>
      </c>
      <c r="G15" s="17">
        <f t="shared" si="2"/>
        <v>576.48010000000022</v>
      </c>
      <c r="H15" s="18">
        <f t="shared" si="3"/>
        <v>31.115000000000002</v>
      </c>
      <c r="I15" s="19">
        <f>E15*D15</f>
        <v>152.46350000000001</v>
      </c>
      <c r="J15" s="16"/>
      <c r="K15" s="32" cm="1">
        <f t="array" ref="K15:K17">K10:K12</f>
        <v>10</v>
      </c>
      <c r="L15" s="32" cm="1">
        <f t="array" ref="L15:L17">N10:N12</f>
        <v>27.770000000000003</v>
      </c>
      <c r="M15" s="32" cm="1">
        <f t="array" ref="M15:M17">M10:M12</f>
        <v>119.47</v>
      </c>
      <c r="P15" s="31" cm="1">
        <f t="array" ref="P15:Q17">K10:L12</f>
        <v>10</v>
      </c>
      <c r="Q15" s="31">
        <v>32.300000000000004</v>
      </c>
      <c r="R15" s="31" cm="1">
        <f t="array" ref="R15:R17">N10:N12</f>
        <v>27.770000000000003</v>
      </c>
    </row>
    <row r="16" spans="1:19" ht="24" customHeight="1" x14ac:dyDescent="0.4">
      <c r="B16" s="20" t="s">
        <v>2</v>
      </c>
      <c r="C16" s="29">
        <f>SUM(C6:C15)</f>
        <v>32.300000000000004</v>
      </c>
      <c r="D16" s="29">
        <f>SUM(D6:D15)</f>
        <v>27.770000000000003</v>
      </c>
      <c r="E16" s="29">
        <f>SUM(E6:E15)</f>
        <v>119.47</v>
      </c>
      <c r="F16" s="29">
        <f>SUM(F6:F15)</f>
        <v>476.00900000000001</v>
      </c>
      <c r="G16" s="29">
        <f>SUM(G6:G15)</f>
        <v>1981.3303000000001</v>
      </c>
      <c r="H16" s="29">
        <f>SUM(H6:H15)</f>
        <v>102.06800000000001</v>
      </c>
      <c r="I16" s="30">
        <f>SUM(I6:I15)</f>
        <v>420.4742</v>
      </c>
      <c r="J16" s="16"/>
      <c r="K16" s="32">
        <v>32.300000000000004</v>
      </c>
      <c r="L16" s="32">
        <v>102.06800000000001</v>
      </c>
      <c r="M16" s="32">
        <v>476.00900000000001</v>
      </c>
      <c r="P16" s="31">
        <v>32.300000000000004</v>
      </c>
      <c r="Q16" s="31">
        <v>119.47</v>
      </c>
      <c r="R16" s="31">
        <v>102.06800000000001</v>
      </c>
    </row>
    <row r="17" spans="2:19" ht="24" customHeight="1" thickBot="1" x14ac:dyDescent="0.45">
      <c r="B17" s="3" t="s">
        <v>4</v>
      </c>
      <c r="C17" s="4">
        <f>AVERAGE(C6:C15)</f>
        <v>3.2300000000000004</v>
      </c>
      <c r="D17" s="4">
        <f>AVERAGE(D6:D15)</f>
        <v>2.7770000000000001</v>
      </c>
      <c r="E17" s="4">
        <f>AVERAGE(E6:E15)</f>
        <v>11.946999999999999</v>
      </c>
      <c r="F17" s="4">
        <f>AVERAGE(F6:F15)</f>
        <v>47.600900000000003</v>
      </c>
      <c r="G17" s="4">
        <f>AVERAGE(G6:G15)</f>
        <v>198.13303000000002</v>
      </c>
      <c r="H17" s="4">
        <f>AVERAGE(H6:H15)</f>
        <v>10.206800000000001</v>
      </c>
      <c r="I17" s="5">
        <f>AVERAGE(I6:I15)</f>
        <v>42.047420000000002</v>
      </c>
      <c r="J17" s="16"/>
      <c r="K17" s="32">
        <v>119.47</v>
      </c>
      <c r="L17" s="32">
        <v>420.4742</v>
      </c>
      <c r="M17" s="32">
        <v>1981.3303000000001</v>
      </c>
      <c r="P17" s="31">
        <v>119.47</v>
      </c>
      <c r="Q17" s="31">
        <v>476.00900000000001</v>
      </c>
      <c r="R17" s="31">
        <v>420.4742</v>
      </c>
    </row>
    <row r="18" spans="2:19" ht="24" customHeight="1" thickBot="1" x14ac:dyDescent="0.3">
      <c r="B18" s="2"/>
      <c r="H18" s="16"/>
      <c r="I18" s="16"/>
    </row>
    <row r="19" spans="2:19" ht="24" customHeight="1" thickBot="1" x14ac:dyDescent="0.35">
      <c r="B19" s="43" t="s">
        <v>18</v>
      </c>
      <c r="C19" s="44"/>
      <c r="D19" s="44"/>
      <c r="E19" s="44"/>
      <c r="F19" s="44"/>
      <c r="G19" s="44"/>
      <c r="H19" s="44"/>
      <c r="I19" s="45"/>
      <c r="L19" s="39">
        <f>MDETERM(K10:M12)</f>
        <v>2666.7366479999182</v>
      </c>
      <c r="M19" s="39"/>
      <c r="S19" s="70"/>
    </row>
    <row r="20" spans="2:19" ht="24" customHeight="1" thickBot="1" x14ac:dyDescent="0.3">
      <c r="B20" s="46" t="str">
        <f>"y = " &amp; ROUND(P20,4) &amp; " + " &amp; ROUND(P21,4) &amp; "x"&amp; " + " &amp; ROUND(P22,4) &amp; "x^2"</f>
        <v>y = 6.3668 + -4.2768x + 0.8558x^2</v>
      </c>
      <c r="C20" s="47"/>
      <c r="D20" s="47"/>
      <c r="E20" s="47"/>
      <c r="F20" s="47"/>
      <c r="G20" s="47"/>
      <c r="H20" s="47"/>
      <c r="I20" s="48"/>
      <c r="L20" s="39">
        <f>MDETERM(P10:R12)</f>
        <v>16978.49895407994</v>
      </c>
      <c r="M20" s="39"/>
      <c r="O20" s="37"/>
      <c r="P20" s="40">
        <f>L20/L19</f>
        <v>6.3667700246344161</v>
      </c>
      <c r="Q20" s="40"/>
    </row>
    <row r="21" spans="2:19" ht="24" customHeight="1" thickBot="1" x14ac:dyDescent="0.3">
      <c r="B21" s="46"/>
      <c r="C21" s="47"/>
      <c r="D21" s="47"/>
      <c r="E21" s="47"/>
      <c r="F21" s="47"/>
      <c r="G21" s="47"/>
      <c r="H21" s="47"/>
      <c r="I21" s="48"/>
      <c r="L21" s="39">
        <f>MDETERM(K15:M17)</f>
        <v>-11405.120989200004</v>
      </c>
      <c r="M21" s="39"/>
      <c r="O21" s="37"/>
      <c r="P21" s="41">
        <f>L21/L19</f>
        <v>-4.2768081346742548</v>
      </c>
      <c r="Q21" s="42"/>
    </row>
    <row r="22" spans="2:19" ht="24" customHeight="1" thickBot="1" x14ac:dyDescent="0.3">
      <c r="B22" s="49"/>
      <c r="C22" s="50"/>
      <c r="D22" s="50"/>
      <c r="E22" s="50"/>
      <c r="F22" s="50"/>
      <c r="G22" s="50"/>
      <c r="H22" s="50"/>
      <c r="I22" s="51"/>
      <c r="L22" s="39">
        <f>MDETERM(P15:R17)</f>
        <v>2282.210555999985</v>
      </c>
      <c r="M22" s="39"/>
      <c r="O22" s="37"/>
      <c r="P22" s="41">
        <f>L22/L19</f>
        <v>0.85580649957005239</v>
      </c>
      <c r="Q22" s="42"/>
    </row>
    <row r="23" spans="2:19" ht="24" customHeight="1" thickBot="1" x14ac:dyDescent="0.3"/>
    <row r="24" spans="2:19" ht="24" customHeight="1" thickBot="1" x14ac:dyDescent="0.35">
      <c r="B24" s="56" t="s">
        <v>19</v>
      </c>
      <c r="C24" s="57"/>
      <c r="D24" s="56" t="s">
        <v>20</v>
      </c>
      <c r="E24" s="57"/>
      <c r="F24" s="56" t="s">
        <v>23</v>
      </c>
      <c r="G24" s="62"/>
      <c r="I24" s="11"/>
      <c r="J24" s="12"/>
      <c r="K24" s="13"/>
      <c r="M24" s="88" t="s">
        <v>25</v>
      </c>
      <c r="N24" s="89"/>
      <c r="O24" s="89"/>
      <c r="P24" s="90"/>
    </row>
    <row r="25" spans="2:19" ht="24" customHeight="1" x14ac:dyDescent="0.4">
      <c r="B25" s="60">
        <f>$P$20+$P$21*C6+$P$22*E6</f>
        <v>2.6978069409724994</v>
      </c>
      <c r="C25" s="61"/>
      <c r="D25" s="60">
        <f>(D6-$D$17)^2</f>
        <v>0.40576899999999999</v>
      </c>
      <c r="E25" s="61"/>
      <c r="F25" s="60">
        <f>(D6-B25)^2</f>
        <v>0.31114858339709728</v>
      </c>
      <c r="G25" s="63"/>
      <c r="I25" s="85">
        <f>SQRT(F35/(B15-3))</f>
        <v>0.47316500358389807</v>
      </c>
      <c r="J25" s="86"/>
      <c r="K25" s="87"/>
      <c r="M25" s="91" t="s">
        <v>26</v>
      </c>
      <c r="N25" s="92"/>
      <c r="O25" s="92"/>
      <c r="P25" s="93"/>
    </row>
    <row r="26" spans="2:19" ht="24" customHeight="1" x14ac:dyDescent="0.4">
      <c r="B26" s="60">
        <f>$P$20+$P$21*C7+$P$22*E7</f>
        <v>2.0566193752477622</v>
      </c>
      <c r="C26" s="61"/>
      <c r="D26" s="60">
        <f>(D7-$D$17)^2</f>
        <v>3.1329000000000017E-2</v>
      </c>
      <c r="E26" s="61"/>
      <c r="F26" s="60">
        <f t="shared" ref="F26:F34" si="5">(D7-B26)^2</f>
        <v>0.29526250335613241</v>
      </c>
      <c r="G26" s="63"/>
      <c r="I26" s="78" t="s">
        <v>24</v>
      </c>
      <c r="J26" s="79"/>
      <c r="K26" s="80"/>
      <c r="M26" s="94" t="str">
        <f xml:space="preserve"> "y = " &amp; $P$20+$P$21*3.9+$P$22*3.9^2</f>
        <v>y = 2.70403515786532</v>
      </c>
      <c r="N26" s="95"/>
      <c r="O26" s="95"/>
      <c r="P26" s="96"/>
    </row>
    <row r="27" spans="2:19" ht="24" customHeight="1" x14ac:dyDescent="0.4">
      <c r="B27" s="60">
        <f>$P$20+$P$21*C8+$P$22*E8</f>
        <v>1.0235403102616063</v>
      </c>
      <c r="C27" s="61"/>
      <c r="D27" s="60">
        <f>(D8-$D$17)^2</f>
        <v>2.6471290000000005</v>
      </c>
      <c r="E27" s="61"/>
      <c r="F27" s="60">
        <f t="shared" si="5"/>
        <v>1.5992053128730775E-2</v>
      </c>
      <c r="G27" s="63"/>
      <c r="I27" s="81"/>
      <c r="J27" s="79"/>
      <c r="K27" s="80"/>
      <c r="M27" s="94"/>
      <c r="N27" s="95"/>
      <c r="O27" s="95"/>
      <c r="P27" s="96"/>
    </row>
    <row r="28" spans="2:19" ht="24" customHeight="1" x14ac:dyDescent="0.4">
      <c r="B28" s="60">
        <f>$P$20+$P$21*C9+$P$22*E9</f>
        <v>1.0582174428796112</v>
      </c>
      <c r="C28" s="61"/>
      <c r="D28" s="60">
        <f t="shared" ref="D26:F34" si="6">(D9-$D$17)^2</f>
        <v>2.5185690000000007</v>
      </c>
      <c r="E28" s="61"/>
      <c r="F28" s="60">
        <f t="shared" si="5"/>
        <v>1.7366642361188532E-2</v>
      </c>
      <c r="G28" s="63"/>
      <c r="I28" s="81"/>
      <c r="J28" s="79"/>
      <c r="K28" s="80"/>
      <c r="M28" s="94"/>
      <c r="N28" s="95"/>
      <c r="O28" s="95"/>
      <c r="P28" s="96"/>
    </row>
    <row r="29" spans="2:19" ht="24" customHeight="1" thickBot="1" x14ac:dyDescent="0.45">
      <c r="B29" s="60">
        <f>$P$20+$P$21*C10+$P$22*E10</f>
        <v>1.4444425492741395</v>
      </c>
      <c r="C29" s="61"/>
      <c r="D29" s="60">
        <f t="shared" si="6"/>
        <v>0.80460900000000046</v>
      </c>
      <c r="E29" s="61"/>
      <c r="F29" s="60">
        <f t="shared" si="5"/>
        <v>0.1897102928828103</v>
      </c>
      <c r="G29" s="63"/>
      <c r="I29" s="82"/>
      <c r="J29" s="83"/>
      <c r="K29" s="84"/>
      <c r="M29" s="97"/>
      <c r="N29" s="98"/>
      <c r="O29" s="98"/>
      <c r="P29" s="99"/>
    </row>
    <row r="30" spans="2:19" ht="24" customHeight="1" thickBot="1" x14ac:dyDescent="0.45">
      <c r="B30" s="60">
        <f>$P$20+$P$21*C11+$P$22*E11</f>
        <v>2.0615129742349794</v>
      </c>
      <c r="C30" s="61"/>
      <c r="D30" s="60">
        <f t="shared" si="6"/>
        <v>1.5055290000000001</v>
      </c>
      <c r="E30" s="61"/>
      <c r="F30" s="60">
        <f t="shared" si="5"/>
        <v>0.26164552281071463</v>
      </c>
      <c r="G30" s="63"/>
      <c r="M30" s="15"/>
      <c r="N30" s="15"/>
    </row>
    <row r="31" spans="2:19" ht="24" customHeight="1" thickBot="1" x14ac:dyDescent="0.45">
      <c r="B31" s="60">
        <f>$P$20+$P$21*C12+$P$22*E12</f>
        <v>3.2179639302425507</v>
      </c>
      <c r="C31" s="61"/>
      <c r="D31" s="60">
        <f t="shared" si="6"/>
        <v>1.6129000000000056E-2</v>
      </c>
      <c r="E31" s="61"/>
      <c r="F31" s="60">
        <f t="shared" si="5"/>
        <v>0.32258302605656508</v>
      </c>
      <c r="G31" s="63"/>
      <c r="I31" s="11"/>
      <c r="J31" s="12"/>
      <c r="K31" s="13"/>
      <c r="M31" s="15"/>
      <c r="N31" s="15"/>
    </row>
    <row r="32" spans="2:19" ht="24" customHeight="1" x14ac:dyDescent="0.4">
      <c r="B32" s="60">
        <f>$P$20+$P$21*C13+$P$22*E13</f>
        <v>3.8003572225853883</v>
      </c>
      <c r="C32" s="61"/>
      <c r="D32" s="60">
        <f t="shared" si="6"/>
        <v>1.0465289999999994</v>
      </c>
      <c r="E32" s="61"/>
      <c r="F32" s="60">
        <f t="shared" si="5"/>
        <v>1.2760797551164832E-7</v>
      </c>
      <c r="G32" s="63"/>
      <c r="I32" s="85">
        <f>(D36-F36)/D36</f>
        <v>0.93622651187491979</v>
      </c>
      <c r="J32" s="86"/>
      <c r="K32" s="87"/>
      <c r="M32" s="15"/>
      <c r="N32" s="15"/>
    </row>
    <row r="33" spans="1:19" ht="24" customHeight="1" x14ac:dyDescent="0.4">
      <c r="B33" s="60">
        <f>$P$20+$P$21*C14+$P$22*E14</f>
        <v>4.4512150348938313</v>
      </c>
      <c r="C33" s="61"/>
      <c r="D33" s="60">
        <f t="shared" si="6"/>
        <v>2.8324889999999994</v>
      </c>
      <c r="E33" s="61"/>
      <c r="F33" s="60">
        <f t="shared" si="5"/>
        <v>7.7175611916600987E-5</v>
      </c>
      <c r="G33" s="63"/>
      <c r="I33" s="71" t="str">
        <f>"El modelo explica el "&amp;ROUND(I32,4)*100&amp;"% de los datos"</f>
        <v>El modelo explica el 93.62% de los datos</v>
      </c>
      <c r="J33" s="72"/>
      <c r="K33" s="73"/>
    </row>
    <row r="34" spans="1:19" ht="24" customHeight="1" thickBot="1" x14ac:dyDescent="0.45">
      <c r="B34" s="58">
        <f>$P$20+$P$21*C15+$P$22*E15</f>
        <v>5.9583242194075297</v>
      </c>
      <c r="C34" s="59"/>
      <c r="D34" s="60">
        <f>(D15-$D$17)^2</f>
        <v>12.766328999999997</v>
      </c>
      <c r="E34" s="61"/>
      <c r="F34" s="60">
        <f t="shared" si="5"/>
        <v>0.1534099171027207</v>
      </c>
      <c r="G34" s="63"/>
      <c r="I34" s="74"/>
      <c r="J34" s="72"/>
      <c r="K34" s="73"/>
    </row>
    <row r="35" spans="1:19" ht="24" customHeight="1" x14ac:dyDescent="0.4">
      <c r="B35" s="67">
        <f>SUM(B25:C34)</f>
        <v>27.7699999999999</v>
      </c>
      <c r="C35" s="68"/>
      <c r="D35" s="67">
        <f>SUM(D25:E34)</f>
        <v>24.574409999999997</v>
      </c>
      <c r="E35" s="68"/>
      <c r="F35" s="67">
        <f>SUM(F25:G34)</f>
        <v>1.567195844315852</v>
      </c>
      <c r="G35" s="69"/>
      <c r="I35" s="74"/>
      <c r="J35" s="72"/>
      <c r="K35" s="73"/>
    </row>
    <row r="36" spans="1:19" ht="24" customHeight="1" thickBot="1" x14ac:dyDescent="0.45">
      <c r="B36" s="64">
        <f>AVERAGE(B25:B34)</f>
        <v>2.7769999999999899</v>
      </c>
      <c r="C36" s="65"/>
      <c r="D36" s="64">
        <f>AVERAGE(D25:D34)</f>
        <v>2.4574409999999998</v>
      </c>
      <c r="E36" s="65"/>
      <c r="F36" s="64">
        <f>AVERAGE(F25:F34)</f>
        <v>0.15671958443158521</v>
      </c>
      <c r="G36" s="66"/>
      <c r="I36" s="75"/>
      <c r="J36" s="76"/>
      <c r="K36" s="77"/>
    </row>
    <row r="37" spans="1:19" ht="24" customHeight="1" x14ac:dyDescent="0.25">
      <c r="D37" s="100" t="s">
        <v>21</v>
      </c>
      <c r="E37" s="100"/>
      <c r="F37" s="100" t="s">
        <v>22</v>
      </c>
      <c r="G37" s="100"/>
    </row>
    <row r="38" spans="1:19" ht="24" customHeight="1" thickBot="1" x14ac:dyDescent="0.3"/>
    <row r="39" spans="1:19" ht="24" customHeight="1" thickTop="1" x14ac:dyDescent="0.3">
      <c r="A39" s="10" t="s">
        <v>7</v>
      </c>
      <c r="B39" s="10"/>
      <c r="C39" s="10"/>
      <c r="D39" s="10"/>
      <c r="E39" s="10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</sheetData>
  <mergeCells count="69">
    <mergeCell ref="M24:P24"/>
    <mergeCell ref="M25:P25"/>
    <mergeCell ref="M26:P29"/>
    <mergeCell ref="I24:K24"/>
    <mergeCell ref="I31:K31"/>
    <mergeCell ref="I25:K25"/>
    <mergeCell ref="I26:K29"/>
    <mergeCell ref="I32:K32"/>
    <mergeCell ref="I33:K36"/>
    <mergeCell ref="M30:N30"/>
    <mergeCell ref="M31:N31"/>
    <mergeCell ref="M32:N32"/>
    <mergeCell ref="D37:E37"/>
    <mergeCell ref="F37:G37"/>
    <mergeCell ref="B36:C36"/>
    <mergeCell ref="B35:C35"/>
    <mergeCell ref="B34:C34"/>
    <mergeCell ref="D34:E34"/>
    <mergeCell ref="D35:E35"/>
    <mergeCell ref="D36:E36"/>
    <mergeCell ref="F34:G34"/>
    <mergeCell ref="F35:G35"/>
    <mergeCell ref="F36:G36"/>
    <mergeCell ref="D29:E29"/>
    <mergeCell ref="D30:E30"/>
    <mergeCell ref="D31:E31"/>
    <mergeCell ref="D32:E32"/>
    <mergeCell ref="D33:E33"/>
    <mergeCell ref="F29:G29"/>
    <mergeCell ref="F30:G30"/>
    <mergeCell ref="F31:G31"/>
    <mergeCell ref="F32:G32"/>
    <mergeCell ref="F33:G33"/>
    <mergeCell ref="D24:E24"/>
    <mergeCell ref="D25:E25"/>
    <mergeCell ref="D26:E26"/>
    <mergeCell ref="D27:E27"/>
    <mergeCell ref="D28:E28"/>
    <mergeCell ref="F24:G24"/>
    <mergeCell ref="F25:G25"/>
    <mergeCell ref="F26:G26"/>
    <mergeCell ref="F27:G27"/>
    <mergeCell ref="F28:G28"/>
    <mergeCell ref="B29:C29"/>
    <mergeCell ref="B30:C30"/>
    <mergeCell ref="B31:C31"/>
    <mergeCell ref="B32:C32"/>
    <mergeCell ref="B33:C33"/>
    <mergeCell ref="B24:C24"/>
    <mergeCell ref="B25:C25"/>
    <mergeCell ref="B26:C26"/>
    <mergeCell ref="B27:C27"/>
    <mergeCell ref="B28:C28"/>
    <mergeCell ref="B2:R2"/>
    <mergeCell ref="F39:S39"/>
    <mergeCell ref="P22:Q22"/>
    <mergeCell ref="P21:Q21"/>
    <mergeCell ref="B19:I19"/>
    <mergeCell ref="B20:I22"/>
    <mergeCell ref="L19:M19"/>
    <mergeCell ref="L20:M20"/>
    <mergeCell ref="L21:M21"/>
    <mergeCell ref="L22:M22"/>
    <mergeCell ref="K4:L4"/>
    <mergeCell ref="K9:L9"/>
    <mergeCell ref="P20:Q20"/>
    <mergeCell ref="K7:O7"/>
    <mergeCell ref="K5:O5"/>
    <mergeCell ref="A39:E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Gallo Ramírez</dc:creator>
  <cp:lastModifiedBy>Juan Francisco Gallo Ramírez</cp:lastModifiedBy>
  <dcterms:created xsi:type="dcterms:W3CDTF">2024-05-30T01:12:00Z</dcterms:created>
  <dcterms:modified xsi:type="dcterms:W3CDTF">2024-05-31T00:35:06Z</dcterms:modified>
</cp:coreProperties>
</file>