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ine/Documents/STT101A Project/"/>
    </mc:Choice>
  </mc:AlternateContent>
  <xr:revisionPtr revIDLastSave="0" documentId="13_ncr:1_{13B9C6FC-D955-8240-8898-EA1D4578E966}" xr6:coauthVersionLast="47" xr6:coauthVersionMax="47" xr10:uidLastSave="{00000000-0000-0000-0000-000000000000}"/>
  <bookViews>
    <workbookView xWindow="0" yWindow="500" windowWidth="33600" windowHeight="18500" activeTab="5" xr2:uid="{00000000-000D-0000-FFFF-FFFF00000000}"/>
  </bookViews>
  <sheets>
    <sheet name="ASFData" sheetId="9" state="hidden" r:id="rId1"/>
    <sheet name="Contingency Table" sheetId="4" r:id="rId2"/>
    <sheet name="Agricultural Households Differe" sheetId="12" r:id="rId3"/>
    <sheet name="Location Type vs Household Inco" sheetId="8" r:id="rId4"/>
    <sheet name="Poverty vs Location" sheetId="3" r:id="rId5"/>
    <sheet name="Sample Data" sheetId="1" r:id="rId6"/>
    <sheet name="Variable Description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2" l="1"/>
  <c r="C7" i="12"/>
  <c r="B7" i="12"/>
  <c r="D6" i="12"/>
  <c r="C6" i="12"/>
  <c r="B6" i="12"/>
  <c r="K3" i="4"/>
  <c r="K5" i="4" s="1"/>
  <c r="K4" i="4"/>
  <c r="L4" i="4"/>
  <c r="L3" i="4"/>
  <c r="J4" i="4"/>
  <c r="J3" i="4"/>
  <c r="J5" i="4" s="1"/>
  <c r="L5" i="4"/>
  <c r="M4" i="4"/>
  <c r="B21" i="12"/>
  <c r="B24" i="12" s="1"/>
  <c r="E7" i="12"/>
  <c r="E6" i="12"/>
  <c r="D8" i="12"/>
  <c r="C8" i="12"/>
  <c r="B8" i="12"/>
  <c r="A14" i="12"/>
  <c r="A13" i="12"/>
  <c r="B11" i="12"/>
  <c r="A12" i="12"/>
  <c r="D12" i="12"/>
  <c r="C12" i="12"/>
  <c r="B12" i="12"/>
  <c r="B14" i="8"/>
  <c r="C12" i="8"/>
  <c r="J2" i="8"/>
  <c r="B11" i="8"/>
  <c r="B12" i="8"/>
  <c r="E6" i="8"/>
  <c r="D6" i="8"/>
  <c r="C6" i="8"/>
  <c r="B6" i="8"/>
  <c r="E5" i="8"/>
  <c r="D5" i="8"/>
  <c r="C5" i="8"/>
  <c r="B5" i="8"/>
  <c r="C11" i="8"/>
  <c r="J3" i="8"/>
  <c r="G11" i="8" s="1"/>
  <c r="C7" i="3"/>
  <c r="C8" i="3"/>
  <c r="C9" i="3"/>
  <c r="C10" i="3"/>
  <c r="C11" i="3"/>
  <c r="C12" i="3"/>
  <c r="C13" i="3"/>
  <c r="C14" i="3"/>
  <c r="C76" i="3" s="1"/>
  <c r="C15" i="3"/>
  <c r="C16" i="3"/>
  <c r="C17" i="3"/>
  <c r="C18" i="3"/>
  <c r="C19" i="3"/>
  <c r="C20" i="3"/>
  <c r="D20" i="3" s="1"/>
  <c r="C21" i="3"/>
  <c r="C22" i="3"/>
  <c r="D22" i="3" s="1"/>
  <c r="C23" i="3"/>
  <c r="C24" i="3"/>
  <c r="C25" i="3"/>
  <c r="C26" i="3"/>
  <c r="C27" i="3"/>
  <c r="C28" i="3"/>
  <c r="C29" i="3"/>
  <c r="D29" i="3" s="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D42" i="3" s="1"/>
  <c r="C43" i="3"/>
  <c r="D43" i="3" s="1"/>
  <c r="C44" i="3"/>
  <c r="D44" i="3" s="1"/>
  <c r="C45" i="3"/>
  <c r="C46" i="3"/>
  <c r="C47" i="3"/>
  <c r="C48" i="3"/>
  <c r="C49" i="3"/>
  <c r="C50" i="3"/>
  <c r="C51" i="3"/>
  <c r="C52" i="3"/>
  <c r="C53" i="3"/>
  <c r="D53" i="3" s="1"/>
  <c r="C54" i="3"/>
  <c r="C55" i="3"/>
  <c r="C56" i="3"/>
  <c r="C57" i="3"/>
  <c r="C58" i="3"/>
  <c r="D58" i="3" s="1"/>
  <c r="C59" i="3"/>
  <c r="C60" i="3"/>
  <c r="C61" i="3"/>
  <c r="C62" i="3"/>
  <c r="C63" i="3"/>
  <c r="C64" i="3"/>
  <c r="C65" i="3"/>
  <c r="C66" i="3"/>
  <c r="C67" i="3"/>
  <c r="D67" i="3" s="1"/>
  <c r="C68" i="3"/>
  <c r="D68" i="3" s="1"/>
  <c r="C69" i="3"/>
  <c r="D69" i="3" s="1"/>
  <c r="C70" i="3"/>
  <c r="C71" i="3"/>
  <c r="C72" i="3"/>
  <c r="C73" i="3"/>
  <c r="C74" i="3"/>
  <c r="C75" i="3"/>
  <c r="C6" i="3"/>
  <c r="B17" i="3"/>
  <c r="B18" i="3"/>
  <c r="B19" i="3"/>
  <c r="B20" i="3"/>
  <c r="B21" i="3"/>
  <c r="B22" i="3"/>
  <c r="B23" i="3"/>
  <c r="D23" i="3" s="1"/>
  <c r="B24" i="3"/>
  <c r="D24" i="3" s="1"/>
  <c r="B25" i="3"/>
  <c r="B26" i="3"/>
  <c r="B27" i="3"/>
  <c r="B28" i="3"/>
  <c r="B29" i="3"/>
  <c r="B30" i="3"/>
  <c r="B31" i="3"/>
  <c r="D31" i="3" s="1"/>
  <c r="B32" i="3"/>
  <c r="D32" i="3" s="1"/>
  <c r="B33" i="3"/>
  <c r="B34" i="3"/>
  <c r="B35" i="3"/>
  <c r="B36" i="3"/>
  <c r="B37" i="3"/>
  <c r="B38" i="3"/>
  <c r="B39" i="3"/>
  <c r="D39" i="3" s="1"/>
  <c r="B40" i="3"/>
  <c r="D40" i="3" s="1"/>
  <c r="B41" i="3"/>
  <c r="B42" i="3"/>
  <c r="B43" i="3"/>
  <c r="B44" i="3"/>
  <c r="B45" i="3"/>
  <c r="B46" i="3"/>
  <c r="B47" i="3"/>
  <c r="D47" i="3" s="1"/>
  <c r="B48" i="3"/>
  <c r="D48" i="3" s="1"/>
  <c r="B49" i="3"/>
  <c r="B50" i="3"/>
  <c r="B51" i="3"/>
  <c r="B52" i="3"/>
  <c r="B53" i="3"/>
  <c r="B54" i="3"/>
  <c r="B55" i="3"/>
  <c r="D55" i="3" s="1"/>
  <c r="B56" i="3"/>
  <c r="D56" i="3" s="1"/>
  <c r="B57" i="3"/>
  <c r="B58" i="3"/>
  <c r="B59" i="3"/>
  <c r="B60" i="3"/>
  <c r="B61" i="3"/>
  <c r="B62" i="3"/>
  <c r="B63" i="3"/>
  <c r="D63" i="3" s="1"/>
  <c r="B64" i="3"/>
  <c r="D64" i="3" s="1"/>
  <c r="B65" i="3"/>
  <c r="B66" i="3"/>
  <c r="B67" i="3"/>
  <c r="B68" i="3"/>
  <c r="B69" i="3"/>
  <c r="B70" i="3"/>
  <c r="B71" i="3"/>
  <c r="D71" i="3" s="1"/>
  <c r="B72" i="3"/>
  <c r="D72" i="3" s="1"/>
  <c r="B73" i="3"/>
  <c r="B74" i="3"/>
  <c r="B75" i="3"/>
  <c r="B8" i="3"/>
  <c r="B9" i="3"/>
  <c r="B10" i="3"/>
  <c r="B11" i="3"/>
  <c r="B12" i="3"/>
  <c r="D12" i="3" s="1"/>
  <c r="B13" i="3"/>
  <c r="D13" i="3" s="1"/>
  <c r="B14" i="3"/>
  <c r="D14" i="3" s="1"/>
  <c r="B15" i="3"/>
  <c r="D15" i="3" s="1"/>
  <c r="B16" i="3"/>
  <c r="B7" i="3"/>
  <c r="B6" i="3"/>
  <c r="B157" i="3"/>
  <c r="B160" i="3" s="1"/>
  <c r="D75" i="3"/>
  <c r="D74" i="3"/>
  <c r="D73" i="3"/>
  <c r="D66" i="3"/>
  <c r="D65" i="3"/>
  <c r="D61" i="3"/>
  <c r="D60" i="3"/>
  <c r="D59" i="3"/>
  <c r="D57" i="3"/>
  <c r="D52" i="3"/>
  <c r="D51" i="3"/>
  <c r="D50" i="3"/>
  <c r="D49" i="3"/>
  <c r="D45" i="3"/>
  <c r="D41" i="3"/>
  <c r="D37" i="3"/>
  <c r="D36" i="3"/>
  <c r="D35" i="3"/>
  <c r="D34" i="3"/>
  <c r="D33" i="3"/>
  <c r="D28" i="3"/>
  <c r="D27" i="3"/>
  <c r="D26" i="3"/>
  <c r="D25" i="3"/>
  <c r="D21" i="3"/>
  <c r="D19" i="3"/>
  <c r="D18" i="3"/>
  <c r="D17" i="3"/>
  <c r="D16" i="3"/>
  <c r="D11" i="3"/>
  <c r="D10" i="3"/>
  <c r="D9" i="3"/>
  <c r="D8" i="3"/>
  <c r="D7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B79" i="3"/>
  <c r="A80" i="3"/>
  <c r="C80" i="3"/>
  <c r="B80" i="3"/>
  <c r="M5" i="4" l="1"/>
  <c r="M3" i="4"/>
  <c r="E8" i="12"/>
  <c r="C13" i="12" s="1"/>
  <c r="C14" i="8"/>
  <c r="D11" i="8"/>
  <c r="D12" i="8"/>
  <c r="D30" i="3"/>
  <c r="D62" i="3"/>
  <c r="D54" i="3"/>
  <c r="D38" i="3"/>
  <c r="D70" i="3"/>
  <c r="D46" i="3"/>
  <c r="B76" i="3"/>
  <c r="D76" i="3" s="1"/>
  <c r="D6" i="3"/>
  <c r="B14" i="12" l="1"/>
  <c r="H6" i="12"/>
  <c r="H13" i="12" s="1"/>
  <c r="B13" i="12"/>
  <c r="C14" i="12"/>
  <c r="H7" i="12" s="1"/>
  <c r="H14" i="12" s="1"/>
  <c r="D14" i="12"/>
  <c r="I7" i="12" s="1"/>
  <c r="I14" i="12" s="1"/>
  <c r="D13" i="12"/>
  <c r="G7" i="12"/>
  <c r="G14" i="12" s="1"/>
  <c r="E11" i="8"/>
  <c r="F11" i="8" s="1"/>
  <c r="C120" i="3"/>
  <c r="G45" i="3" s="1"/>
  <c r="G120" i="3" s="1"/>
  <c r="B126" i="3"/>
  <c r="B99" i="3"/>
  <c r="B132" i="3"/>
  <c r="F57" i="3" s="1"/>
  <c r="F132" i="3" s="1"/>
  <c r="B81" i="3"/>
  <c r="F6" i="3" s="1"/>
  <c r="F81" i="3" s="1"/>
  <c r="B92" i="3"/>
  <c r="B113" i="3"/>
  <c r="F38" i="3" s="1"/>
  <c r="F113" i="3" s="1"/>
  <c r="B94" i="3"/>
  <c r="F19" i="3" s="1"/>
  <c r="F94" i="3" s="1"/>
  <c r="B91" i="3"/>
  <c r="B102" i="3"/>
  <c r="F27" i="3" s="1"/>
  <c r="F102" i="3" s="1"/>
  <c r="B150" i="3"/>
  <c r="F75" i="3" s="1"/>
  <c r="F150" i="3" s="1"/>
  <c r="B117" i="3"/>
  <c r="F42" i="3" s="1"/>
  <c r="F117" i="3" s="1"/>
  <c r="B88" i="3"/>
  <c r="C107" i="3"/>
  <c r="G32" i="3" s="1"/>
  <c r="G107" i="3" s="1"/>
  <c r="B103" i="3"/>
  <c r="F28" i="3" s="1"/>
  <c r="F103" i="3" s="1"/>
  <c r="B93" i="3"/>
  <c r="F18" i="3" s="1"/>
  <c r="F93" i="3" s="1"/>
  <c r="B83" i="3"/>
  <c r="F8" i="3" s="1"/>
  <c r="F83" i="3" s="1"/>
  <c r="B145" i="3"/>
  <c r="F70" i="3" s="1"/>
  <c r="F145" i="3" s="1"/>
  <c r="B141" i="3"/>
  <c r="B147" i="3"/>
  <c r="F72" i="3" s="1"/>
  <c r="F147" i="3" s="1"/>
  <c r="C101" i="3"/>
  <c r="G26" i="3" s="1"/>
  <c r="G101" i="3" s="1"/>
  <c r="B148" i="3"/>
  <c r="F73" i="3" s="1"/>
  <c r="F148" i="3" s="1"/>
  <c r="B124" i="3"/>
  <c r="F49" i="3" s="1"/>
  <c r="F124" i="3" s="1"/>
  <c r="C114" i="3"/>
  <c r="G39" i="3" s="1"/>
  <c r="G114" i="3" s="1"/>
  <c r="B134" i="3"/>
  <c r="F59" i="3" s="1"/>
  <c r="F134" i="3" s="1"/>
  <c r="B137" i="3"/>
  <c r="F62" i="3" s="1"/>
  <c r="F137" i="3" s="1"/>
  <c r="B87" i="3"/>
  <c r="C135" i="3"/>
  <c r="G60" i="3" s="1"/>
  <c r="G135" i="3" s="1"/>
  <c r="B128" i="3"/>
  <c r="F53" i="3" s="1"/>
  <c r="F128" i="3" s="1"/>
  <c r="B118" i="3"/>
  <c r="F43" i="3" s="1"/>
  <c r="F118" i="3" s="1"/>
  <c r="B129" i="3"/>
  <c r="F54" i="3" s="1"/>
  <c r="F129" i="3" s="1"/>
  <c r="B135" i="3"/>
  <c r="C126" i="3"/>
  <c r="G51" i="3" s="1"/>
  <c r="G126" i="3" s="1"/>
  <c r="B120" i="3"/>
  <c r="F45" i="3" s="1"/>
  <c r="F120" i="3" s="1"/>
  <c r="B131" i="3"/>
  <c r="F56" i="3" s="1"/>
  <c r="F131" i="3" s="1"/>
  <c r="B105" i="3"/>
  <c r="B119" i="3"/>
  <c r="F44" i="3" s="1"/>
  <c r="F119" i="3" s="1"/>
  <c r="B116" i="3"/>
  <c r="F41" i="3" s="1"/>
  <c r="F116" i="3" s="1"/>
  <c r="B109" i="3"/>
  <c r="F34" i="3" s="1"/>
  <c r="F109" i="3" s="1"/>
  <c r="B106" i="3"/>
  <c r="F31" i="3" s="1"/>
  <c r="F106" i="3" s="1"/>
  <c r="B85" i="3"/>
  <c r="F10" i="3" s="1"/>
  <c r="F85" i="3" s="1"/>
  <c r="C117" i="3"/>
  <c r="G42" i="3" s="1"/>
  <c r="G117" i="3" s="1"/>
  <c r="B115" i="3"/>
  <c r="F40" i="3" s="1"/>
  <c r="F115" i="3" s="1"/>
  <c r="B123" i="3"/>
  <c r="F48" i="3" s="1"/>
  <c r="F123" i="3" s="1"/>
  <c r="B97" i="3"/>
  <c r="F22" i="3" s="1"/>
  <c r="F97" i="3" s="1"/>
  <c r="B90" i="3"/>
  <c r="F15" i="3" s="1"/>
  <c r="F90" i="3" s="1"/>
  <c r="B108" i="3"/>
  <c r="F33" i="3" s="1"/>
  <c r="F108" i="3" s="1"/>
  <c r="B104" i="3"/>
  <c r="F29" i="3" s="1"/>
  <c r="F104" i="3" s="1"/>
  <c r="B82" i="3"/>
  <c r="F7" i="3" s="1"/>
  <c r="F82" i="3" s="1"/>
  <c r="B149" i="3"/>
  <c r="F74" i="3" s="1"/>
  <c r="F149" i="3" s="1"/>
  <c r="C132" i="3"/>
  <c r="G57" i="3" s="1"/>
  <c r="G132" i="3" s="1"/>
  <c r="C116" i="3"/>
  <c r="G41" i="3" s="1"/>
  <c r="G116" i="3" s="1"/>
  <c r="B84" i="3"/>
  <c r="F9" i="3" s="1"/>
  <c r="F84" i="3" s="1"/>
  <c r="C130" i="3"/>
  <c r="G55" i="3" s="1"/>
  <c r="G130" i="3" s="1"/>
  <c r="B142" i="3"/>
  <c r="F67" i="3" s="1"/>
  <c r="F142" i="3" s="1"/>
  <c r="B114" i="3"/>
  <c r="F39" i="3" s="1"/>
  <c r="F114" i="3" s="1"/>
  <c r="C150" i="3"/>
  <c r="G75" i="3" s="1"/>
  <c r="G150" i="3" s="1"/>
  <c r="B136" i="3"/>
  <c r="F61" i="3" s="1"/>
  <c r="F136" i="3" s="1"/>
  <c r="B95" i="3"/>
  <c r="B98" i="3"/>
  <c r="B125" i="3"/>
  <c r="F50" i="3" s="1"/>
  <c r="F125" i="3" s="1"/>
  <c r="C98" i="3"/>
  <c r="G23" i="3" s="1"/>
  <c r="G98" i="3" s="1"/>
  <c r="B139" i="3"/>
  <c r="B143" i="3"/>
  <c r="F68" i="3" s="1"/>
  <c r="F143" i="3" s="1"/>
  <c r="B122" i="3"/>
  <c r="F47" i="3" s="1"/>
  <c r="F122" i="3" s="1"/>
  <c r="B138" i="3"/>
  <c r="C82" i="3"/>
  <c r="G7" i="3" s="1"/>
  <c r="G82" i="3" s="1"/>
  <c r="B107" i="3"/>
  <c r="F32" i="3" s="1"/>
  <c r="F107" i="3" s="1"/>
  <c r="B110" i="3"/>
  <c r="F35" i="3" s="1"/>
  <c r="F110" i="3" s="1"/>
  <c r="B89" i="3"/>
  <c r="F14" i="3" s="1"/>
  <c r="F89" i="3" s="1"/>
  <c r="B130" i="3"/>
  <c r="F55" i="3" s="1"/>
  <c r="F130" i="3" s="1"/>
  <c r="B140" i="3"/>
  <c r="F65" i="3" s="1"/>
  <c r="F140" i="3" s="1"/>
  <c r="B96" i="3"/>
  <c r="B146" i="3"/>
  <c r="B133" i="3"/>
  <c r="F58" i="3" s="1"/>
  <c r="F133" i="3" s="1"/>
  <c r="C124" i="3"/>
  <c r="G49" i="3" s="1"/>
  <c r="G124" i="3" s="1"/>
  <c r="C147" i="3"/>
  <c r="G72" i="3" s="1"/>
  <c r="G147" i="3" s="1"/>
  <c r="C83" i="3"/>
  <c r="G8" i="3" s="1"/>
  <c r="G83" i="3" s="1"/>
  <c r="C138" i="3"/>
  <c r="G63" i="3" s="1"/>
  <c r="G138" i="3" s="1"/>
  <c r="C90" i="3"/>
  <c r="G15" i="3" s="1"/>
  <c r="G90" i="3" s="1"/>
  <c r="C129" i="3"/>
  <c r="G54" i="3" s="1"/>
  <c r="G129" i="3" s="1"/>
  <c r="C121" i="3"/>
  <c r="G46" i="3" s="1"/>
  <c r="G121" i="3" s="1"/>
  <c r="C113" i="3"/>
  <c r="G38" i="3" s="1"/>
  <c r="G113" i="3" s="1"/>
  <c r="C89" i="3"/>
  <c r="G14" i="3" s="1"/>
  <c r="G89" i="3" s="1"/>
  <c r="C146" i="3"/>
  <c r="G71" i="3" s="1"/>
  <c r="G146" i="3" s="1"/>
  <c r="C123" i="3"/>
  <c r="G48" i="3" s="1"/>
  <c r="G123" i="3" s="1"/>
  <c r="C110" i="3"/>
  <c r="G35" i="3" s="1"/>
  <c r="G110" i="3" s="1"/>
  <c r="C86" i="3"/>
  <c r="G11" i="3" s="1"/>
  <c r="G86" i="3" s="1"/>
  <c r="C149" i="3"/>
  <c r="G74" i="3" s="1"/>
  <c r="G149" i="3" s="1"/>
  <c r="C143" i="3"/>
  <c r="G68" i="3" s="1"/>
  <c r="G143" i="3" s="1"/>
  <c r="C137" i="3"/>
  <c r="G62" i="3" s="1"/>
  <c r="G137" i="3" s="1"/>
  <c r="C100" i="3"/>
  <c r="G25" i="3" s="1"/>
  <c r="G100" i="3" s="1"/>
  <c r="C125" i="3"/>
  <c r="G50" i="3" s="1"/>
  <c r="G125" i="3" s="1"/>
  <c r="C115" i="3"/>
  <c r="G40" i="3" s="1"/>
  <c r="G115" i="3" s="1"/>
  <c r="C91" i="3"/>
  <c r="G16" i="3" s="1"/>
  <c r="G91" i="3" s="1"/>
  <c r="C142" i="3"/>
  <c r="G67" i="3" s="1"/>
  <c r="G142" i="3" s="1"/>
  <c r="C105" i="3"/>
  <c r="G30" i="3" s="1"/>
  <c r="G105" i="3" s="1"/>
  <c r="C140" i="3"/>
  <c r="G65" i="3" s="1"/>
  <c r="G140" i="3" s="1"/>
  <c r="C134" i="3"/>
  <c r="G59" i="3" s="1"/>
  <c r="G134" i="3" s="1"/>
  <c r="C97" i="3"/>
  <c r="G22" i="3" s="1"/>
  <c r="G97" i="3" s="1"/>
  <c r="C131" i="3"/>
  <c r="G56" i="3" s="1"/>
  <c r="G131" i="3" s="1"/>
  <c r="C128" i="3"/>
  <c r="G53" i="3" s="1"/>
  <c r="G128" i="3" s="1"/>
  <c r="C119" i="3"/>
  <c r="G44" i="3" s="1"/>
  <c r="G119" i="3" s="1"/>
  <c r="C109" i="3"/>
  <c r="G34" i="3" s="1"/>
  <c r="G109" i="3" s="1"/>
  <c r="C94" i="3"/>
  <c r="G19" i="3" s="1"/>
  <c r="G94" i="3" s="1"/>
  <c r="C88" i="3"/>
  <c r="G13" i="3" s="1"/>
  <c r="G88" i="3" s="1"/>
  <c r="C148" i="3"/>
  <c r="G73" i="3" s="1"/>
  <c r="G148" i="3" s="1"/>
  <c r="C136" i="3"/>
  <c r="G61" i="3" s="1"/>
  <c r="G136" i="3" s="1"/>
  <c r="C133" i="3"/>
  <c r="G58" i="3" s="1"/>
  <c r="G133" i="3" s="1"/>
  <c r="C118" i="3"/>
  <c r="G43" i="3" s="1"/>
  <c r="G118" i="3" s="1"/>
  <c r="C108" i="3"/>
  <c r="G33" i="3" s="1"/>
  <c r="G108" i="3" s="1"/>
  <c r="C102" i="3"/>
  <c r="G27" i="3" s="1"/>
  <c r="G102" i="3" s="1"/>
  <c r="C96" i="3"/>
  <c r="G21" i="3" s="1"/>
  <c r="G96" i="3" s="1"/>
  <c r="C81" i="3"/>
  <c r="C127" i="3"/>
  <c r="G52" i="3" s="1"/>
  <c r="G127" i="3" s="1"/>
  <c r="C111" i="3"/>
  <c r="G36" i="3" s="1"/>
  <c r="G111" i="3" s="1"/>
  <c r="C93" i="3"/>
  <c r="G18" i="3" s="1"/>
  <c r="G93" i="3" s="1"/>
  <c r="C87" i="3"/>
  <c r="G12" i="3" s="1"/>
  <c r="G87" i="3" s="1"/>
  <c r="C84" i="3"/>
  <c r="G9" i="3" s="1"/>
  <c r="G84" i="3" s="1"/>
  <c r="C103" i="3"/>
  <c r="G28" i="3" s="1"/>
  <c r="G103" i="3" s="1"/>
  <c r="C85" i="3"/>
  <c r="G10" i="3" s="1"/>
  <c r="G85" i="3" s="1"/>
  <c r="C145" i="3"/>
  <c r="G70" i="3" s="1"/>
  <c r="G145" i="3" s="1"/>
  <c r="C112" i="3"/>
  <c r="G37" i="3" s="1"/>
  <c r="G112" i="3" s="1"/>
  <c r="C99" i="3"/>
  <c r="G24" i="3" s="1"/>
  <c r="G99" i="3" s="1"/>
  <c r="C92" i="3"/>
  <c r="G17" i="3" s="1"/>
  <c r="G92" i="3" s="1"/>
  <c r="C144" i="3"/>
  <c r="G69" i="3" s="1"/>
  <c r="G144" i="3" s="1"/>
  <c r="C122" i="3"/>
  <c r="G47" i="3" s="1"/>
  <c r="G122" i="3" s="1"/>
  <c r="C104" i="3"/>
  <c r="G29" i="3" s="1"/>
  <c r="G104" i="3" s="1"/>
  <c r="B86" i="3"/>
  <c r="F11" i="3" s="1"/>
  <c r="F86" i="3" s="1"/>
  <c r="B121" i="3"/>
  <c r="F46" i="3" s="1"/>
  <c r="F121" i="3" s="1"/>
  <c r="B112" i="3"/>
  <c r="F37" i="3" s="1"/>
  <c r="F112" i="3" s="1"/>
  <c r="B100" i="3"/>
  <c r="F25" i="3" s="1"/>
  <c r="F100" i="3" s="1"/>
  <c r="B101" i="3"/>
  <c r="F26" i="3" s="1"/>
  <c r="F101" i="3" s="1"/>
  <c r="B127" i="3"/>
  <c r="B111" i="3"/>
  <c r="F36" i="3" s="1"/>
  <c r="F111" i="3" s="1"/>
  <c r="B144" i="3"/>
  <c r="C139" i="3"/>
  <c r="G64" i="3" s="1"/>
  <c r="G139" i="3" s="1"/>
  <c r="C141" i="3"/>
  <c r="G66" i="3" s="1"/>
  <c r="G141" i="3" s="1"/>
  <c r="C106" i="3"/>
  <c r="G31" i="3" s="1"/>
  <c r="G106" i="3" s="1"/>
  <c r="C95" i="3"/>
  <c r="G20" i="3" s="1"/>
  <c r="G95" i="3" s="1"/>
  <c r="D147" i="3"/>
  <c r="F20" i="3"/>
  <c r="F95" i="3" s="1"/>
  <c r="F71" i="3"/>
  <c r="F146" i="3" s="1"/>
  <c r="F24" i="3"/>
  <c r="F99" i="3" s="1"/>
  <c r="F66" i="3"/>
  <c r="F141" i="3" s="1"/>
  <c r="D141" i="3"/>
  <c r="F16" i="3"/>
  <c r="F91" i="3" s="1"/>
  <c r="D132" i="3"/>
  <c r="F30" i="3"/>
  <c r="F105" i="3" s="1"/>
  <c r="F17" i="3"/>
  <c r="F92" i="3" s="1"/>
  <c r="F23" i="3"/>
  <c r="F98" i="3" s="1"/>
  <c r="F51" i="3"/>
  <c r="F126" i="3" s="1"/>
  <c r="F63" i="3"/>
  <c r="F138" i="3" s="1"/>
  <c r="F12" i="3"/>
  <c r="F87" i="3" s="1"/>
  <c r="E14" i="12" l="1"/>
  <c r="C15" i="12"/>
  <c r="D15" i="12"/>
  <c r="I6" i="12"/>
  <c r="I13" i="12" s="1"/>
  <c r="G6" i="12"/>
  <c r="G13" i="12" s="1"/>
  <c r="A30" i="12"/>
  <c r="B15" i="12"/>
  <c r="E15" i="12" s="1"/>
  <c r="E13" i="12"/>
  <c r="D81" i="3"/>
  <c r="D92" i="3"/>
  <c r="D133" i="3"/>
  <c r="D124" i="3"/>
  <c r="D140" i="3"/>
  <c r="D109" i="3"/>
  <c r="D125" i="3"/>
  <c r="D88" i="3"/>
  <c r="D120" i="3"/>
  <c r="D90" i="3"/>
  <c r="D110" i="3"/>
  <c r="F13" i="3"/>
  <c r="F88" i="3" s="1"/>
  <c r="D107" i="3"/>
  <c r="D89" i="3"/>
  <c r="D119" i="3"/>
  <c r="D146" i="3"/>
  <c r="D117" i="3"/>
  <c r="D83" i="3"/>
  <c r="D104" i="3"/>
  <c r="D115" i="3"/>
  <c r="D131" i="3"/>
  <c r="D135" i="3"/>
  <c r="D139" i="3"/>
  <c r="D108" i="3"/>
  <c r="D116" i="3"/>
  <c r="D118" i="3"/>
  <c r="D91" i="3"/>
  <c r="D96" i="3"/>
  <c r="D105" i="3"/>
  <c r="F64" i="3"/>
  <c r="F139" i="3" s="1"/>
  <c r="F60" i="3"/>
  <c r="F135" i="3" s="1"/>
  <c r="D123" i="3"/>
  <c r="D128" i="3"/>
  <c r="D93" i="3"/>
  <c r="D143" i="3"/>
  <c r="D130" i="3"/>
  <c r="D82" i="3"/>
  <c r="F21" i="3"/>
  <c r="F96" i="3" s="1"/>
  <c r="D150" i="3"/>
  <c r="D84" i="3"/>
  <c r="D122" i="3"/>
  <c r="D102" i="3"/>
  <c r="D114" i="3"/>
  <c r="D142" i="3"/>
  <c r="D129" i="3"/>
  <c r="D138" i="3"/>
  <c r="D126" i="3"/>
  <c r="D87" i="3"/>
  <c r="D98" i="3"/>
  <c r="D97" i="3"/>
  <c r="D136" i="3"/>
  <c r="D148" i="3"/>
  <c r="D99" i="3"/>
  <c r="D137" i="3"/>
  <c r="D145" i="3"/>
  <c r="B151" i="3"/>
  <c r="D95" i="3"/>
  <c r="D85" i="3"/>
  <c r="D149" i="3"/>
  <c r="D94" i="3"/>
  <c r="D134" i="3"/>
  <c r="D103" i="3"/>
  <c r="D106" i="3"/>
  <c r="D113" i="3"/>
  <c r="D86" i="3"/>
  <c r="D127" i="3"/>
  <c r="D111" i="3"/>
  <c r="F52" i="3"/>
  <c r="F127" i="3" s="1"/>
  <c r="D101" i="3"/>
  <c r="D112" i="3"/>
  <c r="D121" i="3"/>
  <c r="D100" i="3"/>
  <c r="F69" i="3"/>
  <c r="F144" i="3" s="1"/>
  <c r="D144" i="3"/>
  <c r="G6" i="3"/>
  <c r="G81" i="3" s="1"/>
  <c r="C151" i="3"/>
  <c r="B25" i="12" l="1"/>
  <c r="B26" i="12" s="1"/>
  <c r="A27" i="12" s="1"/>
  <c r="B161" i="3"/>
  <c r="B162" i="3" s="1"/>
  <c r="A163" i="3" s="1"/>
  <c r="D151" i="3"/>
</calcChain>
</file>

<file path=xl/sharedStrings.xml><?xml version="1.0" encoding="utf-8"?>
<sst xmlns="http://schemas.openxmlformats.org/spreadsheetml/2006/main" count="205" uniqueCount="148">
  <si>
    <t>population number</t>
  </si>
  <si>
    <t>LOC</t>
  </si>
  <si>
    <t>MO_INC</t>
  </si>
  <si>
    <t>MO_EXP</t>
  </si>
  <si>
    <t>MO_FOOD</t>
  </si>
  <si>
    <t>AGIND</t>
  </si>
  <si>
    <t>SEX</t>
  </si>
  <si>
    <t>AGE</t>
  </si>
  <si>
    <t>HHTYPE</t>
  </si>
  <si>
    <t>MEM</t>
  </si>
  <si>
    <t>LESS5</t>
  </si>
  <si>
    <t>AGE5_17</t>
  </si>
  <si>
    <t>ROOF</t>
  </si>
  <si>
    <t>WALLS</t>
  </si>
  <si>
    <t>POV_CLASS</t>
  </si>
  <si>
    <t>VARIABLE LABEL</t>
  </si>
  <si>
    <t>VARIABLE DESCRIPTION</t>
  </si>
  <si>
    <t>Location Type(1-Upland, 2-Metropolis, 3-Coastal)</t>
  </si>
  <si>
    <t xml:space="preserve">Monthly Income of HH </t>
  </si>
  <si>
    <t>Monthly Expenditure of HH</t>
  </si>
  <si>
    <t>Amount spent on food in a month</t>
  </si>
  <si>
    <t>Agricultural HH Indicator (1- Agricultural HH, 2-NonAgricultural HH)</t>
  </si>
  <si>
    <t>Sex of Head of HH ( 1 - Male, 2-Female)</t>
  </si>
  <si>
    <t>Age of HH Head (in years)</t>
  </si>
  <si>
    <t>HH Type (1 - Single, 2 - Extended, 3 - 2 or more nonrelatives)</t>
  </si>
  <si>
    <t>Total number of Members</t>
  </si>
  <si>
    <t>Number of Members aged less than 5 years old</t>
  </si>
  <si>
    <t>Number of Members aged 5 to 17</t>
  </si>
  <si>
    <t>Material of Roof ( 1- Predominantly strong (e.g. galvanized iron, tiles, etc), 2 - Predominantly light (e.g. Nipa, Cogon), 3- Predominantly salvaged</t>
  </si>
  <si>
    <t>Material of Outer Walls ( 1- Predominantly strong (e.g. galvanized iron, tiles, etc), 2 - Predominantly light (e.g. Nipa, Cogon), 3- Predominantly salvaged</t>
  </si>
  <si>
    <t>Poverty Classification (1 - Poor, 2 - Almost Poor, 3 - Non Poor)</t>
  </si>
  <si>
    <t>Chi-Square Test</t>
  </si>
  <si>
    <t>Observed Frequencies</t>
  </si>
  <si>
    <t>Expected Frequencies</t>
  </si>
  <si>
    <t>Calculations</t>
  </si>
  <si>
    <t>fo-fe</t>
  </si>
  <si>
    <t>(fo-fe)^2/fe</t>
  </si>
  <si>
    <t>Row variable</t>
  </si>
  <si>
    <t>Column variable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</si>
  <si>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</si>
  <si>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</si>
  <si>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</si>
  <si>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</si>
  <si>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</si>
  <si>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</si>
  <si>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</si>
  <si>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</si>
  <si>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</si>
  <si>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</si>
  <si>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</si>
  <si>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</si>
  <si>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</si>
  <si>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</si>
  <si>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</si>
  <si>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</si>
  <si>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</si>
  <si>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</si>
  <si>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</si>
  <si>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</si>
  <si>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</si>
  <si>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</si>
  <si>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</si>
  <si>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</si>
  <si>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</si>
  <si>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</si>
  <si>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</si>
  <si>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</si>
  <si>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</si>
  <si>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</si>
  <si>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</si>
  <si>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</si>
  <si>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</si>
  <si>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</si>
  <si>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</si>
  <si>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</si>
  <si>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</si>
  <si>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</si>
  <si>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</si>
  <si>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</si>
  <si>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</si>
  <si>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</si>
  <si>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</si>
  <si>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</si>
  <si>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</si>
  <si>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</si>
  <si>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</si>
  <si>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</si>
  <si>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</si>
  <si>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</si>
  <si>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</si>
  <si>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</si>
  <si>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</si>
  <si>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</si>
  <si>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</si>
  <si>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</si>
  <si>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</si>
  <si>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</si>
  <si>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</si>
  <si>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</si>
  <si>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</si>
  <si>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</si>
  <si>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</si>
  <si>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</si>
  <si>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</si>
  <si>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</si>
  <si>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</si>
  <si>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</si>
  <si>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</si>
  <si>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</si>
  <si>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Total</t>
  </si>
  <si>
    <t>Data</t>
  </si>
  <si>
    <t>Level of Significance</t>
  </si>
  <si>
    <t>Number of Rows</t>
  </si>
  <si>
    <t>Number of Columns</t>
  </si>
  <si>
    <t>Degrees of Freedom</t>
  </si>
  <si>
    <t>Results</t>
  </si>
  <si>
    <t>Critical Value</t>
  </si>
  <si>
    <t>Chi-Square Test Statistic</t>
  </si>
  <si>
    <r>
      <t>p</t>
    </r>
    <r>
      <rPr>
        <b/>
        <sz val="11"/>
        <color theme="1"/>
        <rFont val="Calibri"/>
        <family val="2"/>
        <scheme val="minor"/>
      </rPr>
      <t>-Value</t>
    </r>
  </si>
  <si>
    <t>Expected frequency assumption</t>
  </si>
  <si>
    <t>Poverty</t>
  </si>
  <si>
    <t>Household Location Type</t>
  </si>
  <si>
    <t>c</t>
  </si>
  <si>
    <t>SUMMARY</t>
  </si>
  <si>
    <t>n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</si>
  <si>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</si>
  <si>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</si>
  <si>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</si>
  <si>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</si>
  <si>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</si>
  <si>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</si>
  <si>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</si>
  <si>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</si>
  <si>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</si>
  <si>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</si>
  <si>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</si>
  <si>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</si>
  <si>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</si>
  <si>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</si>
  <si>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</si>
  <si>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Level of significance</t>
  </si>
  <si>
    <t>Location Type vs Household Income</t>
  </si>
  <si>
    <t>Agricultural Households Difference in Coastal, Uplands and Metropolis</t>
  </si>
  <si>
    <t>Agricultural Household</t>
  </si>
  <si>
    <t>Non Agricultural HH</t>
  </si>
  <si>
    <t>Coastal</t>
  </si>
  <si>
    <t>Upland</t>
  </si>
  <si>
    <t>Metropolis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</si>
</sst>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color indexed="8"/>
      <name val="Calibri"/>
      <family val="2"/>
    </font>
    <font>
      <b/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1" fillId="3" borderId="1" xfId="0" applyFont="1" applyFill="1" applyBorder="1"/>
    <xf numFmtId="0" fontId="0" fillId="0" borderId="1" xfId="0" applyBorder="1"/>
    <xf numFmtId="0" fontId="2" fillId="0" borderId="0" xfId="0" applyFont="1"/>
    <xf numFmtId="0" fontId="1" fillId="4" borderId="1" xfId="0" applyFont="1" applyFill="1" applyBorder="1"/>
    <xf numFmtId="0" fontId="2" fillId="4" borderId="1" xfId="0" applyFont="1" applyFill="1" applyBorder="1"/>
    <xf numFmtId="0" fontId="4" fillId="0" borderId="0" xfId="1" applyFont="1"/>
    <xf numFmtId="0" fontId="5" fillId="0" borderId="0" xfId="1" applyFont="1"/>
    <xf numFmtId="0" fontId="6" fillId="0" borderId="2" xfId="1" applyFont="1" applyBorder="1"/>
    <xf numFmtId="0" fontId="5" fillId="0" borderId="8" xfId="1" applyFont="1" applyBorder="1"/>
    <xf numFmtId="0" fontId="7" fillId="0" borderId="0" xfId="1" applyFont="1"/>
    <xf numFmtId="0" fontId="6" fillId="0" borderId="5" xfId="1" applyFont="1" applyBorder="1"/>
    <xf numFmtId="0" fontId="5" fillId="0" borderId="9" xfId="1" applyFont="1" applyBorder="1"/>
    <xf numFmtId="0" fontId="8" fillId="0" borderId="11" xfId="1" applyFont="1" applyBorder="1" applyAlignment="1">
      <alignment horizontal="center"/>
    </xf>
    <xf numFmtId="164" fontId="4" fillId="0" borderId="0" xfId="1" applyNumberFormat="1" applyFont="1"/>
    <xf numFmtId="0" fontId="4" fillId="0" borderId="12" xfId="1" applyFont="1" applyBorder="1"/>
    <xf numFmtId="164" fontId="4" fillId="0" borderId="12" xfId="1" applyNumberFormat="1" applyFont="1" applyBorder="1"/>
    <xf numFmtId="0" fontId="4" fillId="0" borderId="10" xfId="1" applyFont="1" applyBorder="1"/>
    <xf numFmtId="0" fontId="5" fillId="0" borderId="3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8" fillId="0" borderId="13" xfId="1" applyFont="1" applyBorder="1" applyAlignment="1">
      <alignment horizontal="right"/>
    </xf>
    <xf numFmtId="0" fontId="8" fillId="0" borderId="14" xfId="1" applyFont="1" applyBorder="1" applyAlignment="1">
      <alignment horizontal="right"/>
    </xf>
    <xf numFmtId="0" fontId="8" fillId="0" borderId="15" xfId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10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right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52DDD388-CE2B-1447-8989-49E48DD885A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78D-5325-BF48-B55C-BA4ADF025A54}">
  <dimension ref="A1:B71"/>
  <sheetViews>
    <sheetView workbookViewId="0"/>
  </sheetViews>
  <sheetFormatPr baseColWidth="10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</v>
      </c>
      <c r="B2">
        <v>6301.0829999999996</v>
      </c>
    </row>
    <row r="3" spans="1:2" x14ac:dyDescent="0.2">
      <c r="A3">
        <v>1</v>
      </c>
      <c r="B3">
        <v>4625.5829999999996</v>
      </c>
    </row>
    <row r="4" spans="1:2" x14ac:dyDescent="0.2">
      <c r="A4">
        <v>1</v>
      </c>
      <c r="B4">
        <v>7224.75</v>
      </c>
    </row>
    <row r="5" spans="1:2" x14ac:dyDescent="0.2">
      <c r="A5">
        <v>1</v>
      </c>
      <c r="B5">
        <v>16982.169999999998</v>
      </c>
    </row>
    <row r="6" spans="1:2" x14ac:dyDescent="0.2">
      <c r="A6">
        <v>1</v>
      </c>
      <c r="B6">
        <v>7159.1670000000004</v>
      </c>
    </row>
    <row r="7" spans="1:2" x14ac:dyDescent="0.2">
      <c r="A7">
        <v>1</v>
      </c>
      <c r="B7">
        <v>10278.67</v>
      </c>
    </row>
    <row r="8" spans="1:2" x14ac:dyDescent="0.2">
      <c r="A8">
        <v>1</v>
      </c>
      <c r="B8">
        <v>12438.92</v>
      </c>
    </row>
    <row r="9" spans="1:2" x14ac:dyDescent="0.2">
      <c r="A9">
        <v>1</v>
      </c>
      <c r="B9">
        <v>7959</v>
      </c>
    </row>
    <row r="10" spans="1:2" x14ac:dyDescent="0.2">
      <c r="A10">
        <v>1</v>
      </c>
      <c r="B10">
        <v>11527.42</v>
      </c>
    </row>
    <row r="11" spans="1:2" x14ac:dyDescent="0.2">
      <c r="A11">
        <v>1</v>
      </c>
      <c r="B11">
        <v>1693</v>
      </c>
    </row>
    <row r="12" spans="1:2" x14ac:dyDescent="0.2">
      <c r="A12">
        <v>1</v>
      </c>
      <c r="B12">
        <v>6800.3329999999996</v>
      </c>
    </row>
    <row r="13" spans="1:2" x14ac:dyDescent="0.2">
      <c r="A13">
        <v>1</v>
      </c>
      <c r="B13">
        <v>1927.8330000000001</v>
      </c>
    </row>
    <row r="14" spans="1:2" x14ac:dyDescent="0.2">
      <c r="A14">
        <v>1</v>
      </c>
      <c r="B14">
        <v>8357.3330000000005</v>
      </c>
    </row>
    <row r="15" spans="1:2" x14ac:dyDescent="0.2">
      <c r="A15">
        <v>1</v>
      </c>
      <c r="B15">
        <v>8496.9169999999995</v>
      </c>
    </row>
    <row r="16" spans="1:2" x14ac:dyDescent="0.2">
      <c r="A16">
        <v>1</v>
      </c>
      <c r="B16">
        <v>15805.25</v>
      </c>
    </row>
    <row r="17" spans="1:2" x14ac:dyDescent="0.2">
      <c r="A17">
        <v>1</v>
      </c>
      <c r="B17">
        <v>11728.83</v>
      </c>
    </row>
    <row r="18" spans="1:2" x14ac:dyDescent="0.2">
      <c r="A18">
        <v>1</v>
      </c>
      <c r="B18">
        <v>17194.580000000002</v>
      </c>
    </row>
    <row r="19" spans="1:2" x14ac:dyDescent="0.2">
      <c r="A19">
        <v>1</v>
      </c>
      <c r="B19">
        <v>10967.25</v>
      </c>
    </row>
    <row r="20" spans="1:2" x14ac:dyDescent="0.2">
      <c r="A20">
        <v>1</v>
      </c>
      <c r="B20">
        <v>16477.419999999998</v>
      </c>
    </row>
    <row r="21" spans="1:2" x14ac:dyDescent="0.2">
      <c r="A21">
        <v>1</v>
      </c>
      <c r="B21">
        <v>12661.83</v>
      </c>
    </row>
    <row r="22" spans="1:2" x14ac:dyDescent="0.2">
      <c r="A22">
        <v>1</v>
      </c>
      <c r="B22">
        <v>9913.1669999999995</v>
      </c>
    </row>
    <row r="23" spans="1:2" x14ac:dyDescent="0.2">
      <c r="A23">
        <v>1</v>
      </c>
      <c r="B23">
        <v>9919.3330000000005</v>
      </c>
    </row>
    <row r="24" spans="1:2" x14ac:dyDescent="0.2">
      <c r="A24">
        <v>1</v>
      </c>
      <c r="B24">
        <v>10006.08</v>
      </c>
    </row>
    <row r="25" spans="1:2" x14ac:dyDescent="0.2">
      <c r="A25">
        <v>1</v>
      </c>
      <c r="B25">
        <v>8208.3330000000005</v>
      </c>
    </row>
    <row r="26" spans="1:2" x14ac:dyDescent="0.2">
      <c r="A26">
        <v>1</v>
      </c>
      <c r="B26">
        <v>33007.67</v>
      </c>
    </row>
    <row r="27" spans="1:2" x14ac:dyDescent="0.2">
      <c r="A27">
        <v>1</v>
      </c>
      <c r="B27">
        <v>25395.5</v>
      </c>
    </row>
    <row r="28" spans="1:2" x14ac:dyDescent="0.2">
      <c r="A28">
        <v>1</v>
      </c>
      <c r="B28">
        <v>7930.4170000000004</v>
      </c>
    </row>
    <row r="29" spans="1:2" x14ac:dyDescent="0.2">
      <c r="A29">
        <v>1</v>
      </c>
      <c r="B29">
        <v>10604.92</v>
      </c>
    </row>
    <row r="30" spans="1:2" x14ac:dyDescent="0.2">
      <c r="A30">
        <v>2</v>
      </c>
      <c r="B30">
        <v>11419.17</v>
      </c>
    </row>
    <row r="31" spans="1:2" x14ac:dyDescent="0.2">
      <c r="A31">
        <v>2</v>
      </c>
      <c r="B31">
        <v>7500.25</v>
      </c>
    </row>
    <row r="32" spans="1:2" x14ac:dyDescent="0.2">
      <c r="A32">
        <v>2</v>
      </c>
      <c r="B32">
        <v>3836.8330000000001</v>
      </c>
    </row>
    <row r="33" spans="1:2" x14ac:dyDescent="0.2">
      <c r="A33">
        <v>2</v>
      </c>
      <c r="B33">
        <v>20899</v>
      </c>
    </row>
    <row r="34" spans="1:2" x14ac:dyDescent="0.2">
      <c r="A34">
        <v>2</v>
      </c>
      <c r="B34">
        <v>18878.580000000002</v>
      </c>
    </row>
    <row r="35" spans="1:2" x14ac:dyDescent="0.2">
      <c r="A35">
        <v>2</v>
      </c>
      <c r="B35">
        <v>4871.6670000000004</v>
      </c>
    </row>
    <row r="36" spans="1:2" x14ac:dyDescent="0.2">
      <c r="A36">
        <v>2</v>
      </c>
      <c r="B36">
        <v>17407.5</v>
      </c>
    </row>
    <row r="37" spans="1:2" x14ac:dyDescent="0.2">
      <c r="A37">
        <v>2</v>
      </c>
      <c r="B37">
        <v>7910</v>
      </c>
    </row>
    <row r="38" spans="1:2" x14ac:dyDescent="0.2">
      <c r="A38">
        <v>2</v>
      </c>
      <c r="B38">
        <v>13813</v>
      </c>
    </row>
    <row r="39" spans="1:2" x14ac:dyDescent="0.2">
      <c r="A39">
        <v>2</v>
      </c>
      <c r="B39">
        <v>15304.67</v>
      </c>
    </row>
    <row r="40" spans="1:2" x14ac:dyDescent="0.2">
      <c r="A40">
        <v>2</v>
      </c>
      <c r="B40">
        <v>16013.17</v>
      </c>
    </row>
    <row r="41" spans="1:2" x14ac:dyDescent="0.2">
      <c r="A41">
        <v>2</v>
      </c>
      <c r="B41">
        <v>7754.1670000000004</v>
      </c>
    </row>
    <row r="42" spans="1:2" x14ac:dyDescent="0.2">
      <c r="A42">
        <v>2</v>
      </c>
      <c r="B42">
        <v>10166.67</v>
      </c>
    </row>
    <row r="43" spans="1:2" x14ac:dyDescent="0.2">
      <c r="A43">
        <v>2</v>
      </c>
      <c r="B43">
        <v>20736.669999999998</v>
      </c>
    </row>
    <row r="44" spans="1:2" x14ac:dyDescent="0.2">
      <c r="A44">
        <v>2</v>
      </c>
      <c r="B44">
        <v>26198.58</v>
      </c>
    </row>
    <row r="45" spans="1:2" x14ac:dyDescent="0.2">
      <c r="A45">
        <v>2</v>
      </c>
      <c r="B45">
        <v>26801.67</v>
      </c>
    </row>
    <row r="46" spans="1:2" x14ac:dyDescent="0.2">
      <c r="A46">
        <v>2</v>
      </c>
      <c r="B46">
        <v>17526.75</v>
      </c>
    </row>
    <row r="47" spans="1:2" x14ac:dyDescent="0.2">
      <c r="A47">
        <v>2</v>
      </c>
      <c r="B47">
        <v>17875</v>
      </c>
    </row>
    <row r="48" spans="1:2" x14ac:dyDescent="0.2">
      <c r="A48">
        <v>2</v>
      </c>
      <c r="B48">
        <v>11962.5</v>
      </c>
    </row>
    <row r="49" spans="1:2" x14ac:dyDescent="0.2">
      <c r="A49">
        <v>2</v>
      </c>
      <c r="B49">
        <v>30275.83</v>
      </c>
    </row>
    <row r="50" spans="1:2" x14ac:dyDescent="0.2">
      <c r="A50">
        <v>2</v>
      </c>
      <c r="B50">
        <v>24253</v>
      </c>
    </row>
    <row r="51" spans="1:2" x14ac:dyDescent="0.2">
      <c r="A51">
        <v>2</v>
      </c>
      <c r="B51">
        <v>21476</v>
      </c>
    </row>
    <row r="52" spans="1:2" x14ac:dyDescent="0.2">
      <c r="A52">
        <v>2</v>
      </c>
      <c r="B52">
        <v>40894.33</v>
      </c>
    </row>
    <row r="53" spans="1:2" x14ac:dyDescent="0.2">
      <c r="A53">
        <v>2</v>
      </c>
      <c r="B53">
        <v>22664.33</v>
      </c>
    </row>
    <row r="54" spans="1:2" x14ac:dyDescent="0.2">
      <c r="A54">
        <v>2</v>
      </c>
      <c r="B54">
        <v>11548.25</v>
      </c>
    </row>
    <row r="55" spans="1:2" x14ac:dyDescent="0.2">
      <c r="A55">
        <v>2</v>
      </c>
      <c r="B55">
        <v>87529.16</v>
      </c>
    </row>
    <row r="56" spans="1:2" x14ac:dyDescent="0.2">
      <c r="A56">
        <v>2</v>
      </c>
      <c r="B56">
        <v>41241.67</v>
      </c>
    </row>
    <row r="57" spans="1:2" x14ac:dyDescent="0.2">
      <c r="A57">
        <v>2</v>
      </c>
      <c r="B57">
        <v>74136.66</v>
      </c>
    </row>
    <row r="58" spans="1:2" x14ac:dyDescent="0.2">
      <c r="A58">
        <v>3</v>
      </c>
      <c r="B58">
        <v>8465.8330000000005</v>
      </c>
    </row>
    <row r="59" spans="1:2" x14ac:dyDescent="0.2">
      <c r="A59">
        <v>3</v>
      </c>
      <c r="B59">
        <v>5032.9170000000004</v>
      </c>
    </row>
    <row r="60" spans="1:2" x14ac:dyDescent="0.2">
      <c r="A60">
        <v>3</v>
      </c>
      <c r="B60">
        <v>5134.1670000000004</v>
      </c>
    </row>
    <row r="61" spans="1:2" x14ac:dyDescent="0.2">
      <c r="A61">
        <v>3</v>
      </c>
      <c r="B61">
        <v>6412.5</v>
      </c>
    </row>
    <row r="62" spans="1:2" x14ac:dyDescent="0.2">
      <c r="A62">
        <v>3</v>
      </c>
      <c r="B62">
        <v>13852.17</v>
      </c>
    </row>
    <row r="63" spans="1:2" x14ac:dyDescent="0.2">
      <c r="A63">
        <v>3</v>
      </c>
      <c r="B63">
        <v>8004</v>
      </c>
    </row>
    <row r="64" spans="1:2" x14ac:dyDescent="0.2">
      <c r="A64">
        <v>3</v>
      </c>
      <c r="B64">
        <v>8732.5</v>
      </c>
    </row>
    <row r="65" spans="1:2" x14ac:dyDescent="0.2">
      <c r="A65">
        <v>3</v>
      </c>
      <c r="B65">
        <v>13715</v>
      </c>
    </row>
    <row r="66" spans="1:2" x14ac:dyDescent="0.2">
      <c r="A66">
        <v>3</v>
      </c>
      <c r="B66">
        <v>16074.92</v>
      </c>
    </row>
    <row r="67" spans="1:2" x14ac:dyDescent="0.2">
      <c r="A67">
        <v>3</v>
      </c>
      <c r="B67">
        <v>38661.25</v>
      </c>
    </row>
    <row r="68" spans="1:2" x14ac:dyDescent="0.2">
      <c r="A68">
        <v>3</v>
      </c>
      <c r="B68">
        <v>21490</v>
      </c>
    </row>
    <row r="69" spans="1:2" x14ac:dyDescent="0.2">
      <c r="A69">
        <v>3</v>
      </c>
      <c r="B69">
        <v>21710.080000000002</v>
      </c>
    </row>
    <row r="70" spans="1:2" x14ac:dyDescent="0.2">
      <c r="A70">
        <v>3</v>
      </c>
      <c r="B70">
        <v>13802.5</v>
      </c>
    </row>
    <row r="71" spans="1:2" x14ac:dyDescent="0.2">
      <c r="A71">
        <v>3</v>
      </c>
      <c r="B71">
        <v>28636.67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41EC-23B9-A343-803C-47CE6CEB4AC3}">
  <dimension ref="A1:O71"/>
  <sheetViews>
    <sheetView zoomScale="165" workbookViewId="0">
      <selection activeCell="K4" sqref="K4"/>
    </sheetView>
  </sheetViews>
  <sheetFormatPr baseColWidth="10" defaultColWidth="8.83203125" defaultRowHeight="15" x14ac:dyDescent="0.2"/>
  <cols>
    <col min="4" max="4" width="20" customWidth="1"/>
  </cols>
  <sheetData>
    <row r="1" spans="1:15" x14ac:dyDescent="0.2">
      <c r="A1" s="1" t="s">
        <v>5</v>
      </c>
      <c r="B1" s="1" t="s">
        <v>1</v>
      </c>
      <c r="C1" s="1"/>
      <c r="D1" s="53" t="s">
        <v>1</v>
      </c>
      <c r="E1" s="53" t="s">
        <v>5</v>
      </c>
      <c r="I1" s="4"/>
      <c r="J1" s="35" t="s">
        <v>38</v>
      </c>
      <c r="K1" s="51"/>
      <c r="L1" s="36"/>
      <c r="M1" s="4"/>
      <c r="N1" s="1"/>
      <c r="O1" s="1"/>
    </row>
    <row r="2" spans="1:15" x14ac:dyDescent="0.2">
      <c r="A2">
        <v>2</v>
      </c>
      <c r="B2">
        <v>1</v>
      </c>
      <c r="D2">
        <v>1</v>
      </c>
      <c r="E2">
        <v>1</v>
      </c>
      <c r="I2" s="7" t="s">
        <v>37</v>
      </c>
      <c r="J2" s="7" t="s">
        <v>145</v>
      </c>
      <c r="K2" s="7" t="s">
        <v>146</v>
      </c>
      <c r="L2" s="7" t="s">
        <v>147</v>
      </c>
      <c r="M2" s="3" t="s">
        <v>109</v>
      </c>
    </row>
    <row r="3" spans="1:15" x14ac:dyDescent="0.2">
      <c r="A3">
        <v>1</v>
      </c>
      <c r="B3">
        <v>1</v>
      </c>
      <c r="D3">
        <v>2</v>
      </c>
      <c r="E3">
        <v>2</v>
      </c>
      <c r="I3" s="10" t="s">
        <v>143</v>
      </c>
      <c r="J3" s="8">
        <f>COUNTIFS(B2:B71,D2,A2:A71,E2)</f>
        <v>12</v>
      </c>
      <c r="K3" s="8">
        <f>COUNTIFS(B2:B71,D4,A2:A71,E2)</f>
        <v>11</v>
      </c>
      <c r="L3" s="8">
        <f>COUNTIFS(B2:B71,D3,A2:A71,E2)</f>
        <v>0</v>
      </c>
      <c r="M3" s="4">
        <f>SUM(J3:L3)</f>
        <v>23</v>
      </c>
    </row>
    <row r="4" spans="1:15" x14ac:dyDescent="0.2">
      <c r="A4">
        <v>2</v>
      </c>
      <c r="B4">
        <v>1</v>
      </c>
      <c r="D4">
        <v>3</v>
      </c>
      <c r="I4" s="10" t="s">
        <v>144</v>
      </c>
      <c r="J4" s="8">
        <f>COUNTIFS(B2:B71,D2,A2:A71,E3)</f>
        <v>16</v>
      </c>
      <c r="K4" s="8">
        <f>COUNTIFS(B2:B71,D4,A2:A71,E3)</f>
        <v>3</v>
      </c>
      <c r="L4" s="8">
        <f>COUNTIFS(B2:B71,D3,A2:A71,E3)</f>
        <v>28</v>
      </c>
      <c r="M4" s="4">
        <f>SUM(J4:L4)</f>
        <v>47</v>
      </c>
    </row>
    <row r="5" spans="1:15" x14ac:dyDescent="0.2">
      <c r="A5">
        <v>1</v>
      </c>
      <c r="B5">
        <v>1</v>
      </c>
      <c r="I5" s="9" t="s">
        <v>109</v>
      </c>
      <c r="J5" s="4">
        <f>SUM(J3:J4)</f>
        <v>28</v>
      </c>
      <c r="K5" s="4">
        <f>SUM(K3:K4)</f>
        <v>14</v>
      </c>
      <c r="L5" s="4">
        <f>SUM(L3:L4)</f>
        <v>28</v>
      </c>
      <c r="M5" s="4">
        <f>SUM(J5:L5)</f>
        <v>70</v>
      </c>
    </row>
    <row r="6" spans="1:15" x14ac:dyDescent="0.2">
      <c r="A6">
        <v>1</v>
      </c>
      <c r="B6">
        <v>1</v>
      </c>
    </row>
    <row r="7" spans="1:15" x14ac:dyDescent="0.2">
      <c r="A7">
        <v>1</v>
      </c>
      <c r="B7">
        <v>1</v>
      </c>
    </row>
    <row r="8" spans="1:15" x14ac:dyDescent="0.2">
      <c r="A8">
        <v>2</v>
      </c>
      <c r="B8">
        <v>1</v>
      </c>
    </row>
    <row r="9" spans="1:15" x14ac:dyDescent="0.2">
      <c r="A9">
        <v>2</v>
      </c>
      <c r="B9">
        <v>1</v>
      </c>
    </row>
    <row r="10" spans="1:15" x14ac:dyDescent="0.2">
      <c r="A10">
        <v>2</v>
      </c>
      <c r="B10">
        <v>1</v>
      </c>
    </row>
    <row r="11" spans="1:15" x14ac:dyDescent="0.2">
      <c r="A11">
        <v>2</v>
      </c>
      <c r="B11">
        <v>1</v>
      </c>
    </row>
    <row r="12" spans="1:15" x14ac:dyDescent="0.2">
      <c r="A12">
        <v>1</v>
      </c>
      <c r="B12">
        <v>1</v>
      </c>
    </row>
    <row r="13" spans="1:15" x14ac:dyDescent="0.2">
      <c r="A13">
        <v>2</v>
      </c>
      <c r="B13">
        <v>1</v>
      </c>
    </row>
    <row r="14" spans="1:15" x14ac:dyDescent="0.2">
      <c r="A14">
        <v>2</v>
      </c>
      <c r="B14">
        <v>1</v>
      </c>
    </row>
    <row r="15" spans="1:15" x14ac:dyDescent="0.2">
      <c r="A15">
        <v>2</v>
      </c>
      <c r="B15">
        <v>1</v>
      </c>
    </row>
    <row r="16" spans="1:15" x14ac:dyDescent="0.2">
      <c r="A16">
        <v>1</v>
      </c>
      <c r="B16">
        <v>1</v>
      </c>
    </row>
    <row r="17" spans="1:2" x14ac:dyDescent="0.2">
      <c r="A17">
        <v>1</v>
      </c>
      <c r="B17">
        <v>1</v>
      </c>
    </row>
    <row r="18" spans="1:2" x14ac:dyDescent="0.2">
      <c r="A18">
        <v>2</v>
      </c>
      <c r="B18">
        <v>1</v>
      </c>
    </row>
    <row r="19" spans="1:2" x14ac:dyDescent="0.2">
      <c r="A19">
        <v>1</v>
      </c>
      <c r="B19">
        <v>1</v>
      </c>
    </row>
    <row r="20" spans="1:2" x14ac:dyDescent="0.2">
      <c r="A20">
        <v>2</v>
      </c>
      <c r="B20">
        <v>1</v>
      </c>
    </row>
    <row r="21" spans="1:2" x14ac:dyDescent="0.2">
      <c r="A21">
        <v>1</v>
      </c>
      <c r="B21">
        <v>1</v>
      </c>
    </row>
    <row r="22" spans="1:2" x14ac:dyDescent="0.2">
      <c r="A22">
        <v>1</v>
      </c>
      <c r="B22">
        <v>1</v>
      </c>
    </row>
    <row r="23" spans="1:2" x14ac:dyDescent="0.2">
      <c r="A23">
        <v>2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2</v>
      </c>
      <c r="B25">
        <v>1</v>
      </c>
    </row>
    <row r="26" spans="1:2" x14ac:dyDescent="0.2">
      <c r="A26">
        <v>2</v>
      </c>
      <c r="B26">
        <v>1</v>
      </c>
    </row>
    <row r="27" spans="1:2" x14ac:dyDescent="0.2">
      <c r="A27">
        <v>2</v>
      </c>
      <c r="B27">
        <v>1</v>
      </c>
    </row>
    <row r="28" spans="1:2" x14ac:dyDescent="0.2">
      <c r="A28">
        <v>1</v>
      </c>
      <c r="B28">
        <v>1</v>
      </c>
    </row>
    <row r="29" spans="1:2" x14ac:dyDescent="0.2">
      <c r="A29">
        <v>2</v>
      </c>
      <c r="B29">
        <v>1</v>
      </c>
    </row>
    <row r="30" spans="1:2" x14ac:dyDescent="0.2">
      <c r="A30">
        <v>2</v>
      </c>
      <c r="B30">
        <v>2</v>
      </c>
    </row>
    <row r="31" spans="1:2" x14ac:dyDescent="0.2">
      <c r="A31">
        <v>2</v>
      </c>
      <c r="B31">
        <v>2</v>
      </c>
    </row>
    <row r="32" spans="1:2" x14ac:dyDescent="0.2">
      <c r="A32">
        <v>2</v>
      </c>
      <c r="B32">
        <v>2</v>
      </c>
    </row>
    <row r="33" spans="1:2" x14ac:dyDescent="0.2">
      <c r="A33">
        <v>2</v>
      </c>
      <c r="B33">
        <v>2</v>
      </c>
    </row>
    <row r="34" spans="1:2" x14ac:dyDescent="0.2">
      <c r="A34">
        <v>2</v>
      </c>
      <c r="B34">
        <v>2</v>
      </c>
    </row>
    <row r="35" spans="1:2" x14ac:dyDescent="0.2">
      <c r="A35">
        <v>2</v>
      </c>
      <c r="B35">
        <v>2</v>
      </c>
    </row>
    <row r="36" spans="1:2" x14ac:dyDescent="0.2">
      <c r="A36">
        <v>2</v>
      </c>
      <c r="B36">
        <v>2</v>
      </c>
    </row>
    <row r="37" spans="1:2" x14ac:dyDescent="0.2">
      <c r="A37">
        <v>2</v>
      </c>
      <c r="B37">
        <v>2</v>
      </c>
    </row>
    <row r="38" spans="1:2" x14ac:dyDescent="0.2">
      <c r="A38">
        <v>2</v>
      </c>
      <c r="B38">
        <v>2</v>
      </c>
    </row>
    <row r="39" spans="1:2" x14ac:dyDescent="0.2">
      <c r="A39">
        <v>2</v>
      </c>
      <c r="B39">
        <v>2</v>
      </c>
    </row>
    <row r="40" spans="1:2" x14ac:dyDescent="0.2">
      <c r="A40">
        <v>2</v>
      </c>
      <c r="B40">
        <v>2</v>
      </c>
    </row>
    <row r="41" spans="1:2" x14ac:dyDescent="0.2">
      <c r="A41">
        <v>2</v>
      </c>
      <c r="B41">
        <v>2</v>
      </c>
    </row>
    <row r="42" spans="1:2" x14ac:dyDescent="0.2">
      <c r="A42">
        <v>2</v>
      </c>
      <c r="B42">
        <v>2</v>
      </c>
    </row>
    <row r="43" spans="1:2" x14ac:dyDescent="0.2">
      <c r="A43">
        <v>2</v>
      </c>
      <c r="B43">
        <v>2</v>
      </c>
    </row>
    <row r="44" spans="1:2" x14ac:dyDescent="0.2">
      <c r="A44">
        <v>2</v>
      </c>
      <c r="B44">
        <v>2</v>
      </c>
    </row>
    <row r="45" spans="1:2" x14ac:dyDescent="0.2">
      <c r="A45">
        <v>2</v>
      </c>
      <c r="B45">
        <v>2</v>
      </c>
    </row>
    <row r="46" spans="1:2" x14ac:dyDescent="0.2">
      <c r="A46">
        <v>2</v>
      </c>
      <c r="B46">
        <v>2</v>
      </c>
    </row>
    <row r="47" spans="1:2" x14ac:dyDescent="0.2">
      <c r="A47">
        <v>2</v>
      </c>
      <c r="B47">
        <v>2</v>
      </c>
    </row>
    <row r="48" spans="1:2" x14ac:dyDescent="0.2">
      <c r="A48">
        <v>2</v>
      </c>
      <c r="B48">
        <v>2</v>
      </c>
    </row>
    <row r="49" spans="1:2" x14ac:dyDescent="0.2">
      <c r="A49">
        <v>2</v>
      </c>
      <c r="B49">
        <v>2</v>
      </c>
    </row>
    <row r="50" spans="1:2" x14ac:dyDescent="0.2">
      <c r="A50">
        <v>2</v>
      </c>
      <c r="B50">
        <v>2</v>
      </c>
    </row>
    <row r="51" spans="1:2" x14ac:dyDescent="0.2">
      <c r="A51">
        <v>2</v>
      </c>
      <c r="B51">
        <v>2</v>
      </c>
    </row>
    <row r="52" spans="1:2" x14ac:dyDescent="0.2">
      <c r="A52">
        <v>2</v>
      </c>
      <c r="B52">
        <v>2</v>
      </c>
    </row>
    <row r="53" spans="1:2" x14ac:dyDescent="0.2">
      <c r="A53">
        <v>2</v>
      </c>
      <c r="B53">
        <v>2</v>
      </c>
    </row>
    <row r="54" spans="1:2" x14ac:dyDescent="0.2">
      <c r="A54">
        <v>2</v>
      </c>
      <c r="B54">
        <v>2</v>
      </c>
    </row>
    <row r="55" spans="1:2" x14ac:dyDescent="0.2">
      <c r="A55">
        <v>2</v>
      </c>
      <c r="B55">
        <v>2</v>
      </c>
    </row>
    <row r="56" spans="1:2" x14ac:dyDescent="0.2">
      <c r="A56">
        <v>2</v>
      </c>
      <c r="B56">
        <v>2</v>
      </c>
    </row>
    <row r="57" spans="1:2" x14ac:dyDescent="0.2">
      <c r="A57">
        <v>2</v>
      </c>
      <c r="B57">
        <v>2</v>
      </c>
    </row>
    <row r="58" spans="1:2" x14ac:dyDescent="0.2">
      <c r="A58">
        <v>1</v>
      </c>
      <c r="B58">
        <v>3</v>
      </c>
    </row>
    <row r="59" spans="1:2" x14ac:dyDescent="0.2">
      <c r="A59">
        <v>1</v>
      </c>
      <c r="B59">
        <v>3</v>
      </c>
    </row>
    <row r="60" spans="1:2" x14ac:dyDescent="0.2">
      <c r="A60">
        <v>1</v>
      </c>
      <c r="B60">
        <v>3</v>
      </c>
    </row>
    <row r="61" spans="1:2" x14ac:dyDescent="0.2">
      <c r="A61">
        <v>1</v>
      </c>
      <c r="B61">
        <v>3</v>
      </c>
    </row>
    <row r="62" spans="1:2" x14ac:dyDescent="0.2">
      <c r="A62">
        <v>1</v>
      </c>
      <c r="B62">
        <v>3</v>
      </c>
    </row>
    <row r="63" spans="1:2" x14ac:dyDescent="0.2">
      <c r="A63">
        <v>1</v>
      </c>
      <c r="B63">
        <v>3</v>
      </c>
    </row>
    <row r="64" spans="1:2" x14ac:dyDescent="0.2">
      <c r="A64">
        <v>1</v>
      </c>
      <c r="B64">
        <v>3</v>
      </c>
    </row>
    <row r="65" spans="1:2" x14ac:dyDescent="0.2">
      <c r="A65">
        <v>1</v>
      </c>
      <c r="B65">
        <v>3</v>
      </c>
    </row>
    <row r="66" spans="1:2" x14ac:dyDescent="0.2">
      <c r="A66">
        <v>1</v>
      </c>
      <c r="B66">
        <v>3</v>
      </c>
    </row>
    <row r="67" spans="1:2" x14ac:dyDescent="0.2">
      <c r="A67">
        <v>2</v>
      </c>
      <c r="B67">
        <v>3</v>
      </c>
    </row>
    <row r="68" spans="1:2" x14ac:dyDescent="0.2">
      <c r="A68">
        <v>1</v>
      </c>
      <c r="B68">
        <v>3</v>
      </c>
    </row>
    <row r="69" spans="1:2" x14ac:dyDescent="0.2">
      <c r="A69">
        <v>2</v>
      </c>
      <c r="B69">
        <v>3</v>
      </c>
    </row>
    <row r="70" spans="1:2" x14ac:dyDescent="0.2">
      <c r="A70">
        <v>2</v>
      </c>
      <c r="B70">
        <v>3</v>
      </c>
    </row>
    <row r="71" spans="1:2" x14ac:dyDescent="0.2">
      <c r="A71">
        <v>1</v>
      </c>
      <c r="B71">
        <v>3</v>
      </c>
    </row>
  </sheetData>
  <mergeCells count="1">
    <mergeCell ref="J1:L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218C-E058-A74F-B509-F28942A0DBC1}">
  <dimension ref="A1:I30"/>
  <sheetViews>
    <sheetView zoomScale="219" workbookViewId="0"/>
  </sheetViews>
  <sheetFormatPr baseColWidth="10" defaultRowHeight="15" x14ac:dyDescent="0.2"/>
  <cols>
    <col min="1" max="1" width="19.6640625" bestFit="1" customWidth="1"/>
    <col min="6" max="6" width="4.83203125" customWidth="1"/>
  </cols>
  <sheetData>
    <row r="1" spans="1:9" x14ac:dyDescent="0.2">
      <c r="A1" s="2" t="s">
        <v>142</v>
      </c>
    </row>
    <row r="3" spans="1:9" x14ac:dyDescent="0.2">
      <c r="A3" s="43" t="s">
        <v>32</v>
      </c>
      <c r="B3" s="43"/>
      <c r="C3" s="43"/>
      <c r="D3" s="43"/>
      <c r="E3" s="43"/>
    </row>
    <row r="4" spans="1:9" x14ac:dyDescent="0.2">
      <c r="A4" s="4"/>
      <c r="B4" s="35" t="s">
        <v>38</v>
      </c>
      <c r="C4" s="51"/>
      <c r="D4" s="36"/>
      <c r="E4" s="4"/>
      <c r="G4" t="s">
        <v>34</v>
      </c>
    </row>
    <row r="5" spans="1:9" x14ac:dyDescent="0.2">
      <c r="A5" s="7" t="s">
        <v>37</v>
      </c>
      <c r="B5" s="7" t="s">
        <v>145</v>
      </c>
      <c r="C5" s="7" t="s">
        <v>146</v>
      </c>
      <c r="D5" s="7" t="s">
        <v>147</v>
      </c>
      <c r="E5" s="3" t="s">
        <v>109</v>
      </c>
      <c r="G5" s="34" t="s">
        <v>35</v>
      </c>
      <c r="H5" s="34"/>
      <c r="I5" s="34"/>
    </row>
    <row r="6" spans="1:9" x14ac:dyDescent="0.2">
      <c r="A6" s="10" t="s">
        <v>143</v>
      </c>
      <c r="B6" s="8">
        <f>'Contingency Table'!J3</f>
        <v>12</v>
      </c>
      <c r="C6" s="8">
        <f>'Contingency Table'!K3</f>
        <v>11</v>
      </c>
      <c r="D6" s="8">
        <f>'Contingency Table'!L3</f>
        <v>0</v>
      </c>
      <c r="E6" s="4">
        <f>SUM(B6:D6)</f>
        <v>23</v>
      </c>
      <c r="G6">
        <f>B6-B13</f>
        <v>2.8000000000000007</v>
      </c>
      <c r="H6">
        <f>C6-C13</f>
        <v>6.4</v>
      </c>
      <c r="I6">
        <f>D6-D13</f>
        <v>-9.1999999999999993</v>
      </c>
    </row>
    <row r="7" spans="1:9" x14ac:dyDescent="0.2">
      <c r="A7" s="10" t="s">
        <v>144</v>
      </c>
      <c r="B7" s="8">
        <f>'Contingency Table'!J4</f>
        <v>16</v>
      </c>
      <c r="C7" s="8">
        <f>'Contingency Table'!K4</f>
        <v>3</v>
      </c>
      <c r="D7" s="8">
        <f>'Contingency Table'!L4</f>
        <v>28</v>
      </c>
      <c r="E7" s="4">
        <f>SUM(B7:D7)</f>
        <v>47</v>
      </c>
      <c r="G7">
        <f>B7-B14</f>
        <v>-2.8000000000000007</v>
      </c>
      <c r="H7">
        <f>C7-C14</f>
        <v>-6.4</v>
      </c>
      <c r="I7">
        <f>D7-D14</f>
        <v>9.1999999999999993</v>
      </c>
    </row>
    <row r="8" spans="1:9" x14ac:dyDescent="0.2">
      <c r="A8" s="9" t="s">
        <v>109</v>
      </c>
      <c r="B8" s="4">
        <f>SUM(B6:B7)</f>
        <v>28</v>
      </c>
      <c r="C8" s="4">
        <f>SUM(C6:C7)</f>
        <v>14</v>
      </c>
      <c r="D8" s="4">
        <f>SUM(D6:D7)</f>
        <v>28</v>
      </c>
      <c r="E8" s="4">
        <f>SUM(B8:D8)</f>
        <v>70</v>
      </c>
    </row>
    <row r="10" spans="1:9" x14ac:dyDescent="0.2">
      <c r="A10" s="45" t="s">
        <v>33</v>
      </c>
      <c r="B10" s="45"/>
      <c r="C10" s="45"/>
      <c r="D10" s="45"/>
      <c r="E10" s="45"/>
    </row>
    <row r="11" spans="1:9" x14ac:dyDescent="0.2">
      <c r="A11" s="46"/>
      <c r="B11" s="48" t="str">
        <f>B4</f>
        <v>Column variable</v>
      </c>
      <c r="C11" s="52"/>
      <c r="D11" s="49"/>
      <c r="E11" s="46"/>
    </row>
    <row r="12" spans="1:9" x14ac:dyDescent="0.2">
      <c r="A12" s="47" t="str">
        <f>A5</f>
        <v>Row variable</v>
      </c>
      <c r="B12" s="47" t="str">
        <f>B5</f>
        <v>Coastal</v>
      </c>
      <c r="C12" s="47" t="str">
        <f>C5</f>
        <v>Upland</v>
      </c>
      <c r="D12" s="47" t="str">
        <f>D5</f>
        <v>Metropolis</v>
      </c>
      <c r="E12" s="47" t="s">
        <v>109</v>
      </c>
      <c r="G12" s="34" t="s">
        <v>36</v>
      </c>
      <c r="H12" s="34"/>
      <c r="I12" s="34"/>
    </row>
    <row r="13" spans="1:9" x14ac:dyDescent="0.2">
      <c r="A13" s="50" t="str">
        <f>A6</f>
        <v>Agricultural Household</v>
      </c>
      <c r="B13" s="46">
        <f>$E6*B$8/$E$8</f>
        <v>9.1999999999999993</v>
      </c>
      <c r="C13" s="46">
        <f>$E6*C$8/$E$8</f>
        <v>4.5999999999999996</v>
      </c>
      <c r="D13" s="46">
        <f>$E6*D$8/$E$8</f>
        <v>9.1999999999999993</v>
      </c>
      <c r="E13" s="46">
        <f>SUM(B13:D13)</f>
        <v>23</v>
      </c>
      <c r="G13">
        <f>G6^2/B13</f>
        <v>0.85217391304347878</v>
      </c>
      <c r="H13">
        <f>H6^2/C13</f>
        <v>8.9043478260869584</v>
      </c>
      <c r="I13">
        <f>I6^2/D13</f>
        <v>9.1999999999999993</v>
      </c>
    </row>
    <row r="14" spans="1:9" x14ac:dyDescent="0.2">
      <c r="A14" s="50" t="str">
        <f>A7</f>
        <v>Non Agricultural HH</v>
      </c>
      <c r="B14" s="46">
        <f>$E7*B$8/$E$8</f>
        <v>18.8</v>
      </c>
      <c r="C14" s="46">
        <f>$E7*C$8/$E$8</f>
        <v>9.4</v>
      </c>
      <c r="D14" s="46">
        <f>$E7*D$8/$E$8</f>
        <v>18.8</v>
      </c>
      <c r="E14" s="46">
        <f>SUM(B14:D14)</f>
        <v>47</v>
      </c>
      <c r="G14">
        <f>G7^2/B14</f>
        <v>0.41702127659574489</v>
      </c>
      <c r="H14">
        <f>H7^2/C14</f>
        <v>4.3574468085106393</v>
      </c>
      <c r="I14">
        <f>I7^2/D14</f>
        <v>4.5021276595744668</v>
      </c>
    </row>
    <row r="15" spans="1:9" x14ac:dyDescent="0.2">
      <c r="A15" s="50" t="s">
        <v>109</v>
      </c>
      <c r="B15" s="46">
        <f>SUM(B13:B14)</f>
        <v>28</v>
      </c>
      <c r="C15" s="46">
        <f>SUM(C13:C14)</f>
        <v>14</v>
      </c>
      <c r="D15" s="46">
        <f>SUM(D13:D14)</f>
        <v>28</v>
      </c>
      <c r="E15" s="46">
        <f>SUM(B15:D15)</f>
        <v>70</v>
      </c>
    </row>
    <row r="17" spans="1:2" x14ac:dyDescent="0.2">
      <c r="A17" s="39" t="s">
        <v>110</v>
      </c>
      <c r="B17" s="39"/>
    </row>
    <row r="18" spans="1:2" x14ac:dyDescent="0.2">
      <c r="A18" s="12" t="s">
        <v>111</v>
      </c>
      <c r="B18" s="8">
        <v>0.05</v>
      </c>
    </row>
    <row r="19" spans="1:2" x14ac:dyDescent="0.2">
      <c r="A19" s="13" t="s">
        <v>112</v>
      </c>
      <c r="B19" s="13">
        <v>2</v>
      </c>
    </row>
    <row r="20" spans="1:2" x14ac:dyDescent="0.2">
      <c r="A20" s="13" t="s">
        <v>113</v>
      </c>
      <c r="B20" s="13">
        <v>3</v>
      </c>
    </row>
    <row r="21" spans="1:2" x14ac:dyDescent="0.2">
      <c r="A21" s="13" t="s">
        <v>114</v>
      </c>
      <c r="B21" s="13">
        <f>($B$19-1)*($B$20-1)</f>
        <v>2</v>
      </c>
    </row>
    <row r="23" spans="1:2" x14ac:dyDescent="0.2">
      <c r="A23" s="40" t="s">
        <v>115</v>
      </c>
      <c r="B23" s="40"/>
    </row>
    <row r="24" spans="1:2" x14ac:dyDescent="0.2">
      <c r="A24" s="15" t="s">
        <v>116</v>
      </c>
      <c r="B24" s="15">
        <f>CHIINV(B18,B21)</f>
        <v>5.9914645471079817</v>
      </c>
    </row>
    <row r="25" spans="1:2" x14ac:dyDescent="0.2">
      <c r="A25" s="15" t="s">
        <v>117</v>
      </c>
      <c r="B25" s="15">
        <f>SUM($G$13:$I$14)</f>
        <v>28.233117483811288</v>
      </c>
    </row>
    <row r="26" spans="1:2" x14ac:dyDescent="0.2">
      <c r="A26" s="16" t="s">
        <v>118</v>
      </c>
      <c r="B26" s="15">
        <f>CHIDIST(B25,B21)</f>
        <v>7.4004211374179905E-7</v>
      </c>
    </row>
    <row r="27" spans="1:2" x14ac:dyDescent="0.2">
      <c r="A27" s="41" t="str">
        <f>IF(B26&lt;B18,"Reject the null hypothesis","Do not reject the null hypothesis")</f>
        <v>Reject the null hypothesis</v>
      </c>
      <c r="B27" s="42"/>
    </row>
    <row r="29" spans="1:2" x14ac:dyDescent="0.2">
      <c r="A29" s="14" t="s">
        <v>119</v>
      </c>
    </row>
    <row r="30" spans="1:2" x14ac:dyDescent="0.2">
      <c r="A30" s="14" t="str">
        <f>IF(OR(B13&lt;1,C13&lt;1,D13&lt;1,B14&lt;1,C14&lt;1,D14&lt;1),"       is violated.","       is met.")</f>
        <v xml:space="preserve">       is met.</v>
      </c>
    </row>
  </sheetData>
  <mergeCells count="9">
    <mergeCell ref="A17:B17"/>
    <mergeCell ref="A23:B23"/>
    <mergeCell ref="A27:B27"/>
    <mergeCell ref="A3:E3"/>
    <mergeCell ref="A10:E10"/>
    <mergeCell ref="G5:I5"/>
    <mergeCell ref="G12:I12"/>
    <mergeCell ref="B4:D4"/>
    <mergeCell ref="B11:D1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15BA-B14F-5846-AB0E-25EEDFDDB7AA}">
  <sheetPr codeName="Sheet7"/>
  <dimension ref="A1:J37"/>
  <sheetViews>
    <sheetView zoomScale="236" workbookViewId="0"/>
  </sheetViews>
  <sheetFormatPr baseColWidth="10" defaultColWidth="9.1640625" defaultRowHeight="15" x14ac:dyDescent="0.2"/>
  <cols>
    <col min="1" max="1" width="20.33203125" style="18" bestFit="1" customWidth="1"/>
    <col min="2" max="2" width="16.83203125" style="18" bestFit="1" customWidth="1"/>
    <col min="3" max="3" width="12.1640625" style="18" bestFit="1" customWidth="1"/>
    <col min="4" max="4" width="15.6640625" style="18" bestFit="1" customWidth="1"/>
    <col min="5" max="5" width="14.6640625" style="18" bestFit="1" customWidth="1"/>
    <col min="6" max="6" width="7.5" style="18" bestFit="1" customWidth="1"/>
    <col min="7" max="7" width="6.6640625" style="18" bestFit="1" customWidth="1"/>
    <col min="8" max="8" width="2.33203125" style="18" customWidth="1"/>
    <col min="9" max="9" width="4.1640625" style="18" customWidth="1"/>
    <col min="10" max="10" width="7.1640625" style="18" customWidth="1"/>
    <col min="11" max="16384" width="9.1640625" style="18"/>
  </cols>
  <sheetData>
    <row r="1" spans="1:10" ht="15" customHeight="1" x14ac:dyDescent="0.2">
      <c r="A1" s="17" t="s">
        <v>141</v>
      </c>
      <c r="B1" s="17"/>
      <c r="C1" s="17"/>
      <c r="D1" s="17"/>
      <c r="E1" s="17"/>
      <c r="F1" s="17"/>
      <c r="G1" s="17"/>
      <c r="I1" s="29" t="s">
        <v>34</v>
      </c>
      <c r="J1" s="30"/>
    </row>
    <row r="2" spans="1:10" ht="15" customHeight="1" x14ac:dyDescent="0.2">
      <c r="A2" s="17"/>
      <c r="B2" s="17"/>
      <c r="C2" s="17"/>
      <c r="D2" s="17"/>
      <c r="E2" s="17"/>
      <c r="F2" s="17"/>
      <c r="G2" s="17"/>
      <c r="I2" s="19" t="s">
        <v>122</v>
      </c>
      <c r="J2" s="20">
        <f>COUNTA(ASFData!$1:$1)</f>
        <v>2</v>
      </c>
    </row>
    <row r="3" spans="1:10" ht="15" customHeight="1" thickBot="1" x14ac:dyDescent="0.25">
      <c r="A3" s="17" t="s">
        <v>123</v>
      </c>
      <c r="B3" s="17"/>
      <c r="C3" s="17"/>
      <c r="D3" s="17"/>
      <c r="E3" s="17"/>
      <c r="F3" s="17"/>
      <c r="G3" s="17"/>
      <c r="H3" s="21"/>
      <c r="I3" s="22" t="s">
        <v>124</v>
      </c>
      <c r="J3" s="23">
        <f>SUM(B5:B6)</f>
        <v>140</v>
      </c>
    </row>
    <row r="4" spans="1:10" ht="15" customHeight="1" x14ac:dyDescent="0.2">
      <c r="A4" s="24" t="s">
        <v>125</v>
      </c>
      <c r="B4" s="24" t="s">
        <v>126</v>
      </c>
      <c r="C4" s="24" t="s">
        <v>127</v>
      </c>
      <c r="D4" s="24" t="s">
        <v>128</v>
      </c>
      <c r="E4" s="24" t="s">
        <v>129</v>
      </c>
      <c r="F4" s="17"/>
      <c r="G4" s="17"/>
    </row>
    <row r="5" spans="1:10" ht="15" customHeight="1" x14ac:dyDescent="0.2">
      <c r="A5" s="17" t="s">
        <v>1</v>
      </c>
      <c r="B5" s="17">
        <f>COUNT(ASFData!$A:$A)</f>
        <v>70</v>
      </c>
      <c r="C5" s="17">
        <f>SUM(ASFData!$A:$A)</f>
        <v>126</v>
      </c>
      <c r="D5" s="17">
        <f>AVERAGE(ASFData!$A:$A)</f>
        <v>1.8</v>
      </c>
      <c r="E5" s="25">
        <f>VAR(ASFData!$A:$A)</f>
        <v>0.5681159420289853</v>
      </c>
      <c r="F5" s="17"/>
      <c r="G5" s="17"/>
    </row>
    <row r="6" spans="1:10" ht="15" customHeight="1" x14ac:dyDescent="0.2">
      <c r="A6" s="17" t="s">
        <v>2</v>
      </c>
      <c r="B6" s="17">
        <f>COUNT(ASFData!$B:$B)</f>
        <v>70</v>
      </c>
      <c r="C6" s="17">
        <f>SUM(ASFData!$B:$B)</f>
        <v>1152212.3429999999</v>
      </c>
      <c r="D6" s="17">
        <f>AVERAGE(ASFData!$B:$B)</f>
        <v>16460.176328571426</v>
      </c>
      <c r="E6" s="25">
        <f>VAR(ASFData!$B:$B)</f>
        <v>202995734.99080718</v>
      </c>
      <c r="F6" s="17"/>
      <c r="G6" s="17"/>
    </row>
    <row r="7" spans="1:10" ht="15" customHeight="1" x14ac:dyDescent="0.2">
      <c r="A7" s="17"/>
      <c r="B7" s="17"/>
      <c r="C7" s="17"/>
      <c r="D7" s="17"/>
      <c r="E7" s="17"/>
      <c r="F7" s="17"/>
      <c r="G7" s="17"/>
    </row>
    <row r="8" spans="1:10" ht="15" customHeight="1" x14ac:dyDescent="0.2">
      <c r="A8" s="17"/>
      <c r="B8" s="17"/>
      <c r="C8" s="17"/>
      <c r="D8" s="17"/>
      <c r="E8" s="17"/>
      <c r="F8" s="17"/>
      <c r="G8" s="17"/>
    </row>
    <row r="9" spans="1:10" ht="15" customHeight="1" thickBot="1" x14ac:dyDescent="0.25">
      <c r="A9" s="17" t="s">
        <v>130</v>
      </c>
      <c r="B9" s="17"/>
      <c r="C9" s="17"/>
      <c r="D9" s="17"/>
      <c r="E9" s="17"/>
      <c r="F9" s="17"/>
      <c r="G9" s="17"/>
    </row>
    <row r="10" spans="1:10" ht="15" customHeight="1" x14ac:dyDescent="0.2">
      <c r="A10" s="24" t="s">
        <v>131</v>
      </c>
      <c r="B10" s="24" t="s">
        <v>132</v>
      </c>
      <c r="C10" s="24" t="s">
        <v>133</v>
      </c>
      <c r="D10" s="24" t="s">
        <v>134</v>
      </c>
      <c r="E10" s="24" t="s">
        <v>135</v>
      </c>
      <c r="F10" s="24" t="s">
        <v>136</v>
      </c>
      <c r="G10" s="24" t="s">
        <v>137</v>
      </c>
    </row>
    <row r="11" spans="1:10" ht="15" customHeight="1" x14ac:dyDescent="0.2">
      <c r="A11" s="17" t="s">
        <v>138</v>
      </c>
      <c r="B11" s="25">
        <f>B14-DEVSQ(ASFData!$A:$A)-DEVSQ(ASFData!$B:$B)</f>
        <v>9480735298.0507984</v>
      </c>
      <c r="C11" s="17">
        <f>J2-1</f>
        <v>1</v>
      </c>
      <c r="D11" s="25">
        <f>B11/C11</f>
        <v>9480735298.0507984</v>
      </c>
      <c r="E11" s="25">
        <f>D11/D12</f>
        <v>93.408221329840188</v>
      </c>
      <c r="F11" s="25">
        <f>_xlfn.F.DIST.RT(E11,C11,C12)</f>
        <v>3.4139857910696647E-17</v>
      </c>
      <c r="G11" s="25">
        <f>_xlfn.F.INV.RT(G15,C11,C12)</f>
        <v>3.9097292973151045</v>
      </c>
    </row>
    <row r="12" spans="1:10" ht="15" customHeight="1" x14ac:dyDescent="0.2">
      <c r="A12" s="17" t="s">
        <v>139</v>
      </c>
      <c r="B12" s="25">
        <f>B14-B11</f>
        <v>14006705753.565691</v>
      </c>
      <c r="C12" s="17">
        <f>J3-COUNTA(ASFData!$1:$1)</f>
        <v>138</v>
      </c>
      <c r="D12" s="25">
        <f>B12/C12</f>
        <v>101497867.77946153</v>
      </c>
      <c r="E12" s="17"/>
      <c r="F12" s="17"/>
      <c r="G12" s="17"/>
    </row>
    <row r="13" spans="1:10" ht="15" customHeight="1" x14ac:dyDescent="0.2">
      <c r="A13" s="17"/>
      <c r="B13" s="17"/>
      <c r="C13" s="17"/>
      <c r="D13" s="17"/>
      <c r="E13" s="17"/>
      <c r="F13" s="17"/>
      <c r="G13" s="17"/>
    </row>
    <row r="14" spans="1:10" ht="15" customHeight="1" thickBot="1" x14ac:dyDescent="0.25">
      <c r="A14" s="26" t="s">
        <v>109</v>
      </c>
      <c r="B14" s="27">
        <f>DEVSQ(ASFData!$A$1:$B$71)</f>
        <v>23487441051.616489</v>
      </c>
      <c r="C14" s="26">
        <f>C11+C12</f>
        <v>139</v>
      </c>
      <c r="D14" s="17"/>
      <c r="E14" s="17"/>
      <c r="F14" s="17"/>
      <c r="G14" s="17"/>
    </row>
    <row r="15" spans="1:10" ht="15" customHeight="1" thickBot="1" x14ac:dyDescent="0.25">
      <c r="D15" s="31" t="s">
        <v>140</v>
      </c>
      <c r="E15" s="32"/>
      <c r="F15" s="33"/>
      <c r="G15" s="28">
        <v>0.05</v>
      </c>
    </row>
    <row r="16" spans="1:1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</sheetData>
  <mergeCells count="2">
    <mergeCell ref="I1:J1"/>
    <mergeCell ref="D15:F15"/>
  </mergeCells>
  <pageMargins left="0.7" right="0.7" top="0.75" bottom="0.75" header="0.3" footer="0.3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131F-9CE5-AC48-927F-38FAFF84CD0A}">
  <dimension ref="A1:G166"/>
  <sheetViews>
    <sheetView zoomScale="168" workbookViewId="0">
      <selection activeCell="B21" sqref="B21"/>
    </sheetView>
  </sheetViews>
  <sheetFormatPr baseColWidth="10" defaultRowHeight="15" x14ac:dyDescent="0.2"/>
  <cols>
    <col min="1" max="1" width="19.6640625" bestFit="1" customWidth="1"/>
    <col min="2" max="2" width="19.5" customWidth="1"/>
    <col min="5" max="5" width="4.83203125" customWidth="1"/>
  </cols>
  <sheetData>
    <row r="1" spans="1:7" x14ac:dyDescent="0.2">
      <c r="A1" s="2" t="s">
        <v>31</v>
      </c>
    </row>
    <row r="3" spans="1:7" x14ac:dyDescent="0.2">
      <c r="A3" s="43" t="s">
        <v>32</v>
      </c>
      <c r="B3" s="43"/>
      <c r="C3" s="43"/>
      <c r="D3" s="43"/>
    </row>
    <row r="4" spans="1:7" x14ac:dyDescent="0.2">
      <c r="A4" s="4"/>
      <c r="B4" s="35" t="s">
        <v>38</v>
      </c>
      <c r="C4" s="36"/>
      <c r="D4" s="4"/>
      <c r="F4" t="s">
        <v>34</v>
      </c>
    </row>
    <row r="5" spans="1:7" x14ac:dyDescent="0.2">
      <c r="A5" s="7" t="s">
        <v>37</v>
      </c>
      <c r="B5" s="7" t="s">
        <v>121</v>
      </c>
      <c r="C5" s="7" t="s">
        <v>120</v>
      </c>
      <c r="D5" s="3" t="s">
        <v>109</v>
      </c>
      <c r="F5" s="34" t="s">
        <v>35</v>
      </c>
      <c r="G5" s="34"/>
    </row>
    <row r="6" spans="1:7" x14ac:dyDescent="0.2">
      <c r="A6" s="10" t="s">
        <v>39</v>
      </c>
      <c r="B6">
        <f>'Sample Data'!B2</f>
        <v>1</v>
      </c>
      <c r="C6">
        <f>'Sample Data'!O2</f>
        <v>1</v>
      </c>
      <c r="D6" s="4">
        <f t="shared" ref="D6:D37" si="0">SUM(B6:C6)</f>
        <v>2</v>
      </c>
      <c r="F6">
        <f t="shared" ref="F6:F37" si="1">B6-B81</f>
        <v>0.125</v>
      </c>
      <c r="G6">
        <f t="shared" ref="G6:G37" si="2">C6-C81</f>
        <v>-0.125</v>
      </c>
    </row>
    <row r="7" spans="1:7" x14ac:dyDescent="0.2">
      <c r="A7" s="10" t="s">
        <v>40</v>
      </c>
      <c r="B7">
        <f>'Sample Data'!B3</f>
        <v>1</v>
      </c>
      <c r="C7">
        <f>'Sample Data'!O3</f>
        <v>1</v>
      </c>
      <c r="D7" s="4">
        <f t="shared" si="0"/>
        <v>2</v>
      </c>
      <c r="F7">
        <f t="shared" si="1"/>
        <v>0.125</v>
      </c>
      <c r="G7">
        <f t="shared" si="2"/>
        <v>-0.125</v>
      </c>
    </row>
    <row r="8" spans="1:7" x14ac:dyDescent="0.2">
      <c r="A8" s="10" t="s">
        <v>41</v>
      </c>
      <c r="B8">
        <f>'Sample Data'!B4</f>
        <v>1</v>
      </c>
      <c r="C8">
        <f>'Sample Data'!O4</f>
        <v>1</v>
      </c>
      <c r="D8" s="4">
        <f t="shared" si="0"/>
        <v>2</v>
      </c>
      <c r="F8">
        <f t="shared" si="1"/>
        <v>0.125</v>
      </c>
      <c r="G8">
        <f t="shared" si="2"/>
        <v>-0.125</v>
      </c>
    </row>
    <row r="9" spans="1:7" x14ac:dyDescent="0.2">
      <c r="A9" s="10" t="s">
        <v>42</v>
      </c>
      <c r="B9">
        <f>'Sample Data'!B5</f>
        <v>1</v>
      </c>
      <c r="C9">
        <f>'Sample Data'!O5</f>
        <v>1</v>
      </c>
      <c r="D9" s="4">
        <f t="shared" si="0"/>
        <v>2</v>
      </c>
      <c r="F9">
        <f t="shared" si="1"/>
        <v>0.125</v>
      </c>
      <c r="G9">
        <f t="shared" si="2"/>
        <v>-0.125</v>
      </c>
    </row>
    <row r="10" spans="1:7" x14ac:dyDescent="0.2">
      <c r="A10" s="10" t="s">
        <v>43</v>
      </c>
      <c r="B10">
        <f>'Sample Data'!B6</f>
        <v>1</v>
      </c>
      <c r="C10">
        <f>'Sample Data'!O6</f>
        <v>1</v>
      </c>
      <c r="D10" s="4">
        <f t="shared" si="0"/>
        <v>2</v>
      </c>
      <c r="F10">
        <f t="shared" si="1"/>
        <v>0.125</v>
      </c>
      <c r="G10">
        <f t="shared" si="2"/>
        <v>-0.125</v>
      </c>
    </row>
    <row r="11" spans="1:7" x14ac:dyDescent="0.2">
      <c r="A11" s="10" t="s">
        <v>44</v>
      </c>
      <c r="B11">
        <f>'Sample Data'!B7</f>
        <v>1</v>
      </c>
      <c r="C11">
        <f>'Sample Data'!O7</f>
        <v>1</v>
      </c>
      <c r="D11" s="4">
        <f t="shared" si="0"/>
        <v>2</v>
      </c>
      <c r="F11">
        <f t="shared" si="1"/>
        <v>0.125</v>
      </c>
      <c r="G11">
        <f t="shared" si="2"/>
        <v>-0.125</v>
      </c>
    </row>
    <row r="12" spans="1:7" x14ac:dyDescent="0.2">
      <c r="A12" s="10" t="s">
        <v>45</v>
      </c>
      <c r="B12">
        <f>'Sample Data'!B8</f>
        <v>1</v>
      </c>
      <c r="C12">
        <f>'Sample Data'!O8</f>
        <v>2</v>
      </c>
      <c r="D12" s="4">
        <f t="shared" si="0"/>
        <v>3</v>
      </c>
      <c r="F12">
        <f t="shared" si="1"/>
        <v>-0.3125</v>
      </c>
      <c r="G12">
        <f t="shared" si="2"/>
        <v>0.3125</v>
      </c>
    </row>
    <row r="13" spans="1:7" x14ac:dyDescent="0.2">
      <c r="A13" s="10" t="s">
        <v>46</v>
      </c>
      <c r="B13">
        <f>'Sample Data'!B9</f>
        <v>1</v>
      </c>
      <c r="C13">
        <f>'Sample Data'!O9</f>
        <v>2</v>
      </c>
      <c r="D13" s="4">
        <f t="shared" si="0"/>
        <v>3</v>
      </c>
      <c r="F13">
        <f t="shared" si="1"/>
        <v>-0.3125</v>
      </c>
      <c r="G13">
        <f t="shared" si="2"/>
        <v>0.3125</v>
      </c>
    </row>
    <row r="14" spans="1:7" x14ac:dyDescent="0.2">
      <c r="A14" s="10" t="s">
        <v>47</v>
      </c>
      <c r="B14">
        <f>'Sample Data'!B10</f>
        <v>1</v>
      </c>
      <c r="C14">
        <f>'Sample Data'!O10</f>
        <v>2</v>
      </c>
      <c r="D14" s="4">
        <f t="shared" si="0"/>
        <v>3</v>
      </c>
      <c r="F14">
        <f t="shared" si="1"/>
        <v>-0.3125</v>
      </c>
      <c r="G14">
        <f t="shared" si="2"/>
        <v>0.3125</v>
      </c>
    </row>
    <row r="15" spans="1:7" x14ac:dyDescent="0.2">
      <c r="A15" s="10" t="s">
        <v>48</v>
      </c>
      <c r="B15">
        <f>'Sample Data'!B11</f>
        <v>1</v>
      </c>
      <c r="C15">
        <f>'Sample Data'!O11</f>
        <v>2</v>
      </c>
      <c r="D15" s="4">
        <f t="shared" si="0"/>
        <v>3</v>
      </c>
      <c r="F15">
        <f t="shared" si="1"/>
        <v>-0.3125</v>
      </c>
      <c r="G15">
        <f t="shared" si="2"/>
        <v>0.3125</v>
      </c>
    </row>
    <row r="16" spans="1:7" x14ac:dyDescent="0.2">
      <c r="A16" s="10" t="s">
        <v>49</v>
      </c>
      <c r="B16">
        <f>'Sample Data'!B12</f>
        <v>1</v>
      </c>
      <c r="C16">
        <f>'Sample Data'!O12</f>
        <v>2</v>
      </c>
      <c r="D16" s="4">
        <f t="shared" si="0"/>
        <v>3</v>
      </c>
      <c r="F16">
        <f t="shared" si="1"/>
        <v>-0.3125</v>
      </c>
      <c r="G16">
        <f t="shared" si="2"/>
        <v>0.3125</v>
      </c>
    </row>
    <row r="17" spans="1:7" x14ac:dyDescent="0.2">
      <c r="A17" s="10" t="s">
        <v>50</v>
      </c>
      <c r="B17">
        <f>'Sample Data'!B13</f>
        <v>1</v>
      </c>
      <c r="C17">
        <f>'Sample Data'!O13</f>
        <v>2</v>
      </c>
      <c r="D17" s="4">
        <f t="shared" si="0"/>
        <v>3</v>
      </c>
      <c r="F17">
        <f t="shared" si="1"/>
        <v>-0.3125</v>
      </c>
      <c r="G17">
        <f t="shared" si="2"/>
        <v>0.3125</v>
      </c>
    </row>
    <row r="18" spans="1:7" x14ac:dyDescent="0.2">
      <c r="A18" s="10" t="s">
        <v>51</v>
      </c>
      <c r="B18">
        <f>'Sample Data'!B14</f>
        <v>1</v>
      </c>
      <c r="C18">
        <f>'Sample Data'!O14</f>
        <v>2</v>
      </c>
      <c r="D18" s="4">
        <f t="shared" si="0"/>
        <v>3</v>
      </c>
      <c r="F18">
        <f t="shared" si="1"/>
        <v>-0.3125</v>
      </c>
      <c r="G18">
        <f t="shared" si="2"/>
        <v>0.3125</v>
      </c>
    </row>
    <row r="19" spans="1:7" x14ac:dyDescent="0.2">
      <c r="A19" s="10" t="s">
        <v>52</v>
      </c>
      <c r="B19">
        <f>'Sample Data'!B15</f>
        <v>1</v>
      </c>
      <c r="C19">
        <f>'Sample Data'!O15</f>
        <v>2</v>
      </c>
      <c r="D19" s="4">
        <f t="shared" si="0"/>
        <v>3</v>
      </c>
      <c r="F19">
        <f t="shared" si="1"/>
        <v>-0.3125</v>
      </c>
      <c r="G19">
        <f t="shared" si="2"/>
        <v>0.3125</v>
      </c>
    </row>
    <row r="20" spans="1:7" x14ac:dyDescent="0.2">
      <c r="A20" s="10" t="s">
        <v>53</v>
      </c>
      <c r="B20">
        <f>'Sample Data'!B16</f>
        <v>1</v>
      </c>
      <c r="C20">
        <f>'Sample Data'!O16</f>
        <v>2</v>
      </c>
      <c r="D20" s="4">
        <f t="shared" si="0"/>
        <v>3</v>
      </c>
      <c r="F20">
        <f t="shared" si="1"/>
        <v>-0.3125</v>
      </c>
      <c r="G20">
        <f t="shared" si="2"/>
        <v>0.3125</v>
      </c>
    </row>
    <row r="21" spans="1:7" x14ac:dyDescent="0.2">
      <c r="A21" s="10" t="s">
        <v>54</v>
      </c>
      <c r="B21">
        <f>'Sample Data'!B17</f>
        <v>1</v>
      </c>
      <c r="C21">
        <f>'Sample Data'!O17</f>
        <v>2</v>
      </c>
      <c r="D21" s="4">
        <f t="shared" si="0"/>
        <v>3</v>
      </c>
      <c r="F21">
        <f t="shared" si="1"/>
        <v>-0.3125</v>
      </c>
      <c r="G21">
        <f t="shared" si="2"/>
        <v>0.3125</v>
      </c>
    </row>
    <row r="22" spans="1:7" x14ac:dyDescent="0.2">
      <c r="A22" s="10" t="s">
        <v>55</v>
      </c>
      <c r="B22">
        <f>'Sample Data'!B18</f>
        <v>1</v>
      </c>
      <c r="C22">
        <f>'Sample Data'!O18</f>
        <v>2</v>
      </c>
      <c r="D22" s="4">
        <f t="shared" si="0"/>
        <v>3</v>
      </c>
      <c r="F22">
        <f t="shared" si="1"/>
        <v>-0.3125</v>
      </c>
      <c r="G22">
        <f t="shared" si="2"/>
        <v>0.3125</v>
      </c>
    </row>
    <row r="23" spans="1:7" x14ac:dyDescent="0.2">
      <c r="A23" s="10" t="s">
        <v>56</v>
      </c>
      <c r="B23">
        <f>'Sample Data'!B19</f>
        <v>1</v>
      </c>
      <c r="C23">
        <f>'Sample Data'!O19</f>
        <v>2</v>
      </c>
      <c r="D23" s="4">
        <f t="shared" si="0"/>
        <v>3</v>
      </c>
      <c r="F23">
        <f t="shared" si="1"/>
        <v>-0.3125</v>
      </c>
      <c r="G23">
        <f t="shared" si="2"/>
        <v>0.3125</v>
      </c>
    </row>
    <row r="24" spans="1:7" x14ac:dyDescent="0.2">
      <c r="A24" s="10" t="s">
        <v>57</v>
      </c>
      <c r="B24">
        <f>'Sample Data'!B20</f>
        <v>1</v>
      </c>
      <c r="C24">
        <f>'Sample Data'!O20</f>
        <v>2</v>
      </c>
      <c r="D24" s="4">
        <f t="shared" si="0"/>
        <v>3</v>
      </c>
      <c r="F24">
        <f t="shared" si="1"/>
        <v>-0.3125</v>
      </c>
      <c r="G24">
        <f t="shared" si="2"/>
        <v>0.3125</v>
      </c>
    </row>
    <row r="25" spans="1:7" x14ac:dyDescent="0.2">
      <c r="A25" s="10" t="s">
        <v>58</v>
      </c>
      <c r="B25">
        <f>'Sample Data'!B21</f>
        <v>1</v>
      </c>
      <c r="C25">
        <f>'Sample Data'!O21</f>
        <v>3</v>
      </c>
      <c r="D25" s="4">
        <f t="shared" si="0"/>
        <v>4</v>
      </c>
      <c r="F25">
        <f t="shared" si="1"/>
        <v>-0.75</v>
      </c>
      <c r="G25">
        <f t="shared" si="2"/>
        <v>0.75</v>
      </c>
    </row>
    <row r="26" spans="1:7" x14ac:dyDescent="0.2">
      <c r="A26" s="10" t="s">
        <v>59</v>
      </c>
      <c r="B26">
        <f>'Sample Data'!B22</f>
        <v>1</v>
      </c>
      <c r="C26">
        <f>'Sample Data'!O22</f>
        <v>3</v>
      </c>
      <c r="D26" s="4">
        <f t="shared" si="0"/>
        <v>4</v>
      </c>
      <c r="F26">
        <f t="shared" si="1"/>
        <v>-0.75</v>
      </c>
      <c r="G26">
        <f t="shared" si="2"/>
        <v>0.75</v>
      </c>
    </row>
    <row r="27" spans="1:7" x14ac:dyDescent="0.2">
      <c r="A27" s="10" t="s">
        <v>60</v>
      </c>
      <c r="B27">
        <f>'Sample Data'!B23</f>
        <v>1</v>
      </c>
      <c r="C27">
        <f>'Sample Data'!O23</f>
        <v>3</v>
      </c>
      <c r="D27" s="4">
        <f t="shared" si="0"/>
        <v>4</v>
      </c>
      <c r="F27">
        <f t="shared" si="1"/>
        <v>-0.75</v>
      </c>
      <c r="G27">
        <f t="shared" si="2"/>
        <v>0.75</v>
      </c>
    </row>
    <row r="28" spans="1:7" x14ac:dyDescent="0.2">
      <c r="A28" s="10" t="s">
        <v>61</v>
      </c>
      <c r="B28">
        <f>'Sample Data'!B24</f>
        <v>1</v>
      </c>
      <c r="C28">
        <f>'Sample Data'!O24</f>
        <v>3</v>
      </c>
      <c r="D28" s="4">
        <f t="shared" si="0"/>
        <v>4</v>
      </c>
      <c r="F28">
        <f t="shared" si="1"/>
        <v>-0.75</v>
      </c>
      <c r="G28">
        <f t="shared" si="2"/>
        <v>0.75</v>
      </c>
    </row>
    <row r="29" spans="1:7" x14ac:dyDescent="0.2">
      <c r="A29" s="10" t="s">
        <v>62</v>
      </c>
      <c r="B29">
        <f>'Sample Data'!B25</f>
        <v>1</v>
      </c>
      <c r="C29">
        <f>'Sample Data'!O25</f>
        <v>3</v>
      </c>
      <c r="D29" s="4">
        <f t="shared" si="0"/>
        <v>4</v>
      </c>
      <c r="F29">
        <f t="shared" si="1"/>
        <v>-0.75</v>
      </c>
      <c r="G29">
        <f t="shared" si="2"/>
        <v>0.75</v>
      </c>
    </row>
    <row r="30" spans="1:7" x14ac:dyDescent="0.2">
      <c r="A30" s="10" t="s">
        <v>63</v>
      </c>
      <c r="B30">
        <f>'Sample Data'!B26</f>
        <v>1</v>
      </c>
      <c r="C30">
        <f>'Sample Data'!O26</f>
        <v>3</v>
      </c>
      <c r="D30" s="4">
        <f t="shared" si="0"/>
        <v>4</v>
      </c>
      <c r="F30">
        <f t="shared" si="1"/>
        <v>-0.75</v>
      </c>
      <c r="G30">
        <f t="shared" si="2"/>
        <v>0.75</v>
      </c>
    </row>
    <row r="31" spans="1:7" x14ac:dyDescent="0.2">
      <c r="A31" s="10" t="s">
        <v>64</v>
      </c>
      <c r="B31">
        <f>'Sample Data'!B27</f>
        <v>1</v>
      </c>
      <c r="C31">
        <f>'Sample Data'!O27</f>
        <v>3</v>
      </c>
      <c r="D31" s="4">
        <f t="shared" si="0"/>
        <v>4</v>
      </c>
      <c r="F31">
        <f t="shared" si="1"/>
        <v>-0.75</v>
      </c>
      <c r="G31">
        <f t="shared" si="2"/>
        <v>0.75</v>
      </c>
    </row>
    <row r="32" spans="1:7" x14ac:dyDescent="0.2">
      <c r="A32" s="10" t="s">
        <v>65</v>
      </c>
      <c r="B32">
        <f>'Sample Data'!B28</f>
        <v>1</v>
      </c>
      <c r="C32">
        <f>'Sample Data'!O28</f>
        <v>3</v>
      </c>
      <c r="D32" s="4">
        <f t="shared" si="0"/>
        <v>4</v>
      </c>
      <c r="F32">
        <f t="shared" si="1"/>
        <v>-0.75</v>
      </c>
      <c r="G32">
        <f t="shared" si="2"/>
        <v>0.75</v>
      </c>
    </row>
    <row r="33" spans="1:7" x14ac:dyDescent="0.2">
      <c r="A33" s="10" t="s">
        <v>66</v>
      </c>
      <c r="B33">
        <f>'Sample Data'!B29</f>
        <v>1</v>
      </c>
      <c r="C33">
        <f>'Sample Data'!O29</f>
        <v>3</v>
      </c>
      <c r="D33" s="4">
        <f t="shared" si="0"/>
        <v>4</v>
      </c>
      <c r="F33">
        <f t="shared" si="1"/>
        <v>-0.75</v>
      </c>
      <c r="G33">
        <f t="shared" si="2"/>
        <v>0.75</v>
      </c>
    </row>
    <row r="34" spans="1:7" x14ac:dyDescent="0.2">
      <c r="A34" s="10" t="s">
        <v>67</v>
      </c>
      <c r="B34">
        <f>'Sample Data'!B30</f>
        <v>2</v>
      </c>
      <c r="C34">
        <f>'Sample Data'!O30</f>
        <v>1</v>
      </c>
      <c r="D34" s="4">
        <f t="shared" si="0"/>
        <v>3</v>
      </c>
      <c r="F34">
        <f t="shared" si="1"/>
        <v>0.6875</v>
      </c>
      <c r="G34">
        <f t="shared" si="2"/>
        <v>-0.6875</v>
      </c>
    </row>
    <row r="35" spans="1:7" x14ac:dyDescent="0.2">
      <c r="A35" s="10" t="s">
        <v>68</v>
      </c>
      <c r="B35">
        <f>'Sample Data'!B31</f>
        <v>2</v>
      </c>
      <c r="C35">
        <f>'Sample Data'!O31</f>
        <v>2</v>
      </c>
      <c r="D35" s="4">
        <f t="shared" si="0"/>
        <v>4</v>
      </c>
      <c r="F35">
        <f t="shared" si="1"/>
        <v>0.25</v>
      </c>
      <c r="G35">
        <f t="shared" si="2"/>
        <v>-0.25</v>
      </c>
    </row>
    <row r="36" spans="1:7" x14ac:dyDescent="0.2">
      <c r="A36" s="10" t="s">
        <v>69</v>
      </c>
      <c r="B36">
        <f>'Sample Data'!B32</f>
        <v>2</v>
      </c>
      <c r="C36">
        <f>'Sample Data'!O32</f>
        <v>2</v>
      </c>
      <c r="D36" s="4">
        <f t="shared" si="0"/>
        <v>4</v>
      </c>
      <c r="F36">
        <f t="shared" si="1"/>
        <v>0.25</v>
      </c>
      <c r="G36">
        <f t="shared" si="2"/>
        <v>-0.25</v>
      </c>
    </row>
    <row r="37" spans="1:7" x14ac:dyDescent="0.2">
      <c r="A37" s="10" t="s">
        <v>70</v>
      </c>
      <c r="B37">
        <f>'Sample Data'!B33</f>
        <v>2</v>
      </c>
      <c r="C37">
        <f>'Sample Data'!O33</f>
        <v>2</v>
      </c>
      <c r="D37" s="4">
        <f t="shared" si="0"/>
        <v>4</v>
      </c>
      <c r="F37">
        <f t="shared" si="1"/>
        <v>0.25</v>
      </c>
      <c r="G37">
        <f t="shared" si="2"/>
        <v>-0.25</v>
      </c>
    </row>
    <row r="38" spans="1:7" x14ac:dyDescent="0.2">
      <c r="A38" s="10" t="s">
        <v>71</v>
      </c>
      <c r="B38">
        <f>'Sample Data'!B34</f>
        <v>2</v>
      </c>
      <c r="C38">
        <f>'Sample Data'!O34</f>
        <v>2</v>
      </c>
      <c r="D38" s="4">
        <f t="shared" ref="D38:D69" si="3">SUM(B38:C38)</f>
        <v>4</v>
      </c>
      <c r="F38">
        <f t="shared" ref="F38:F69" si="4">B38-B113</f>
        <v>0.25</v>
      </c>
      <c r="G38">
        <f t="shared" ref="G38:G69" si="5">C38-C113</f>
        <v>-0.25</v>
      </c>
    </row>
    <row r="39" spans="1:7" x14ac:dyDescent="0.2">
      <c r="A39" s="10" t="s">
        <v>72</v>
      </c>
      <c r="B39">
        <f>'Sample Data'!B35</f>
        <v>2</v>
      </c>
      <c r="C39">
        <f>'Sample Data'!O35</f>
        <v>2</v>
      </c>
      <c r="D39" s="4">
        <f t="shared" si="3"/>
        <v>4</v>
      </c>
      <c r="F39">
        <f t="shared" si="4"/>
        <v>0.25</v>
      </c>
      <c r="G39">
        <f t="shared" si="5"/>
        <v>-0.25</v>
      </c>
    </row>
    <row r="40" spans="1:7" x14ac:dyDescent="0.2">
      <c r="A40" s="10" t="s">
        <v>73</v>
      </c>
      <c r="B40">
        <f>'Sample Data'!B36</f>
        <v>2</v>
      </c>
      <c r="C40">
        <f>'Sample Data'!O36</f>
        <v>2</v>
      </c>
      <c r="D40" s="4">
        <f t="shared" si="3"/>
        <v>4</v>
      </c>
      <c r="F40">
        <f t="shared" si="4"/>
        <v>0.25</v>
      </c>
      <c r="G40">
        <f t="shared" si="5"/>
        <v>-0.25</v>
      </c>
    </row>
    <row r="41" spans="1:7" x14ac:dyDescent="0.2">
      <c r="A41" s="10" t="s">
        <v>74</v>
      </c>
      <c r="B41">
        <f>'Sample Data'!B37</f>
        <v>2</v>
      </c>
      <c r="C41">
        <f>'Sample Data'!O37</f>
        <v>2</v>
      </c>
      <c r="D41" s="4">
        <f t="shared" si="3"/>
        <v>4</v>
      </c>
      <c r="F41">
        <f t="shared" si="4"/>
        <v>0.25</v>
      </c>
      <c r="G41">
        <f t="shared" si="5"/>
        <v>-0.25</v>
      </c>
    </row>
    <row r="42" spans="1:7" x14ac:dyDescent="0.2">
      <c r="A42" s="10" t="s">
        <v>75</v>
      </c>
      <c r="B42">
        <f>'Sample Data'!B38</f>
        <v>2</v>
      </c>
      <c r="C42">
        <f>'Sample Data'!O38</f>
        <v>2</v>
      </c>
      <c r="D42" s="4">
        <f t="shared" si="3"/>
        <v>4</v>
      </c>
      <c r="F42">
        <f t="shared" si="4"/>
        <v>0.25</v>
      </c>
      <c r="G42">
        <f t="shared" si="5"/>
        <v>-0.25</v>
      </c>
    </row>
    <row r="43" spans="1:7" x14ac:dyDescent="0.2">
      <c r="A43" s="10" t="s">
        <v>76</v>
      </c>
      <c r="B43">
        <f>'Sample Data'!B39</f>
        <v>2</v>
      </c>
      <c r="C43">
        <f>'Sample Data'!O39</f>
        <v>3</v>
      </c>
      <c r="D43" s="4">
        <f t="shared" si="3"/>
        <v>5</v>
      </c>
      <c r="F43">
        <f t="shared" si="4"/>
        <v>-0.1875</v>
      </c>
      <c r="G43">
        <f t="shared" si="5"/>
        <v>0.1875</v>
      </c>
    </row>
    <row r="44" spans="1:7" x14ac:dyDescent="0.2">
      <c r="A44" s="10" t="s">
        <v>77</v>
      </c>
      <c r="B44">
        <f>'Sample Data'!B40</f>
        <v>2</v>
      </c>
      <c r="C44">
        <f>'Sample Data'!O40</f>
        <v>3</v>
      </c>
      <c r="D44" s="4">
        <f t="shared" si="3"/>
        <v>5</v>
      </c>
      <c r="F44">
        <f t="shared" si="4"/>
        <v>-0.1875</v>
      </c>
      <c r="G44">
        <f t="shared" si="5"/>
        <v>0.1875</v>
      </c>
    </row>
    <row r="45" spans="1:7" x14ac:dyDescent="0.2">
      <c r="A45" s="10" t="s">
        <v>78</v>
      </c>
      <c r="B45">
        <f>'Sample Data'!B41</f>
        <v>2</v>
      </c>
      <c r="C45">
        <f>'Sample Data'!O41</f>
        <v>3</v>
      </c>
      <c r="D45" s="4">
        <f t="shared" si="3"/>
        <v>5</v>
      </c>
      <c r="F45">
        <f t="shared" si="4"/>
        <v>-0.1875</v>
      </c>
      <c r="G45">
        <f t="shared" si="5"/>
        <v>0.1875</v>
      </c>
    </row>
    <row r="46" spans="1:7" x14ac:dyDescent="0.2">
      <c r="A46" s="10" t="s">
        <v>79</v>
      </c>
      <c r="B46">
        <f>'Sample Data'!B42</f>
        <v>2</v>
      </c>
      <c r="C46">
        <f>'Sample Data'!O42</f>
        <v>3</v>
      </c>
      <c r="D46" s="4">
        <f t="shared" si="3"/>
        <v>5</v>
      </c>
      <c r="F46">
        <f t="shared" si="4"/>
        <v>-0.1875</v>
      </c>
      <c r="G46">
        <f t="shared" si="5"/>
        <v>0.1875</v>
      </c>
    </row>
    <row r="47" spans="1:7" x14ac:dyDescent="0.2">
      <c r="A47" s="10" t="s">
        <v>80</v>
      </c>
      <c r="B47">
        <f>'Sample Data'!B43</f>
        <v>2</v>
      </c>
      <c r="C47">
        <f>'Sample Data'!O43</f>
        <v>3</v>
      </c>
      <c r="D47" s="4">
        <f t="shared" si="3"/>
        <v>5</v>
      </c>
      <c r="F47">
        <f t="shared" si="4"/>
        <v>-0.1875</v>
      </c>
      <c r="G47">
        <f t="shared" si="5"/>
        <v>0.1875</v>
      </c>
    </row>
    <row r="48" spans="1:7" x14ac:dyDescent="0.2">
      <c r="A48" s="10" t="s">
        <v>81</v>
      </c>
      <c r="B48">
        <f>'Sample Data'!B44</f>
        <v>2</v>
      </c>
      <c r="C48">
        <f>'Sample Data'!O44</f>
        <v>3</v>
      </c>
      <c r="D48" s="4">
        <f t="shared" si="3"/>
        <v>5</v>
      </c>
      <c r="F48">
        <f t="shared" si="4"/>
        <v>-0.1875</v>
      </c>
      <c r="G48">
        <f t="shared" si="5"/>
        <v>0.1875</v>
      </c>
    </row>
    <row r="49" spans="1:7" x14ac:dyDescent="0.2">
      <c r="A49" s="10" t="s">
        <v>82</v>
      </c>
      <c r="B49">
        <f>'Sample Data'!B45</f>
        <v>2</v>
      </c>
      <c r="C49">
        <f>'Sample Data'!O45</f>
        <v>3</v>
      </c>
      <c r="D49" s="4">
        <f t="shared" si="3"/>
        <v>5</v>
      </c>
      <c r="F49">
        <f t="shared" si="4"/>
        <v>-0.1875</v>
      </c>
      <c r="G49">
        <f t="shared" si="5"/>
        <v>0.1875</v>
      </c>
    </row>
    <row r="50" spans="1:7" x14ac:dyDescent="0.2">
      <c r="A50" s="10" t="s">
        <v>83</v>
      </c>
      <c r="B50">
        <f>'Sample Data'!B46</f>
        <v>2</v>
      </c>
      <c r="C50">
        <f>'Sample Data'!O46</f>
        <v>3</v>
      </c>
      <c r="D50" s="4">
        <f t="shared" si="3"/>
        <v>5</v>
      </c>
      <c r="F50">
        <f t="shared" si="4"/>
        <v>-0.1875</v>
      </c>
      <c r="G50">
        <f t="shared" si="5"/>
        <v>0.1875</v>
      </c>
    </row>
    <row r="51" spans="1:7" x14ac:dyDescent="0.2">
      <c r="A51" s="10" t="s">
        <v>84</v>
      </c>
      <c r="B51">
        <f>'Sample Data'!B47</f>
        <v>2</v>
      </c>
      <c r="C51">
        <f>'Sample Data'!O47</f>
        <v>3</v>
      </c>
      <c r="D51" s="4">
        <f t="shared" si="3"/>
        <v>5</v>
      </c>
      <c r="F51">
        <f t="shared" si="4"/>
        <v>-0.1875</v>
      </c>
      <c r="G51">
        <f t="shared" si="5"/>
        <v>0.1875</v>
      </c>
    </row>
    <row r="52" spans="1:7" x14ac:dyDescent="0.2">
      <c r="A52" s="10" t="s">
        <v>85</v>
      </c>
      <c r="B52">
        <f>'Sample Data'!B48</f>
        <v>2</v>
      </c>
      <c r="C52">
        <f>'Sample Data'!O48</f>
        <v>3</v>
      </c>
      <c r="D52" s="4">
        <f t="shared" si="3"/>
        <v>5</v>
      </c>
      <c r="F52">
        <f t="shared" si="4"/>
        <v>-0.1875</v>
      </c>
      <c r="G52">
        <f t="shared" si="5"/>
        <v>0.1875</v>
      </c>
    </row>
    <row r="53" spans="1:7" x14ac:dyDescent="0.2">
      <c r="A53" s="10" t="s">
        <v>86</v>
      </c>
      <c r="B53">
        <f>'Sample Data'!B49</f>
        <v>2</v>
      </c>
      <c r="C53">
        <f>'Sample Data'!O49</f>
        <v>3</v>
      </c>
      <c r="D53" s="4">
        <f t="shared" si="3"/>
        <v>5</v>
      </c>
      <c r="F53">
        <f t="shared" si="4"/>
        <v>-0.1875</v>
      </c>
      <c r="G53">
        <f t="shared" si="5"/>
        <v>0.1875</v>
      </c>
    </row>
    <row r="54" spans="1:7" x14ac:dyDescent="0.2">
      <c r="A54" s="10" t="s">
        <v>87</v>
      </c>
      <c r="B54">
        <f>'Sample Data'!B50</f>
        <v>2</v>
      </c>
      <c r="C54">
        <f>'Sample Data'!O50</f>
        <v>3</v>
      </c>
      <c r="D54" s="4">
        <f t="shared" si="3"/>
        <v>5</v>
      </c>
      <c r="F54">
        <f t="shared" si="4"/>
        <v>-0.1875</v>
      </c>
      <c r="G54">
        <f t="shared" si="5"/>
        <v>0.1875</v>
      </c>
    </row>
    <row r="55" spans="1:7" x14ac:dyDescent="0.2">
      <c r="A55" s="10" t="s">
        <v>88</v>
      </c>
      <c r="B55">
        <f>'Sample Data'!B51</f>
        <v>2</v>
      </c>
      <c r="C55">
        <f>'Sample Data'!O51</f>
        <v>3</v>
      </c>
      <c r="D55" s="4">
        <f t="shared" si="3"/>
        <v>5</v>
      </c>
      <c r="F55">
        <f t="shared" si="4"/>
        <v>-0.1875</v>
      </c>
      <c r="G55">
        <f t="shared" si="5"/>
        <v>0.1875</v>
      </c>
    </row>
    <row r="56" spans="1:7" x14ac:dyDescent="0.2">
      <c r="A56" s="10" t="s">
        <v>89</v>
      </c>
      <c r="B56">
        <f>'Sample Data'!B52</f>
        <v>2</v>
      </c>
      <c r="C56">
        <f>'Sample Data'!O52</f>
        <v>3</v>
      </c>
      <c r="D56" s="4">
        <f t="shared" si="3"/>
        <v>5</v>
      </c>
      <c r="F56">
        <f t="shared" si="4"/>
        <v>-0.1875</v>
      </c>
      <c r="G56">
        <f t="shared" si="5"/>
        <v>0.1875</v>
      </c>
    </row>
    <row r="57" spans="1:7" x14ac:dyDescent="0.2">
      <c r="A57" s="10" t="s">
        <v>90</v>
      </c>
      <c r="B57">
        <f>'Sample Data'!B53</f>
        <v>2</v>
      </c>
      <c r="C57">
        <f>'Sample Data'!O53</f>
        <v>3</v>
      </c>
      <c r="D57" s="4">
        <f t="shared" si="3"/>
        <v>5</v>
      </c>
      <c r="F57">
        <f t="shared" si="4"/>
        <v>-0.1875</v>
      </c>
      <c r="G57">
        <f t="shared" si="5"/>
        <v>0.1875</v>
      </c>
    </row>
    <row r="58" spans="1:7" x14ac:dyDescent="0.2">
      <c r="A58" s="10" t="s">
        <v>91</v>
      </c>
      <c r="B58">
        <f>'Sample Data'!B54</f>
        <v>2</v>
      </c>
      <c r="C58">
        <f>'Sample Data'!O54</f>
        <v>3</v>
      </c>
      <c r="D58" s="4">
        <f t="shared" si="3"/>
        <v>5</v>
      </c>
      <c r="F58">
        <f t="shared" si="4"/>
        <v>-0.1875</v>
      </c>
      <c r="G58">
        <f t="shared" si="5"/>
        <v>0.1875</v>
      </c>
    </row>
    <row r="59" spans="1:7" x14ac:dyDescent="0.2">
      <c r="A59" s="10" t="s">
        <v>92</v>
      </c>
      <c r="B59">
        <f>'Sample Data'!B55</f>
        <v>2</v>
      </c>
      <c r="C59">
        <f>'Sample Data'!O55</f>
        <v>3</v>
      </c>
      <c r="D59" s="4">
        <f t="shared" si="3"/>
        <v>5</v>
      </c>
      <c r="F59">
        <f t="shared" si="4"/>
        <v>-0.1875</v>
      </c>
      <c r="G59">
        <f t="shared" si="5"/>
        <v>0.1875</v>
      </c>
    </row>
    <row r="60" spans="1:7" x14ac:dyDescent="0.2">
      <c r="A60" s="10" t="s">
        <v>93</v>
      </c>
      <c r="B60">
        <f>'Sample Data'!B56</f>
        <v>2</v>
      </c>
      <c r="C60">
        <f>'Sample Data'!O56</f>
        <v>3</v>
      </c>
      <c r="D60" s="4">
        <f t="shared" si="3"/>
        <v>5</v>
      </c>
      <c r="F60">
        <f t="shared" si="4"/>
        <v>-0.1875</v>
      </c>
      <c r="G60">
        <f t="shared" si="5"/>
        <v>0.1875</v>
      </c>
    </row>
    <row r="61" spans="1:7" x14ac:dyDescent="0.2">
      <c r="A61" s="10" t="s">
        <v>94</v>
      </c>
      <c r="B61">
        <f>'Sample Data'!B57</f>
        <v>2</v>
      </c>
      <c r="C61">
        <f>'Sample Data'!O57</f>
        <v>3</v>
      </c>
      <c r="D61" s="4">
        <f t="shared" si="3"/>
        <v>5</v>
      </c>
      <c r="F61">
        <f t="shared" si="4"/>
        <v>-0.1875</v>
      </c>
      <c r="G61">
        <f t="shared" si="5"/>
        <v>0.1875</v>
      </c>
    </row>
    <row r="62" spans="1:7" x14ac:dyDescent="0.2">
      <c r="A62" s="10" t="s">
        <v>95</v>
      </c>
      <c r="B62">
        <f>'Sample Data'!B58</f>
        <v>3</v>
      </c>
      <c r="C62">
        <f>'Sample Data'!O58</f>
        <v>1</v>
      </c>
      <c r="D62" s="4">
        <f t="shared" si="3"/>
        <v>4</v>
      </c>
      <c r="F62">
        <f t="shared" si="4"/>
        <v>1.25</v>
      </c>
      <c r="G62">
        <f t="shared" si="5"/>
        <v>-1.25</v>
      </c>
    </row>
    <row r="63" spans="1:7" x14ac:dyDescent="0.2">
      <c r="A63" s="10" t="s">
        <v>96</v>
      </c>
      <c r="B63">
        <f>'Sample Data'!B59</f>
        <v>3</v>
      </c>
      <c r="C63">
        <f>'Sample Data'!O59</f>
        <v>1</v>
      </c>
      <c r="D63" s="4">
        <f t="shared" si="3"/>
        <v>4</v>
      </c>
      <c r="F63">
        <f t="shared" si="4"/>
        <v>1.25</v>
      </c>
      <c r="G63">
        <f t="shared" si="5"/>
        <v>-1.25</v>
      </c>
    </row>
    <row r="64" spans="1:7" x14ac:dyDescent="0.2">
      <c r="A64" s="10" t="s">
        <v>97</v>
      </c>
      <c r="B64">
        <f>'Sample Data'!B60</f>
        <v>3</v>
      </c>
      <c r="C64">
        <f>'Sample Data'!O60</f>
        <v>1</v>
      </c>
      <c r="D64" s="4">
        <f t="shared" si="3"/>
        <v>4</v>
      </c>
      <c r="F64">
        <f t="shared" si="4"/>
        <v>1.25</v>
      </c>
      <c r="G64">
        <f t="shared" si="5"/>
        <v>-1.25</v>
      </c>
    </row>
    <row r="65" spans="1:7" x14ac:dyDescent="0.2">
      <c r="A65" s="10" t="s">
        <v>98</v>
      </c>
      <c r="B65">
        <f>'Sample Data'!B61</f>
        <v>3</v>
      </c>
      <c r="C65">
        <f>'Sample Data'!O61</f>
        <v>1</v>
      </c>
      <c r="D65" s="4">
        <f t="shared" si="3"/>
        <v>4</v>
      </c>
      <c r="F65">
        <f t="shared" si="4"/>
        <v>1.25</v>
      </c>
      <c r="G65">
        <f t="shared" si="5"/>
        <v>-1.25</v>
      </c>
    </row>
    <row r="66" spans="1:7" x14ac:dyDescent="0.2">
      <c r="A66" s="10" t="s">
        <v>99</v>
      </c>
      <c r="B66">
        <f>'Sample Data'!B62</f>
        <v>3</v>
      </c>
      <c r="C66">
        <f>'Sample Data'!O62</f>
        <v>1</v>
      </c>
      <c r="D66" s="4">
        <f t="shared" si="3"/>
        <v>4</v>
      </c>
      <c r="F66">
        <f t="shared" si="4"/>
        <v>1.25</v>
      </c>
      <c r="G66">
        <f t="shared" si="5"/>
        <v>-1.25</v>
      </c>
    </row>
    <row r="67" spans="1:7" x14ac:dyDescent="0.2">
      <c r="A67" s="10" t="s">
        <v>100</v>
      </c>
      <c r="B67">
        <f>'Sample Data'!B63</f>
        <v>3</v>
      </c>
      <c r="C67">
        <f>'Sample Data'!O63</f>
        <v>2</v>
      </c>
      <c r="D67" s="4">
        <f t="shared" si="3"/>
        <v>5</v>
      </c>
      <c r="F67">
        <f t="shared" si="4"/>
        <v>0.8125</v>
      </c>
      <c r="G67">
        <f t="shared" si="5"/>
        <v>-0.8125</v>
      </c>
    </row>
    <row r="68" spans="1:7" x14ac:dyDescent="0.2">
      <c r="A68" s="10" t="s">
        <v>101</v>
      </c>
      <c r="B68">
        <f>'Sample Data'!B64</f>
        <v>3</v>
      </c>
      <c r="C68">
        <f>'Sample Data'!O64</f>
        <v>2</v>
      </c>
      <c r="D68" s="4">
        <f t="shared" si="3"/>
        <v>5</v>
      </c>
      <c r="F68">
        <f t="shared" si="4"/>
        <v>0.8125</v>
      </c>
      <c r="G68">
        <f t="shared" si="5"/>
        <v>-0.8125</v>
      </c>
    </row>
    <row r="69" spans="1:7" x14ac:dyDescent="0.2">
      <c r="A69" s="10" t="s">
        <v>102</v>
      </c>
      <c r="B69">
        <f>'Sample Data'!B65</f>
        <v>3</v>
      </c>
      <c r="C69">
        <f>'Sample Data'!O65</f>
        <v>2</v>
      </c>
      <c r="D69" s="4">
        <f t="shared" si="3"/>
        <v>5</v>
      </c>
      <c r="F69">
        <f t="shared" si="4"/>
        <v>0.8125</v>
      </c>
      <c r="G69">
        <f t="shared" si="5"/>
        <v>-0.8125</v>
      </c>
    </row>
    <row r="70" spans="1:7" x14ac:dyDescent="0.2">
      <c r="A70" s="10" t="s">
        <v>103</v>
      </c>
      <c r="B70">
        <f>'Sample Data'!B66</f>
        <v>3</v>
      </c>
      <c r="C70">
        <f>'Sample Data'!O66</f>
        <v>3</v>
      </c>
      <c r="D70" s="4">
        <f t="shared" ref="D70:D76" si="6">SUM(B70:C70)</f>
        <v>6</v>
      </c>
      <c r="F70">
        <f t="shared" ref="F70:F75" si="7">B70-B145</f>
        <v>0.375</v>
      </c>
      <c r="G70">
        <f t="shared" ref="G70:G75" si="8">C70-C145</f>
        <v>-0.375</v>
      </c>
    </row>
    <row r="71" spans="1:7" x14ac:dyDescent="0.2">
      <c r="A71" s="10" t="s">
        <v>104</v>
      </c>
      <c r="B71">
        <f>'Sample Data'!B67</f>
        <v>3</v>
      </c>
      <c r="C71">
        <f>'Sample Data'!O67</f>
        <v>3</v>
      </c>
      <c r="D71" s="4">
        <f t="shared" si="6"/>
        <v>6</v>
      </c>
      <c r="F71">
        <f t="shared" si="7"/>
        <v>0.375</v>
      </c>
      <c r="G71">
        <f t="shared" si="8"/>
        <v>-0.375</v>
      </c>
    </row>
    <row r="72" spans="1:7" x14ac:dyDescent="0.2">
      <c r="A72" s="10" t="s">
        <v>105</v>
      </c>
      <c r="B72">
        <f>'Sample Data'!B68</f>
        <v>3</v>
      </c>
      <c r="C72">
        <f>'Sample Data'!O68</f>
        <v>3</v>
      </c>
      <c r="D72" s="4">
        <f t="shared" si="6"/>
        <v>6</v>
      </c>
      <c r="F72">
        <f t="shared" si="7"/>
        <v>0.375</v>
      </c>
      <c r="G72">
        <f t="shared" si="8"/>
        <v>-0.375</v>
      </c>
    </row>
    <row r="73" spans="1:7" x14ac:dyDescent="0.2">
      <c r="A73" s="10" t="s">
        <v>106</v>
      </c>
      <c r="B73">
        <f>'Sample Data'!B69</f>
        <v>3</v>
      </c>
      <c r="C73">
        <f>'Sample Data'!O69</f>
        <v>3</v>
      </c>
      <c r="D73" s="4">
        <f t="shared" si="6"/>
        <v>6</v>
      </c>
      <c r="F73">
        <f t="shared" si="7"/>
        <v>0.375</v>
      </c>
      <c r="G73">
        <f t="shared" si="8"/>
        <v>-0.375</v>
      </c>
    </row>
    <row r="74" spans="1:7" x14ac:dyDescent="0.2">
      <c r="A74" s="10" t="s">
        <v>107</v>
      </c>
      <c r="B74">
        <f>'Sample Data'!B70</f>
        <v>3</v>
      </c>
      <c r="C74">
        <f>'Sample Data'!O70</f>
        <v>3</v>
      </c>
      <c r="D74" s="4">
        <f t="shared" si="6"/>
        <v>6</v>
      </c>
      <c r="F74">
        <f t="shared" si="7"/>
        <v>0.375</v>
      </c>
      <c r="G74">
        <f t="shared" si="8"/>
        <v>-0.375</v>
      </c>
    </row>
    <row r="75" spans="1:7" x14ac:dyDescent="0.2">
      <c r="A75" s="10" t="s">
        <v>108</v>
      </c>
      <c r="B75">
        <f>'Sample Data'!B71</f>
        <v>3</v>
      </c>
      <c r="C75">
        <f>'Sample Data'!O71</f>
        <v>3</v>
      </c>
      <c r="D75" s="4">
        <f t="shared" si="6"/>
        <v>6</v>
      </c>
      <c r="F75">
        <f t="shared" si="7"/>
        <v>0.375</v>
      </c>
      <c r="G75">
        <f t="shared" si="8"/>
        <v>-0.375</v>
      </c>
    </row>
    <row r="76" spans="1:7" x14ac:dyDescent="0.2">
      <c r="A76" s="9" t="s">
        <v>109</v>
      </c>
      <c r="B76" s="4">
        <f>SUM(B6:B75)</f>
        <v>126</v>
      </c>
      <c r="C76" s="4">
        <f>SUM(C6:C75)</f>
        <v>162</v>
      </c>
      <c r="D76" s="4">
        <f t="shared" si="6"/>
        <v>288</v>
      </c>
    </row>
    <row r="78" spans="1:7" x14ac:dyDescent="0.2">
      <c r="A78" s="44" t="s">
        <v>33</v>
      </c>
      <c r="B78" s="44"/>
      <c r="C78" s="44"/>
      <c r="D78" s="44"/>
    </row>
    <row r="79" spans="1:7" x14ac:dyDescent="0.2">
      <c r="A79" s="6"/>
      <c r="B79" s="37" t="str">
        <f>B4</f>
        <v>Column variable</v>
      </c>
      <c r="C79" s="38"/>
      <c r="D79" s="6"/>
    </row>
    <row r="80" spans="1:7" x14ac:dyDescent="0.2">
      <c r="A80" s="5" t="str">
        <f t="shared" ref="A80:A111" si="9">A5</f>
        <v>Row variable</v>
      </c>
      <c r="B80" s="5" t="str">
        <f>B5</f>
        <v>Household Location Type</v>
      </c>
      <c r="C80" s="5" t="str">
        <f>C5</f>
        <v>Poverty</v>
      </c>
      <c r="D80" s="5" t="s">
        <v>109</v>
      </c>
      <c r="F80" s="34" t="s">
        <v>36</v>
      </c>
      <c r="G80" s="34"/>
    </row>
    <row r="81" spans="1:7" x14ac:dyDescent="0.2">
      <c r="A81" s="11" t="str">
        <f t="shared" si="9"/>
        <v>R1</v>
      </c>
      <c r="B81" s="6">
        <f t="shared" ref="B81:C100" si="10">$D6*B$76/$D$76</f>
        <v>0.875</v>
      </c>
      <c r="C81" s="6">
        <f t="shared" si="10"/>
        <v>1.125</v>
      </c>
      <c r="D81" s="6">
        <f t="shared" ref="D81:D112" si="11">SUM(B81:C81)</f>
        <v>2</v>
      </c>
      <c r="F81">
        <f t="shared" ref="F81:F112" si="12">F6^2/B81</f>
        <v>1.7857142857142856E-2</v>
      </c>
      <c r="G81">
        <f t="shared" ref="G81:G112" si="13">G6^2/C81</f>
        <v>1.3888888888888888E-2</v>
      </c>
    </row>
    <row r="82" spans="1:7" x14ac:dyDescent="0.2">
      <c r="A82" s="11" t="str">
        <f t="shared" si="9"/>
        <v>R2</v>
      </c>
      <c r="B82" s="6">
        <f t="shared" si="10"/>
        <v>0.875</v>
      </c>
      <c r="C82" s="6">
        <f t="shared" si="10"/>
        <v>1.125</v>
      </c>
      <c r="D82" s="6">
        <f t="shared" si="11"/>
        <v>2</v>
      </c>
      <c r="F82">
        <f t="shared" si="12"/>
        <v>1.7857142857142856E-2</v>
      </c>
      <c r="G82">
        <f t="shared" si="13"/>
        <v>1.3888888888888888E-2</v>
      </c>
    </row>
    <row r="83" spans="1:7" x14ac:dyDescent="0.2">
      <c r="A83" s="11" t="str">
        <f t="shared" si="9"/>
        <v>R3</v>
      </c>
      <c r="B83" s="6">
        <f t="shared" si="10"/>
        <v>0.875</v>
      </c>
      <c r="C83" s="6">
        <f t="shared" si="10"/>
        <v>1.125</v>
      </c>
      <c r="D83" s="6">
        <f t="shared" si="11"/>
        <v>2</v>
      </c>
      <c r="F83">
        <f t="shared" si="12"/>
        <v>1.7857142857142856E-2</v>
      </c>
      <c r="G83">
        <f t="shared" si="13"/>
        <v>1.3888888888888888E-2</v>
      </c>
    </row>
    <row r="84" spans="1:7" x14ac:dyDescent="0.2">
      <c r="A84" s="11" t="str">
        <f t="shared" si="9"/>
        <v>R4</v>
      </c>
      <c r="B84" s="6">
        <f t="shared" si="10"/>
        <v>0.875</v>
      </c>
      <c r="C84" s="6">
        <f t="shared" si="10"/>
        <v>1.125</v>
      </c>
      <c r="D84" s="6">
        <f t="shared" si="11"/>
        <v>2</v>
      </c>
      <c r="F84">
        <f t="shared" si="12"/>
        <v>1.7857142857142856E-2</v>
      </c>
      <c r="G84">
        <f t="shared" si="13"/>
        <v>1.3888888888888888E-2</v>
      </c>
    </row>
    <row r="85" spans="1:7" x14ac:dyDescent="0.2">
      <c r="A85" s="11" t="str">
        <f t="shared" si="9"/>
        <v>R5</v>
      </c>
      <c r="B85" s="6">
        <f t="shared" si="10"/>
        <v>0.875</v>
      </c>
      <c r="C85" s="6">
        <f t="shared" si="10"/>
        <v>1.125</v>
      </c>
      <c r="D85" s="6">
        <f t="shared" si="11"/>
        <v>2</v>
      </c>
      <c r="F85">
        <f t="shared" si="12"/>
        <v>1.7857142857142856E-2</v>
      </c>
      <c r="G85">
        <f t="shared" si="13"/>
        <v>1.3888888888888888E-2</v>
      </c>
    </row>
    <row r="86" spans="1:7" x14ac:dyDescent="0.2">
      <c r="A86" s="11" t="str">
        <f t="shared" si="9"/>
        <v>R6</v>
      </c>
      <c r="B86" s="6">
        <f t="shared" si="10"/>
        <v>0.875</v>
      </c>
      <c r="C86" s="6">
        <f t="shared" si="10"/>
        <v>1.125</v>
      </c>
      <c r="D86" s="6">
        <f t="shared" si="11"/>
        <v>2</v>
      </c>
      <c r="F86">
        <f t="shared" si="12"/>
        <v>1.7857142857142856E-2</v>
      </c>
      <c r="G86">
        <f t="shared" si="13"/>
        <v>1.3888888888888888E-2</v>
      </c>
    </row>
    <row r="87" spans="1:7" x14ac:dyDescent="0.2">
      <c r="A87" s="11" t="str">
        <f t="shared" si="9"/>
        <v>R7</v>
      </c>
      <c r="B87" s="6">
        <f t="shared" si="10"/>
        <v>1.3125</v>
      </c>
      <c r="C87" s="6">
        <f t="shared" si="10"/>
        <v>1.6875</v>
      </c>
      <c r="D87" s="6">
        <f t="shared" si="11"/>
        <v>3</v>
      </c>
      <c r="F87">
        <f t="shared" si="12"/>
        <v>7.4404761904761904E-2</v>
      </c>
      <c r="G87">
        <f t="shared" si="13"/>
        <v>5.7870370370370371E-2</v>
      </c>
    </row>
    <row r="88" spans="1:7" x14ac:dyDescent="0.2">
      <c r="A88" s="11" t="str">
        <f t="shared" si="9"/>
        <v>R8</v>
      </c>
      <c r="B88" s="6">
        <f t="shared" si="10"/>
        <v>1.3125</v>
      </c>
      <c r="C88" s="6">
        <f t="shared" si="10"/>
        <v>1.6875</v>
      </c>
      <c r="D88" s="6">
        <f t="shared" si="11"/>
        <v>3</v>
      </c>
      <c r="F88">
        <f t="shared" si="12"/>
        <v>7.4404761904761904E-2</v>
      </c>
      <c r="G88">
        <f t="shared" si="13"/>
        <v>5.7870370370370371E-2</v>
      </c>
    </row>
    <row r="89" spans="1:7" x14ac:dyDescent="0.2">
      <c r="A89" s="11" t="str">
        <f t="shared" si="9"/>
        <v>R9</v>
      </c>
      <c r="B89" s="6">
        <f t="shared" si="10"/>
        <v>1.3125</v>
      </c>
      <c r="C89" s="6">
        <f t="shared" si="10"/>
        <v>1.6875</v>
      </c>
      <c r="D89" s="6">
        <f t="shared" si="11"/>
        <v>3</v>
      </c>
      <c r="F89">
        <f t="shared" si="12"/>
        <v>7.4404761904761904E-2</v>
      </c>
      <c r="G89">
        <f t="shared" si="13"/>
        <v>5.7870370370370371E-2</v>
      </c>
    </row>
    <row r="90" spans="1:7" x14ac:dyDescent="0.2">
      <c r="A90" s="11" t="str">
        <f t="shared" si="9"/>
        <v>R10</v>
      </c>
      <c r="B90" s="6">
        <f t="shared" si="10"/>
        <v>1.3125</v>
      </c>
      <c r="C90" s="6">
        <f t="shared" si="10"/>
        <v>1.6875</v>
      </c>
      <c r="D90" s="6">
        <f t="shared" si="11"/>
        <v>3</v>
      </c>
      <c r="F90">
        <f t="shared" si="12"/>
        <v>7.4404761904761904E-2</v>
      </c>
      <c r="G90">
        <f t="shared" si="13"/>
        <v>5.7870370370370371E-2</v>
      </c>
    </row>
    <row r="91" spans="1:7" x14ac:dyDescent="0.2">
      <c r="A91" s="11" t="str">
        <f t="shared" si="9"/>
        <v>R11</v>
      </c>
      <c r="B91" s="6">
        <f t="shared" si="10"/>
        <v>1.3125</v>
      </c>
      <c r="C91" s="6">
        <f t="shared" si="10"/>
        <v>1.6875</v>
      </c>
      <c r="D91" s="6">
        <f t="shared" si="11"/>
        <v>3</v>
      </c>
      <c r="F91">
        <f t="shared" si="12"/>
        <v>7.4404761904761904E-2</v>
      </c>
      <c r="G91">
        <f t="shared" si="13"/>
        <v>5.7870370370370371E-2</v>
      </c>
    </row>
    <row r="92" spans="1:7" x14ac:dyDescent="0.2">
      <c r="A92" s="11" t="str">
        <f t="shared" si="9"/>
        <v>R12</v>
      </c>
      <c r="B92" s="6">
        <f t="shared" si="10"/>
        <v>1.3125</v>
      </c>
      <c r="C92" s="6">
        <f t="shared" si="10"/>
        <v>1.6875</v>
      </c>
      <c r="D92" s="6">
        <f t="shared" si="11"/>
        <v>3</v>
      </c>
      <c r="F92">
        <f t="shared" si="12"/>
        <v>7.4404761904761904E-2</v>
      </c>
      <c r="G92">
        <f t="shared" si="13"/>
        <v>5.7870370370370371E-2</v>
      </c>
    </row>
    <row r="93" spans="1:7" x14ac:dyDescent="0.2">
      <c r="A93" s="11" t="str">
        <f t="shared" si="9"/>
        <v>R13</v>
      </c>
      <c r="B93" s="6">
        <f t="shared" si="10"/>
        <v>1.3125</v>
      </c>
      <c r="C93" s="6">
        <f t="shared" si="10"/>
        <v>1.6875</v>
      </c>
      <c r="D93" s="6">
        <f t="shared" si="11"/>
        <v>3</v>
      </c>
      <c r="F93">
        <f t="shared" si="12"/>
        <v>7.4404761904761904E-2</v>
      </c>
      <c r="G93">
        <f t="shared" si="13"/>
        <v>5.7870370370370371E-2</v>
      </c>
    </row>
    <row r="94" spans="1:7" x14ac:dyDescent="0.2">
      <c r="A94" s="11" t="str">
        <f t="shared" si="9"/>
        <v>R14</v>
      </c>
      <c r="B94" s="6">
        <f t="shared" si="10"/>
        <v>1.3125</v>
      </c>
      <c r="C94" s="6">
        <f t="shared" si="10"/>
        <v>1.6875</v>
      </c>
      <c r="D94" s="6">
        <f t="shared" si="11"/>
        <v>3</v>
      </c>
      <c r="F94">
        <f t="shared" si="12"/>
        <v>7.4404761904761904E-2</v>
      </c>
      <c r="G94">
        <f t="shared" si="13"/>
        <v>5.7870370370370371E-2</v>
      </c>
    </row>
    <row r="95" spans="1:7" x14ac:dyDescent="0.2">
      <c r="A95" s="11" t="str">
        <f t="shared" si="9"/>
        <v>R15</v>
      </c>
      <c r="B95" s="6">
        <f t="shared" si="10"/>
        <v>1.3125</v>
      </c>
      <c r="C95" s="6">
        <f t="shared" si="10"/>
        <v>1.6875</v>
      </c>
      <c r="D95" s="6">
        <f t="shared" si="11"/>
        <v>3</v>
      </c>
      <c r="F95">
        <f t="shared" si="12"/>
        <v>7.4404761904761904E-2</v>
      </c>
      <c r="G95">
        <f t="shared" si="13"/>
        <v>5.7870370370370371E-2</v>
      </c>
    </row>
    <row r="96" spans="1:7" x14ac:dyDescent="0.2">
      <c r="A96" s="11" t="str">
        <f t="shared" si="9"/>
        <v>R16</v>
      </c>
      <c r="B96" s="6">
        <f t="shared" si="10"/>
        <v>1.3125</v>
      </c>
      <c r="C96" s="6">
        <f t="shared" si="10"/>
        <v>1.6875</v>
      </c>
      <c r="D96" s="6">
        <f t="shared" si="11"/>
        <v>3</v>
      </c>
      <c r="F96">
        <f t="shared" si="12"/>
        <v>7.4404761904761904E-2</v>
      </c>
      <c r="G96">
        <f t="shared" si="13"/>
        <v>5.7870370370370371E-2</v>
      </c>
    </row>
    <row r="97" spans="1:7" x14ac:dyDescent="0.2">
      <c r="A97" s="11" t="str">
        <f t="shared" si="9"/>
        <v>R17</v>
      </c>
      <c r="B97" s="6">
        <f t="shared" si="10"/>
        <v>1.3125</v>
      </c>
      <c r="C97" s="6">
        <f t="shared" si="10"/>
        <v>1.6875</v>
      </c>
      <c r="D97" s="6">
        <f t="shared" si="11"/>
        <v>3</v>
      </c>
      <c r="F97">
        <f t="shared" si="12"/>
        <v>7.4404761904761904E-2</v>
      </c>
      <c r="G97">
        <f t="shared" si="13"/>
        <v>5.7870370370370371E-2</v>
      </c>
    </row>
    <row r="98" spans="1:7" x14ac:dyDescent="0.2">
      <c r="A98" s="11" t="str">
        <f t="shared" si="9"/>
        <v>R18</v>
      </c>
      <c r="B98" s="6">
        <f t="shared" si="10"/>
        <v>1.3125</v>
      </c>
      <c r="C98" s="6">
        <f t="shared" si="10"/>
        <v>1.6875</v>
      </c>
      <c r="D98" s="6">
        <f t="shared" si="11"/>
        <v>3</v>
      </c>
      <c r="F98">
        <f t="shared" si="12"/>
        <v>7.4404761904761904E-2</v>
      </c>
      <c r="G98">
        <f t="shared" si="13"/>
        <v>5.7870370370370371E-2</v>
      </c>
    </row>
    <row r="99" spans="1:7" x14ac:dyDescent="0.2">
      <c r="A99" s="11" t="str">
        <f t="shared" si="9"/>
        <v>R19</v>
      </c>
      <c r="B99" s="6">
        <f t="shared" si="10"/>
        <v>1.3125</v>
      </c>
      <c r="C99" s="6">
        <f t="shared" si="10"/>
        <v>1.6875</v>
      </c>
      <c r="D99" s="6">
        <f t="shared" si="11"/>
        <v>3</v>
      </c>
      <c r="F99">
        <f t="shared" si="12"/>
        <v>7.4404761904761904E-2</v>
      </c>
      <c r="G99">
        <f t="shared" si="13"/>
        <v>5.7870370370370371E-2</v>
      </c>
    </row>
    <row r="100" spans="1:7" x14ac:dyDescent="0.2">
      <c r="A100" s="11" t="str">
        <f t="shared" si="9"/>
        <v>R20</v>
      </c>
      <c r="B100" s="6">
        <f t="shared" si="10"/>
        <v>1.75</v>
      </c>
      <c r="C100" s="6">
        <f t="shared" si="10"/>
        <v>2.25</v>
      </c>
      <c r="D100" s="6">
        <f t="shared" si="11"/>
        <v>4</v>
      </c>
      <c r="F100">
        <f t="shared" si="12"/>
        <v>0.32142857142857145</v>
      </c>
      <c r="G100">
        <f t="shared" si="13"/>
        <v>0.25</v>
      </c>
    </row>
    <row r="101" spans="1:7" x14ac:dyDescent="0.2">
      <c r="A101" s="11" t="str">
        <f t="shared" si="9"/>
        <v>R21</v>
      </c>
      <c r="B101" s="6">
        <f t="shared" ref="B101:C120" si="14">$D26*B$76/$D$76</f>
        <v>1.75</v>
      </c>
      <c r="C101" s="6">
        <f t="shared" si="14"/>
        <v>2.25</v>
      </c>
      <c r="D101" s="6">
        <f t="shared" si="11"/>
        <v>4</v>
      </c>
      <c r="F101">
        <f t="shared" si="12"/>
        <v>0.32142857142857145</v>
      </c>
      <c r="G101">
        <f t="shared" si="13"/>
        <v>0.25</v>
      </c>
    </row>
    <row r="102" spans="1:7" x14ac:dyDescent="0.2">
      <c r="A102" s="11" t="str">
        <f t="shared" si="9"/>
        <v>R22</v>
      </c>
      <c r="B102" s="6">
        <f t="shared" si="14"/>
        <v>1.75</v>
      </c>
      <c r="C102" s="6">
        <f t="shared" si="14"/>
        <v>2.25</v>
      </c>
      <c r="D102" s="6">
        <f t="shared" si="11"/>
        <v>4</v>
      </c>
      <c r="F102">
        <f t="shared" si="12"/>
        <v>0.32142857142857145</v>
      </c>
      <c r="G102">
        <f t="shared" si="13"/>
        <v>0.25</v>
      </c>
    </row>
    <row r="103" spans="1:7" x14ac:dyDescent="0.2">
      <c r="A103" s="11" t="str">
        <f t="shared" si="9"/>
        <v>R23</v>
      </c>
      <c r="B103" s="6">
        <f t="shared" si="14"/>
        <v>1.75</v>
      </c>
      <c r="C103" s="6">
        <f t="shared" si="14"/>
        <v>2.25</v>
      </c>
      <c r="D103" s="6">
        <f t="shared" si="11"/>
        <v>4</v>
      </c>
      <c r="F103">
        <f t="shared" si="12"/>
        <v>0.32142857142857145</v>
      </c>
      <c r="G103">
        <f t="shared" si="13"/>
        <v>0.25</v>
      </c>
    </row>
    <row r="104" spans="1:7" x14ac:dyDescent="0.2">
      <c r="A104" s="11" t="str">
        <f t="shared" si="9"/>
        <v>R24</v>
      </c>
      <c r="B104" s="6">
        <f t="shared" si="14"/>
        <v>1.75</v>
      </c>
      <c r="C104" s="6">
        <f t="shared" si="14"/>
        <v>2.25</v>
      </c>
      <c r="D104" s="6">
        <f t="shared" si="11"/>
        <v>4</v>
      </c>
      <c r="F104">
        <f t="shared" si="12"/>
        <v>0.32142857142857145</v>
      </c>
      <c r="G104">
        <f t="shared" si="13"/>
        <v>0.25</v>
      </c>
    </row>
    <row r="105" spans="1:7" x14ac:dyDescent="0.2">
      <c r="A105" s="11" t="str">
        <f t="shared" si="9"/>
        <v>R25</v>
      </c>
      <c r="B105" s="6">
        <f t="shared" si="14"/>
        <v>1.75</v>
      </c>
      <c r="C105" s="6">
        <f t="shared" si="14"/>
        <v>2.25</v>
      </c>
      <c r="D105" s="6">
        <f t="shared" si="11"/>
        <v>4</v>
      </c>
      <c r="F105">
        <f t="shared" si="12"/>
        <v>0.32142857142857145</v>
      </c>
      <c r="G105">
        <f t="shared" si="13"/>
        <v>0.25</v>
      </c>
    </row>
    <row r="106" spans="1:7" x14ac:dyDescent="0.2">
      <c r="A106" s="11" t="str">
        <f t="shared" si="9"/>
        <v>R26</v>
      </c>
      <c r="B106" s="6">
        <f t="shared" si="14"/>
        <v>1.75</v>
      </c>
      <c r="C106" s="6">
        <f t="shared" si="14"/>
        <v>2.25</v>
      </c>
      <c r="D106" s="6">
        <f t="shared" si="11"/>
        <v>4</v>
      </c>
      <c r="F106">
        <f t="shared" si="12"/>
        <v>0.32142857142857145</v>
      </c>
      <c r="G106">
        <f t="shared" si="13"/>
        <v>0.25</v>
      </c>
    </row>
    <row r="107" spans="1:7" x14ac:dyDescent="0.2">
      <c r="A107" s="11" t="str">
        <f t="shared" si="9"/>
        <v>R27</v>
      </c>
      <c r="B107" s="6">
        <f t="shared" si="14"/>
        <v>1.75</v>
      </c>
      <c r="C107" s="6">
        <f t="shared" si="14"/>
        <v>2.25</v>
      </c>
      <c r="D107" s="6">
        <f t="shared" si="11"/>
        <v>4</v>
      </c>
      <c r="F107">
        <f t="shared" si="12"/>
        <v>0.32142857142857145</v>
      </c>
      <c r="G107">
        <f t="shared" si="13"/>
        <v>0.25</v>
      </c>
    </row>
    <row r="108" spans="1:7" x14ac:dyDescent="0.2">
      <c r="A108" s="11" t="str">
        <f t="shared" si="9"/>
        <v>R28</v>
      </c>
      <c r="B108" s="6">
        <f t="shared" si="14"/>
        <v>1.75</v>
      </c>
      <c r="C108" s="6">
        <f t="shared" si="14"/>
        <v>2.25</v>
      </c>
      <c r="D108" s="6">
        <f t="shared" si="11"/>
        <v>4</v>
      </c>
      <c r="F108">
        <f t="shared" si="12"/>
        <v>0.32142857142857145</v>
      </c>
      <c r="G108">
        <f t="shared" si="13"/>
        <v>0.25</v>
      </c>
    </row>
    <row r="109" spans="1:7" x14ac:dyDescent="0.2">
      <c r="A109" s="11" t="str">
        <f t="shared" si="9"/>
        <v>R29</v>
      </c>
      <c r="B109" s="6">
        <f t="shared" si="14"/>
        <v>1.3125</v>
      </c>
      <c r="C109" s="6">
        <f t="shared" si="14"/>
        <v>1.6875</v>
      </c>
      <c r="D109" s="6">
        <f t="shared" si="11"/>
        <v>3</v>
      </c>
      <c r="F109">
        <f t="shared" si="12"/>
        <v>0.36011904761904762</v>
      </c>
      <c r="G109">
        <f t="shared" si="13"/>
        <v>0.28009259259259262</v>
      </c>
    </row>
    <row r="110" spans="1:7" x14ac:dyDescent="0.2">
      <c r="A110" s="11" t="str">
        <f t="shared" si="9"/>
        <v>R30</v>
      </c>
      <c r="B110" s="6">
        <f t="shared" si="14"/>
        <v>1.75</v>
      </c>
      <c r="C110" s="6">
        <f t="shared" si="14"/>
        <v>2.25</v>
      </c>
      <c r="D110" s="6">
        <f t="shared" si="11"/>
        <v>4</v>
      </c>
      <c r="F110">
        <f t="shared" si="12"/>
        <v>3.5714285714285712E-2</v>
      </c>
      <c r="G110">
        <f t="shared" si="13"/>
        <v>2.7777777777777776E-2</v>
      </c>
    </row>
    <row r="111" spans="1:7" x14ac:dyDescent="0.2">
      <c r="A111" s="11" t="str">
        <f t="shared" si="9"/>
        <v>R31</v>
      </c>
      <c r="B111" s="6">
        <f t="shared" si="14"/>
        <v>1.75</v>
      </c>
      <c r="C111" s="6">
        <f t="shared" si="14"/>
        <v>2.25</v>
      </c>
      <c r="D111" s="6">
        <f t="shared" si="11"/>
        <v>4</v>
      </c>
      <c r="F111">
        <f t="shared" si="12"/>
        <v>3.5714285714285712E-2</v>
      </c>
      <c r="G111">
        <f t="shared" si="13"/>
        <v>2.7777777777777776E-2</v>
      </c>
    </row>
    <row r="112" spans="1:7" x14ac:dyDescent="0.2">
      <c r="A112" s="11" t="str">
        <f t="shared" ref="A112:A143" si="15">A37</f>
        <v>R32</v>
      </c>
      <c r="B112" s="6">
        <f t="shared" si="14"/>
        <v>1.75</v>
      </c>
      <c r="C112" s="6">
        <f t="shared" si="14"/>
        <v>2.25</v>
      </c>
      <c r="D112" s="6">
        <f t="shared" si="11"/>
        <v>4</v>
      </c>
      <c r="F112">
        <f t="shared" si="12"/>
        <v>3.5714285714285712E-2</v>
      </c>
      <c r="G112">
        <f t="shared" si="13"/>
        <v>2.7777777777777776E-2</v>
      </c>
    </row>
    <row r="113" spans="1:7" x14ac:dyDescent="0.2">
      <c r="A113" s="11" t="str">
        <f t="shared" si="15"/>
        <v>R33</v>
      </c>
      <c r="B113" s="6">
        <f t="shared" si="14"/>
        <v>1.75</v>
      </c>
      <c r="C113" s="6">
        <f t="shared" si="14"/>
        <v>2.25</v>
      </c>
      <c r="D113" s="6">
        <f t="shared" ref="D113:D144" si="16">SUM(B113:C113)</f>
        <v>4</v>
      </c>
      <c r="F113">
        <f t="shared" ref="F113:F144" si="17">F38^2/B113</f>
        <v>3.5714285714285712E-2</v>
      </c>
      <c r="G113">
        <f t="shared" ref="G113:G144" si="18">G38^2/C113</f>
        <v>2.7777777777777776E-2</v>
      </c>
    </row>
    <row r="114" spans="1:7" x14ac:dyDescent="0.2">
      <c r="A114" s="11" t="str">
        <f t="shared" si="15"/>
        <v>R34</v>
      </c>
      <c r="B114" s="6">
        <f t="shared" si="14"/>
        <v>1.75</v>
      </c>
      <c r="C114" s="6">
        <f t="shared" si="14"/>
        <v>2.25</v>
      </c>
      <c r="D114" s="6">
        <f t="shared" si="16"/>
        <v>4</v>
      </c>
      <c r="F114">
        <f t="shared" si="17"/>
        <v>3.5714285714285712E-2</v>
      </c>
      <c r="G114">
        <f t="shared" si="18"/>
        <v>2.7777777777777776E-2</v>
      </c>
    </row>
    <row r="115" spans="1:7" x14ac:dyDescent="0.2">
      <c r="A115" s="11" t="str">
        <f t="shared" si="15"/>
        <v>R35</v>
      </c>
      <c r="B115" s="6">
        <f t="shared" si="14"/>
        <v>1.75</v>
      </c>
      <c r="C115" s="6">
        <f t="shared" si="14"/>
        <v>2.25</v>
      </c>
      <c r="D115" s="6">
        <f t="shared" si="16"/>
        <v>4</v>
      </c>
      <c r="F115">
        <f t="shared" si="17"/>
        <v>3.5714285714285712E-2</v>
      </c>
      <c r="G115">
        <f t="shared" si="18"/>
        <v>2.7777777777777776E-2</v>
      </c>
    </row>
    <row r="116" spans="1:7" x14ac:dyDescent="0.2">
      <c r="A116" s="11" t="str">
        <f t="shared" si="15"/>
        <v>R36</v>
      </c>
      <c r="B116" s="6">
        <f t="shared" si="14"/>
        <v>1.75</v>
      </c>
      <c r="C116" s="6">
        <f t="shared" si="14"/>
        <v>2.25</v>
      </c>
      <c r="D116" s="6">
        <f t="shared" si="16"/>
        <v>4</v>
      </c>
      <c r="F116">
        <f t="shared" si="17"/>
        <v>3.5714285714285712E-2</v>
      </c>
      <c r="G116">
        <f t="shared" si="18"/>
        <v>2.7777777777777776E-2</v>
      </c>
    </row>
    <row r="117" spans="1:7" x14ac:dyDescent="0.2">
      <c r="A117" s="11" t="str">
        <f t="shared" si="15"/>
        <v>R37</v>
      </c>
      <c r="B117" s="6">
        <f t="shared" si="14"/>
        <v>1.75</v>
      </c>
      <c r="C117" s="6">
        <f t="shared" si="14"/>
        <v>2.25</v>
      </c>
      <c r="D117" s="6">
        <f t="shared" si="16"/>
        <v>4</v>
      </c>
      <c r="F117">
        <f t="shared" si="17"/>
        <v>3.5714285714285712E-2</v>
      </c>
      <c r="G117">
        <f t="shared" si="18"/>
        <v>2.7777777777777776E-2</v>
      </c>
    </row>
    <row r="118" spans="1:7" x14ac:dyDescent="0.2">
      <c r="A118" s="11" t="str">
        <f t="shared" si="15"/>
        <v>R38</v>
      </c>
      <c r="B118" s="6">
        <f t="shared" si="14"/>
        <v>2.1875</v>
      </c>
      <c r="C118" s="6">
        <f t="shared" si="14"/>
        <v>2.8125</v>
      </c>
      <c r="D118" s="6">
        <f t="shared" si="16"/>
        <v>5</v>
      </c>
      <c r="F118">
        <f t="shared" si="17"/>
        <v>1.607142857142857E-2</v>
      </c>
      <c r="G118">
        <f t="shared" si="18"/>
        <v>1.2500000000000001E-2</v>
      </c>
    </row>
    <row r="119" spans="1:7" x14ac:dyDescent="0.2">
      <c r="A119" s="11" t="str">
        <f t="shared" si="15"/>
        <v>R39</v>
      </c>
      <c r="B119" s="6">
        <f t="shared" si="14"/>
        <v>2.1875</v>
      </c>
      <c r="C119" s="6">
        <f t="shared" si="14"/>
        <v>2.8125</v>
      </c>
      <c r="D119" s="6">
        <f t="shared" si="16"/>
        <v>5</v>
      </c>
      <c r="F119">
        <f t="shared" si="17"/>
        <v>1.607142857142857E-2</v>
      </c>
      <c r="G119">
        <f t="shared" si="18"/>
        <v>1.2500000000000001E-2</v>
      </c>
    </row>
    <row r="120" spans="1:7" x14ac:dyDescent="0.2">
      <c r="A120" s="11" t="str">
        <f t="shared" si="15"/>
        <v>R40</v>
      </c>
      <c r="B120" s="6">
        <f t="shared" si="14"/>
        <v>2.1875</v>
      </c>
      <c r="C120" s="6">
        <f t="shared" si="14"/>
        <v>2.8125</v>
      </c>
      <c r="D120" s="6">
        <f t="shared" si="16"/>
        <v>5</v>
      </c>
      <c r="F120">
        <f t="shared" si="17"/>
        <v>1.607142857142857E-2</v>
      </c>
      <c r="G120">
        <f t="shared" si="18"/>
        <v>1.2500000000000001E-2</v>
      </c>
    </row>
    <row r="121" spans="1:7" x14ac:dyDescent="0.2">
      <c r="A121" s="11" t="str">
        <f t="shared" si="15"/>
        <v>R41</v>
      </c>
      <c r="B121" s="6">
        <f t="shared" ref="B121:C140" si="19">$D46*B$76/$D$76</f>
        <v>2.1875</v>
      </c>
      <c r="C121" s="6">
        <f t="shared" si="19"/>
        <v>2.8125</v>
      </c>
      <c r="D121" s="6">
        <f t="shared" si="16"/>
        <v>5</v>
      </c>
      <c r="F121">
        <f t="shared" si="17"/>
        <v>1.607142857142857E-2</v>
      </c>
      <c r="G121">
        <f t="shared" si="18"/>
        <v>1.2500000000000001E-2</v>
      </c>
    </row>
    <row r="122" spans="1:7" x14ac:dyDescent="0.2">
      <c r="A122" s="11" t="str">
        <f t="shared" si="15"/>
        <v>R42</v>
      </c>
      <c r="B122" s="6">
        <f t="shared" si="19"/>
        <v>2.1875</v>
      </c>
      <c r="C122" s="6">
        <f t="shared" si="19"/>
        <v>2.8125</v>
      </c>
      <c r="D122" s="6">
        <f t="shared" si="16"/>
        <v>5</v>
      </c>
      <c r="F122">
        <f t="shared" si="17"/>
        <v>1.607142857142857E-2</v>
      </c>
      <c r="G122">
        <f t="shared" si="18"/>
        <v>1.2500000000000001E-2</v>
      </c>
    </row>
    <row r="123" spans="1:7" x14ac:dyDescent="0.2">
      <c r="A123" s="11" t="str">
        <f t="shared" si="15"/>
        <v>R43</v>
      </c>
      <c r="B123" s="6">
        <f t="shared" si="19"/>
        <v>2.1875</v>
      </c>
      <c r="C123" s="6">
        <f t="shared" si="19"/>
        <v>2.8125</v>
      </c>
      <c r="D123" s="6">
        <f t="shared" si="16"/>
        <v>5</v>
      </c>
      <c r="F123">
        <f t="shared" si="17"/>
        <v>1.607142857142857E-2</v>
      </c>
      <c r="G123">
        <f t="shared" si="18"/>
        <v>1.2500000000000001E-2</v>
      </c>
    </row>
    <row r="124" spans="1:7" x14ac:dyDescent="0.2">
      <c r="A124" s="11" t="str">
        <f t="shared" si="15"/>
        <v>R44</v>
      </c>
      <c r="B124" s="6">
        <f t="shared" si="19"/>
        <v>2.1875</v>
      </c>
      <c r="C124" s="6">
        <f t="shared" si="19"/>
        <v>2.8125</v>
      </c>
      <c r="D124" s="6">
        <f t="shared" si="16"/>
        <v>5</v>
      </c>
      <c r="F124">
        <f t="shared" si="17"/>
        <v>1.607142857142857E-2</v>
      </c>
      <c r="G124">
        <f t="shared" si="18"/>
        <v>1.2500000000000001E-2</v>
      </c>
    </row>
    <row r="125" spans="1:7" x14ac:dyDescent="0.2">
      <c r="A125" s="11" t="str">
        <f t="shared" si="15"/>
        <v>R45</v>
      </c>
      <c r="B125" s="6">
        <f t="shared" si="19"/>
        <v>2.1875</v>
      </c>
      <c r="C125" s="6">
        <f t="shared" si="19"/>
        <v>2.8125</v>
      </c>
      <c r="D125" s="6">
        <f t="shared" si="16"/>
        <v>5</v>
      </c>
      <c r="F125">
        <f t="shared" si="17"/>
        <v>1.607142857142857E-2</v>
      </c>
      <c r="G125">
        <f t="shared" si="18"/>
        <v>1.2500000000000001E-2</v>
      </c>
    </row>
    <row r="126" spans="1:7" x14ac:dyDescent="0.2">
      <c r="A126" s="11" t="str">
        <f t="shared" si="15"/>
        <v>R46</v>
      </c>
      <c r="B126" s="6">
        <f t="shared" si="19"/>
        <v>2.1875</v>
      </c>
      <c r="C126" s="6">
        <f t="shared" si="19"/>
        <v>2.8125</v>
      </c>
      <c r="D126" s="6">
        <f t="shared" si="16"/>
        <v>5</v>
      </c>
      <c r="F126">
        <f t="shared" si="17"/>
        <v>1.607142857142857E-2</v>
      </c>
      <c r="G126">
        <f t="shared" si="18"/>
        <v>1.2500000000000001E-2</v>
      </c>
    </row>
    <row r="127" spans="1:7" x14ac:dyDescent="0.2">
      <c r="A127" s="11" t="str">
        <f t="shared" si="15"/>
        <v>R47</v>
      </c>
      <c r="B127" s="6">
        <f t="shared" si="19"/>
        <v>2.1875</v>
      </c>
      <c r="C127" s="6">
        <f t="shared" si="19"/>
        <v>2.8125</v>
      </c>
      <c r="D127" s="6">
        <f t="shared" si="16"/>
        <v>5</v>
      </c>
      <c r="F127">
        <f t="shared" si="17"/>
        <v>1.607142857142857E-2</v>
      </c>
      <c r="G127">
        <f t="shared" si="18"/>
        <v>1.2500000000000001E-2</v>
      </c>
    </row>
    <row r="128" spans="1:7" x14ac:dyDescent="0.2">
      <c r="A128" s="11" t="str">
        <f t="shared" si="15"/>
        <v>R48</v>
      </c>
      <c r="B128" s="6">
        <f t="shared" si="19"/>
        <v>2.1875</v>
      </c>
      <c r="C128" s="6">
        <f t="shared" si="19"/>
        <v>2.8125</v>
      </c>
      <c r="D128" s="6">
        <f t="shared" si="16"/>
        <v>5</v>
      </c>
      <c r="F128">
        <f t="shared" si="17"/>
        <v>1.607142857142857E-2</v>
      </c>
      <c r="G128">
        <f t="shared" si="18"/>
        <v>1.2500000000000001E-2</v>
      </c>
    </row>
    <row r="129" spans="1:7" x14ac:dyDescent="0.2">
      <c r="A129" s="11" t="str">
        <f t="shared" si="15"/>
        <v>R49</v>
      </c>
      <c r="B129" s="6">
        <f t="shared" si="19"/>
        <v>2.1875</v>
      </c>
      <c r="C129" s="6">
        <f t="shared" si="19"/>
        <v>2.8125</v>
      </c>
      <c r="D129" s="6">
        <f t="shared" si="16"/>
        <v>5</v>
      </c>
      <c r="F129">
        <f t="shared" si="17"/>
        <v>1.607142857142857E-2</v>
      </c>
      <c r="G129">
        <f t="shared" si="18"/>
        <v>1.2500000000000001E-2</v>
      </c>
    </row>
    <row r="130" spans="1:7" x14ac:dyDescent="0.2">
      <c r="A130" s="11" t="str">
        <f t="shared" si="15"/>
        <v>R50</v>
      </c>
      <c r="B130" s="6">
        <f t="shared" si="19"/>
        <v>2.1875</v>
      </c>
      <c r="C130" s="6">
        <f t="shared" si="19"/>
        <v>2.8125</v>
      </c>
      <c r="D130" s="6">
        <f t="shared" si="16"/>
        <v>5</v>
      </c>
      <c r="F130">
        <f t="shared" si="17"/>
        <v>1.607142857142857E-2</v>
      </c>
      <c r="G130">
        <f t="shared" si="18"/>
        <v>1.2500000000000001E-2</v>
      </c>
    </row>
    <row r="131" spans="1:7" x14ac:dyDescent="0.2">
      <c r="A131" s="11" t="str">
        <f t="shared" si="15"/>
        <v>R51</v>
      </c>
      <c r="B131" s="6">
        <f t="shared" si="19"/>
        <v>2.1875</v>
      </c>
      <c r="C131" s="6">
        <f t="shared" si="19"/>
        <v>2.8125</v>
      </c>
      <c r="D131" s="6">
        <f t="shared" si="16"/>
        <v>5</v>
      </c>
      <c r="F131">
        <f t="shared" si="17"/>
        <v>1.607142857142857E-2</v>
      </c>
      <c r="G131">
        <f t="shared" si="18"/>
        <v>1.2500000000000001E-2</v>
      </c>
    </row>
    <row r="132" spans="1:7" x14ac:dyDescent="0.2">
      <c r="A132" s="11" t="str">
        <f t="shared" si="15"/>
        <v>R52</v>
      </c>
      <c r="B132" s="6">
        <f t="shared" si="19"/>
        <v>2.1875</v>
      </c>
      <c r="C132" s="6">
        <f t="shared" si="19"/>
        <v>2.8125</v>
      </c>
      <c r="D132" s="6">
        <f t="shared" si="16"/>
        <v>5</v>
      </c>
      <c r="F132">
        <f t="shared" si="17"/>
        <v>1.607142857142857E-2</v>
      </c>
      <c r="G132">
        <f t="shared" si="18"/>
        <v>1.2500000000000001E-2</v>
      </c>
    </row>
    <row r="133" spans="1:7" x14ac:dyDescent="0.2">
      <c r="A133" s="11" t="str">
        <f t="shared" si="15"/>
        <v>R53</v>
      </c>
      <c r="B133" s="6">
        <f t="shared" si="19"/>
        <v>2.1875</v>
      </c>
      <c r="C133" s="6">
        <f t="shared" si="19"/>
        <v>2.8125</v>
      </c>
      <c r="D133" s="6">
        <f t="shared" si="16"/>
        <v>5</v>
      </c>
      <c r="F133">
        <f t="shared" si="17"/>
        <v>1.607142857142857E-2</v>
      </c>
      <c r="G133">
        <f t="shared" si="18"/>
        <v>1.2500000000000001E-2</v>
      </c>
    </row>
    <row r="134" spans="1:7" x14ac:dyDescent="0.2">
      <c r="A134" s="11" t="str">
        <f t="shared" si="15"/>
        <v>R54</v>
      </c>
      <c r="B134" s="6">
        <f t="shared" si="19"/>
        <v>2.1875</v>
      </c>
      <c r="C134" s="6">
        <f t="shared" si="19"/>
        <v>2.8125</v>
      </c>
      <c r="D134" s="6">
        <f t="shared" si="16"/>
        <v>5</v>
      </c>
      <c r="F134">
        <f t="shared" si="17"/>
        <v>1.607142857142857E-2</v>
      </c>
      <c r="G134">
        <f t="shared" si="18"/>
        <v>1.2500000000000001E-2</v>
      </c>
    </row>
    <row r="135" spans="1:7" x14ac:dyDescent="0.2">
      <c r="A135" s="11" t="str">
        <f t="shared" si="15"/>
        <v>R55</v>
      </c>
      <c r="B135" s="6">
        <f t="shared" si="19"/>
        <v>2.1875</v>
      </c>
      <c r="C135" s="6">
        <f t="shared" si="19"/>
        <v>2.8125</v>
      </c>
      <c r="D135" s="6">
        <f t="shared" si="16"/>
        <v>5</v>
      </c>
      <c r="F135">
        <f t="shared" si="17"/>
        <v>1.607142857142857E-2</v>
      </c>
      <c r="G135">
        <f t="shared" si="18"/>
        <v>1.2500000000000001E-2</v>
      </c>
    </row>
    <row r="136" spans="1:7" x14ac:dyDescent="0.2">
      <c r="A136" s="11" t="str">
        <f t="shared" si="15"/>
        <v>R56</v>
      </c>
      <c r="B136" s="6">
        <f t="shared" si="19"/>
        <v>2.1875</v>
      </c>
      <c r="C136" s="6">
        <f t="shared" si="19"/>
        <v>2.8125</v>
      </c>
      <c r="D136" s="6">
        <f t="shared" si="16"/>
        <v>5</v>
      </c>
      <c r="F136">
        <f t="shared" si="17"/>
        <v>1.607142857142857E-2</v>
      </c>
      <c r="G136">
        <f t="shared" si="18"/>
        <v>1.2500000000000001E-2</v>
      </c>
    </row>
    <row r="137" spans="1:7" x14ac:dyDescent="0.2">
      <c r="A137" s="11" t="str">
        <f t="shared" si="15"/>
        <v>R57</v>
      </c>
      <c r="B137" s="6">
        <f t="shared" si="19"/>
        <v>1.75</v>
      </c>
      <c r="C137" s="6">
        <f t="shared" si="19"/>
        <v>2.25</v>
      </c>
      <c r="D137" s="6">
        <f t="shared" si="16"/>
        <v>4</v>
      </c>
      <c r="F137">
        <f t="shared" si="17"/>
        <v>0.8928571428571429</v>
      </c>
      <c r="G137">
        <f t="shared" si="18"/>
        <v>0.69444444444444442</v>
      </c>
    </row>
    <row r="138" spans="1:7" x14ac:dyDescent="0.2">
      <c r="A138" s="11" t="str">
        <f t="shared" si="15"/>
        <v>R58</v>
      </c>
      <c r="B138" s="6">
        <f t="shared" si="19"/>
        <v>1.75</v>
      </c>
      <c r="C138" s="6">
        <f t="shared" si="19"/>
        <v>2.25</v>
      </c>
      <c r="D138" s="6">
        <f t="shared" si="16"/>
        <v>4</v>
      </c>
      <c r="F138">
        <f t="shared" si="17"/>
        <v>0.8928571428571429</v>
      </c>
      <c r="G138">
        <f t="shared" si="18"/>
        <v>0.69444444444444442</v>
      </c>
    </row>
    <row r="139" spans="1:7" x14ac:dyDescent="0.2">
      <c r="A139" s="11" t="str">
        <f t="shared" si="15"/>
        <v>R59</v>
      </c>
      <c r="B139" s="6">
        <f t="shared" si="19"/>
        <v>1.75</v>
      </c>
      <c r="C139" s="6">
        <f t="shared" si="19"/>
        <v>2.25</v>
      </c>
      <c r="D139" s="6">
        <f t="shared" si="16"/>
        <v>4</v>
      </c>
      <c r="F139">
        <f t="shared" si="17"/>
        <v>0.8928571428571429</v>
      </c>
      <c r="G139">
        <f t="shared" si="18"/>
        <v>0.69444444444444442</v>
      </c>
    </row>
    <row r="140" spans="1:7" x14ac:dyDescent="0.2">
      <c r="A140" s="11" t="str">
        <f t="shared" si="15"/>
        <v>R60</v>
      </c>
      <c r="B140" s="6">
        <f t="shared" si="19"/>
        <v>1.75</v>
      </c>
      <c r="C140" s="6">
        <f t="shared" si="19"/>
        <v>2.25</v>
      </c>
      <c r="D140" s="6">
        <f t="shared" si="16"/>
        <v>4</v>
      </c>
      <c r="F140">
        <f t="shared" si="17"/>
        <v>0.8928571428571429</v>
      </c>
      <c r="G140">
        <f t="shared" si="18"/>
        <v>0.69444444444444442</v>
      </c>
    </row>
    <row r="141" spans="1:7" x14ac:dyDescent="0.2">
      <c r="A141" s="11" t="str">
        <f t="shared" si="15"/>
        <v>R61</v>
      </c>
      <c r="B141" s="6">
        <f t="shared" ref="B141:C150" si="20">$D66*B$76/$D$76</f>
        <v>1.75</v>
      </c>
      <c r="C141" s="6">
        <f t="shared" si="20"/>
        <v>2.25</v>
      </c>
      <c r="D141" s="6">
        <f t="shared" si="16"/>
        <v>4</v>
      </c>
      <c r="F141">
        <f t="shared" si="17"/>
        <v>0.8928571428571429</v>
      </c>
      <c r="G141">
        <f t="shared" si="18"/>
        <v>0.69444444444444442</v>
      </c>
    </row>
    <row r="142" spans="1:7" x14ac:dyDescent="0.2">
      <c r="A142" s="11" t="str">
        <f t="shared" si="15"/>
        <v>R62</v>
      </c>
      <c r="B142" s="6">
        <f t="shared" si="20"/>
        <v>2.1875</v>
      </c>
      <c r="C142" s="6">
        <f t="shared" si="20"/>
        <v>2.8125</v>
      </c>
      <c r="D142" s="6">
        <f t="shared" si="16"/>
        <v>5</v>
      </c>
      <c r="F142">
        <f t="shared" si="17"/>
        <v>0.30178571428571427</v>
      </c>
      <c r="G142">
        <f t="shared" si="18"/>
        <v>0.23472222222222222</v>
      </c>
    </row>
    <row r="143" spans="1:7" x14ac:dyDescent="0.2">
      <c r="A143" s="11" t="str">
        <f t="shared" si="15"/>
        <v>R63</v>
      </c>
      <c r="B143" s="6">
        <f t="shared" si="20"/>
        <v>2.1875</v>
      </c>
      <c r="C143" s="6">
        <f t="shared" si="20"/>
        <v>2.8125</v>
      </c>
      <c r="D143" s="6">
        <f t="shared" si="16"/>
        <v>5</v>
      </c>
      <c r="F143">
        <f t="shared" si="17"/>
        <v>0.30178571428571427</v>
      </c>
      <c r="G143">
        <f t="shared" si="18"/>
        <v>0.23472222222222222</v>
      </c>
    </row>
    <row r="144" spans="1:7" x14ac:dyDescent="0.2">
      <c r="A144" s="11" t="str">
        <f t="shared" ref="A144:A150" si="21">A69</f>
        <v>R64</v>
      </c>
      <c r="B144" s="6">
        <f t="shared" si="20"/>
        <v>2.1875</v>
      </c>
      <c r="C144" s="6">
        <f t="shared" si="20"/>
        <v>2.8125</v>
      </c>
      <c r="D144" s="6">
        <f t="shared" si="16"/>
        <v>5</v>
      </c>
      <c r="F144">
        <f t="shared" si="17"/>
        <v>0.30178571428571427</v>
      </c>
      <c r="G144">
        <f t="shared" si="18"/>
        <v>0.23472222222222222</v>
      </c>
    </row>
    <row r="145" spans="1:7" x14ac:dyDescent="0.2">
      <c r="A145" s="11" t="str">
        <f t="shared" si="21"/>
        <v>R65</v>
      </c>
      <c r="B145" s="6">
        <f t="shared" si="20"/>
        <v>2.625</v>
      </c>
      <c r="C145" s="6">
        <f t="shared" si="20"/>
        <v>3.375</v>
      </c>
      <c r="D145" s="6">
        <f t="shared" ref="D145:D151" si="22">SUM(B145:C145)</f>
        <v>6</v>
      </c>
      <c r="F145">
        <f t="shared" ref="F145:F150" si="23">F70^2/B145</f>
        <v>5.3571428571428568E-2</v>
      </c>
      <c r="G145">
        <f t="shared" ref="G145:G150" si="24">G70^2/C145</f>
        <v>4.1666666666666664E-2</v>
      </c>
    </row>
    <row r="146" spans="1:7" x14ac:dyDescent="0.2">
      <c r="A146" s="11" t="str">
        <f t="shared" si="21"/>
        <v>R66</v>
      </c>
      <c r="B146" s="6">
        <f t="shared" si="20"/>
        <v>2.625</v>
      </c>
      <c r="C146" s="6">
        <f t="shared" si="20"/>
        <v>3.375</v>
      </c>
      <c r="D146" s="6">
        <f t="shared" si="22"/>
        <v>6</v>
      </c>
      <c r="F146">
        <f t="shared" si="23"/>
        <v>5.3571428571428568E-2</v>
      </c>
      <c r="G146">
        <f t="shared" si="24"/>
        <v>4.1666666666666664E-2</v>
      </c>
    </row>
    <row r="147" spans="1:7" x14ac:dyDescent="0.2">
      <c r="A147" s="11" t="str">
        <f t="shared" si="21"/>
        <v>R67</v>
      </c>
      <c r="B147" s="6">
        <f t="shared" si="20"/>
        <v>2.625</v>
      </c>
      <c r="C147" s="6">
        <f t="shared" si="20"/>
        <v>3.375</v>
      </c>
      <c r="D147" s="6">
        <f t="shared" si="22"/>
        <v>6</v>
      </c>
      <c r="F147">
        <f t="shared" si="23"/>
        <v>5.3571428571428568E-2</v>
      </c>
      <c r="G147">
        <f t="shared" si="24"/>
        <v>4.1666666666666664E-2</v>
      </c>
    </row>
    <row r="148" spans="1:7" x14ac:dyDescent="0.2">
      <c r="A148" s="11" t="str">
        <f t="shared" si="21"/>
        <v>R68</v>
      </c>
      <c r="B148" s="6">
        <f t="shared" si="20"/>
        <v>2.625</v>
      </c>
      <c r="C148" s="6">
        <f t="shared" si="20"/>
        <v>3.375</v>
      </c>
      <c r="D148" s="6">
        <f t="shared" si="22"/>
        <v>6</v>
      </c>
      <c r="F148">
        <f t="shared" si="23"/>
        <v>5.3571428571428568E-2</v>
      </c>
      <c r="G148">
        <f t="shared" si="24"/>
        <v>4.1666666666666664E-2</v>
      </c>
    </row>
    <row r="149" spans="1:7" x14ac:dyDescent="0.2">
      <c r="A149" s="11" t="str">
        <f t="shared" si="21"/>
        <v>R69</v>
      </c>
      <c r="B149" s="6">
        <f t="shared" si="20"/>
        <v>2.625</v>
      </c>
      <c r="C149" s="6">
        <f t="shared" si="20"/>
        <v>3.375</v>
      </c>
      <c r="D149" s="6">
        <f t="shared" si="22"/>
        <v>6</v>
      </c>
      <c r="F149">
        <f t="shared" si="23"/>
        <v>5.3571428571428568E-2</v>
      </c>
      <c r="G149">
        <f t="shared" si="24"/>
        <v>4.1666666666666664E-2</v>
      </c>
    </row>
    <row r="150" spans="1:7" x14ac:dyDescent="0.2">
      <c r="A150" s="11" t="str">
        <f t="shared" si="21"/>
        <v>R70</v>
      </c>
      <c r="B150" s="6">
        <f t="shared" si="20"/>
        <v>2.625</v>
      </c>
      <c r="C150" s="6">
        <f t="shared" si="20"/>
        <v>3.375</v>
      </c>
      <c r="D150" s="6">
        <f t="shared" si="22"/>
        <v>6</v>
      </c>
      <c r="F150">
        <f t="shared" si="23"/>
        <v>5.3571428571428568E-2</v>
      </c>
      <c r="G150">
        <f t="shared" si="24"/>
        <v>4.1666666666666664E-2</v>
      </c>
    </row>
    <row r="151" spans="1:7" x14ac:dyDescent="0.2">
      <c r="A151" s="11" t="s">
        <v>109</v>
      </c>
      <c r="B151" s="6">
        <f>SUM(B81:B150)</f>
        <v>126</v>
      </c>
      <c r="C151" s="6">
        <f>SUM(C81:C150)</f>
        <v>162</v>
      </c>
      <c r="D151" s="6">
        <f t="shared" si="22"/>
        <v>288</v>
      </c>
    </row>
    <row r="153" spans="1:7" x14ac:dyDescent="0.2">
      <c r="A153" s="39" t="s">
        <v>110</v>
      </c>
      <c r="B153" s="39"/>
    </row>
    <row r="154" spans="1:7" x14ac:dyDescent="0.2">
      <c r="A154" s="12" t="s">
        <v>111</v>
      </c>
      <c r="B154" s="8">
        <v>0.05</v>
      </c>
    </row>
    <row r="155" spans="1:7" x14ac:dyDescent="0.2">
      <c r="A155" s="13" t="s">
        <v>112</v>
      </c>
      <c r="B155" s="13">
        <v>70</v>
      </c>
    </row>
    <row r="156" spans="1:7" x14ac:dyDescent="0.2">
      <c r="A156" s="13" t="s">
        <v>113</v>
      </c>
      <c r="B156" s="13">
        <v>2</v>
      </c>
    </row>
    <row r="157" spans="1:7" x14ac:dyDescent="0.2">
      <c r="A157" s="13" t="s">
        <v>114</v>
      </c>
      <c r="B157" s="13">
        <f>($B$155-1)*($B$156-1)</f>
        <v>69</v>
      </c>
    </row>
    <row r="159" spans="1:7" x14ac:dyDescent="0.2">
      <c r="A159" s="40" t="s">
        <v>115</v>
      </c>
      <c r="B159" s="40"/>
    </row>
    <row r="160" spans="1:7" x14ac:dyDescent="0.2">
      <c r="A160" s="15" t="s">
        <v>116</v>
      </c>
      <c r="B160" s="15">
        <f>CHIINV(B154,B157)</f>
        <v>89.391207872507977</v>
      </c>
    </row>
    <row r="161" spans="1:2" x14ac:dyDescent="0.2">
      <c r="A161" s="15" t="s">
        <v>117</v>
      </c>
      <c r="B161" s="15">
        <f>SUM($F$81:$G$150)</f>
        <v>18.861375661375654</v>
      </c>
    </row>
    <row r="162" spans="1:2" x14ac:dyDescent="0.2">
      <c r="A162" s="16" t="s">
        <v>118</v>
      </c>
      <c r="B162" s="15">
        <f>CHIDIST(B161,B157)</f>
        <v>0.99999999973817388</v>
      </c>
    </row>
    <row r="163" spans="1:2" x14ac:dyDescent="0.2">
      <c r="A163" s="41" t="str">
        <f>IF(B162&lt;B154,"Reject the null hypothesis","Do not reject the null hypothesis")</f>
        <v>Do not reject the null hypothesis</v>
      </c>
      <c r="B163" s="42"/>
    </row>
    <row r="165" spans="1:2" x14ac:dyDescent="0.2">
      <c r="A165" s="14" t="s">
        <v>119</v>
      </c>
    </row>
    <row r="166" spans="1:2" x14ac:dyDescent="0.2">
      <c r="A166" s="14"/>
    </row>
  </sheetData>
  <mergeCells count="9">
    <mergeCell ref="A159:B159"/>
    <mergeCell ref="A163:B163"/>
    <mergeCell ref="A3:D3"/>
    <mergeCell ref="A78:D78"/>
    <mergeCell ref="F5:G5"/>
    <mergeCell ref="F80:G80"/>
    <mergeCell ref="B4:C4"/>
    <mergeCell ref="B79:C79"/>
    <mergeCell ref="A153:B1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topLeftCell="A68" zoomScale="165" workbookViewId="0">
      <selection activeCell="B1" sqref="B1:B71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>
        <v>13</v>
      </c>
      <c r="B2">
        <v>1</v>
      </c>
      <c r="C2">
        <v>6301.0829999999996</v>
      </c>
      <c r="D2">
        <v>5024.75</v>
      </c>
      <c r="E2">
        <v>3195.3330000000001</v>
      </c>
      <c r="F2">
        <v>2</v>
      </c>
      <c r="G2">
        <v>1</v>
      </c>
      <c r="H2">
        <v>20</v>
      </c>
      <c r="I2">
        <v>2</v>
      </c>
      <c r="J2">
        <v>7</v>
      </c>
      <c r="K2">
        <v>1</v>
      </c>
      <c r="L2">
        <v>4</v>
      </c>
      <c r="M2">
        <v>1</v>
      </c>
      <c r="N2">
        <v>1</v>
      </c>
      <c r="O2">
        <v>1</v>
      </c>
    </row>
    <row r="3" spans="1:15" x14ac:dyDescent="0.2">
      <c r="A3">
        <v>17</v>
      </c>
      <c r="B3">
        <v>1</v>
      </c>
      <c r="C3">
        <v>4625.5829999999996</v>
      </c>
      <c r="D3">
        <v>6655.1670000000004</v>
      </c>
      <c r="E3">
        <v>3744.0830000000001</v>
      </c>
      <c r="F3">
        <v>1</v>
      </c>
      <c r="G3">
        <v>1</v>
      </c>
      <c r="H3">
        <v>23</v>
      </c>
      <c r="I3">
        <v>2</v>
      </c>
      <c r="J3">
        <v>5</v>
      </c>
      <c r="K3">
        <v>2</v>
      </c>
      <c r="L3">
        <v>1</v>
      </c>
      <c r="M3">
        <v>1</v>
      </c>
      <c r="N3">
        <v>1</v>
      </c>
      <c r="O3">
        <v>1</v>
      </c>
    </row>
    <row r="4" spans="1:15" x14ac:dyDescent="0.2">
      <c r="A4">
        <v>27</v>
      </c>
      <c r="B4">
        <v>1</v>
      </c>
      <c r="C4">
        <v>7224.75</v>
      </c>
      <c r="D4">
        <v>8872.1669999999995</v>
      </c>
      <c r="E4">
        <v>6269.5</v>
      </c>
      <c r="F4">
        <v>2</v>
      </c>
      <c r="G4">
        <v>1</v>
      </c>
      <c r="H4">
        <v>34</v>
      </c>
      <c r="I4">
        <v>2</v>
      </c>
      <c r="J4">
        <v>7</v>
      </c>
      <c r="K4">
        <v>1</v>
      </c>
      <c r="L4">
        <v>3</v>
      </c>
      <c r="M4">
        <v>1</v>
      </c>
      <c r="N4">
        <v>1</v>
      </c>
      <c r="O4">
        <v>1</v>
      </c>
    </row>
    <row r="5" spans="1:15" x14ac:dyDescent="0.2">
      <c r="A5">
        <v>51</v>
      </c>
      <c r="B5">
        <v>1</v>
      </c>
      <c r="C5">
        <v>16982.169999999998</v>
      </c>
      <c r="D5">
        <v>17953</v>
      </c>
      <c r="E5">
        <v>11238.58</v>
      </c>
      <c r="F5">
        <v>1</v>
      </c>
      <c r="G5">
        <v>1</v>
      </c>
      <c r="H5">
        <v>45</v>
      </c>
      <c r="I5">
        <v>1</v>
      </c>
      <c r="J5">
        <v>12</v>
      </c>
      <c r="K5">
        <v>1</v>
      </c>
      <c r="L5">
        <v>6</v>
      </c>
      <c r="M5">
        <v>1</v>
      </c>
      <c r="N5">
        <v>1</v>
      </c>
      <c r="O5">
        <v>1</v>
      </c>
    </row>
    <row r="6" spans="1:15" x14ac:dyDescent="0.2">
      <c r="A6">
        <v>53</v>
      </c>
      <c r="B6">
        <v>1</v>
      </c>
      <c r="C6">
        <v>7159.1670000000004</v>
      </c>
      <c r="D6">
        <v>5769.25</v>
      </c>
      <c r="E6">
        <v>3951.5</v>
      </c>
      <c r="F6">
        <v>1</v>
      </c>
      <c r="G6">
        <v>1</v>
      </c>
      <c r="H6">
        <v>30</v>
      </c>
      <c r="I6">
        <v>1</v>
      </c>
      <c r="J6">
        <v>5</v>
      </c>
      <c r="K6">
        <v>2</v>
      </c>
      <c r="L6">
        <v>1</v>
      </c>
      <c r="M6">
        <v>1</v>
      </c>
      <c r="N6">
        <v>1</v>
      </c>
      <c r="O6">
        <v>1</v>
      </c>
    </row>
    <row r="7" spans="1:15" x14ac:dyDescent="0.2">
      <c r="A7">
        <v>59</v>
      </c>
      <c r="B7">
        <v>1</v>
      </c>
      <c r="C7">
        <v>10278.67</v>
      </c>
      <c r="D7">
        <v>10521.08</v>
      </c>
      <c r="E7">
        <v>6564.1670000000004</v>
      </c>
      <c r="F7">
        <v>1</v>
      </c>
      <c r="G7">
        <v>1</v>
      </c>
      <c r="H7">
        <v>41</v>
      </c>
      <c r="I7">
        <v>1</v>
      </c>
      <c r="J7">
        <v>7</v>
      </c>
      <c r="K7">
        <v>1</v>
      </c>
      <c r="L7">
        <v>4</v>
      </c>
      <c r="M7">
        <v>1</v>
      </c>
      <c r="N7">
        <v>1</v>
      </c>
      <c r="O7">
        <v>1</v>
      </c>
    </row>
    <row r="8" spans="1:15" x14ac:dyDescent="0.2">
      <c r="A8">
        <v>63</v>
      </c>
      <c r="B8">
        <v>1</v>
      </c>
      <c r="C8">
        <v>12438.92</v>
      </c>
      <c r="D8">
        <v>9155.5830000000005</v>
      </c>
      <c r="E8">
        <v>5877.0829999999996</v>
      </c>
      <c r="F8">
        <v>2</v>
      </c>
      <c r="G8">
        <v>1</v>
      </c>
      <c r="H8">
        <v>40</v>
      </c>
      <c r="I8">
        <v>1</v>
      </c>
      <c r="J8">
        <v>8</v>
      </c>
      <c r="K8">
        <v>0</v>
      </c>
      <c r="L8">
        <v>5</v>
      </c>
      <c r="M8">
        <v>1</v>
      </c>
      <c r="N8">
        <v>1</v>
      </c>
      <c r="O8">
        <v>2</v>
      </c>
    </row>
    <row r="9" spans="1:15" x14ac:dyDescent="0.2">
      <c r="A9">
        <v>70</v>
      </c>
      <c r="B9">
        <v>1</v>
      </c>
      <c r="C9">
        <v>7959</v>
      </c>
      <c r="D9">
        <v>6509</v>
      </c>
      <c r="E9">
        <v>3871.6669999999999</v>
      </c>
      <c r="F9">
        <v>2</v>
      </c>
      <c r="G9">
        <v>1</v>
      </c>
      <c r="H9">
        <v>51</v>
      </c>
      <c r="I9">
        <v>1</v>
      </c>
      <c r="J9">
        <v>5</v>
      </c>
      <c r="K9">
        <v>0</v>
      </c>
      <c r="L9">
        <v>3</v>
      </c>
      <c r="M9">
        <v>1</v>
      </c>
      <c r="N9">
        <v>1</v>
      </c>
      <c r="O9">
        <v>2</v>
      </c>
    </row>
    <row r="10" spans="1:15" x14ac:dyDescent="0.2">
      <c r="A10">
        <v>74</v>
      </c>
      <c r="B10">
        <v>1</v>
      </c>
      <c r="C10">
        <v>11527.42</v>
      </c>
      <c r="D10">
        <v>5357.3329999999996</v>
      </c>
      <c r="E10">
        <v>3757.5</v>
      </c>
      <c r="F10">
        <v>2</v>
      </c>
      <c r="G10">
        <v>2</v>
      </c>
      <c r="H10">
        <v>52</v>
      </c>
      <c r="I10">
        <v>2</v>
      </c>
      <c r="J10">
        <v>7</v>
      </c>
      <c r="K10">
        <v>1</v>
      </c>
      <c r="L10">
        <v>1</v>
      </c>
      <c r="M10">
        <v>1</v>
      </c>
      <c r="N10">
        <v>1</v>
      </c>
      <c r="O10">
        <v>2</v>
      </c>
    </row>
    <row r="11" spans="1:15" x14ac:dyDescent="0.2">
      <c r="A11">
        <v>78</v>
      </c>
      <c r="B11">
        <v>1</v>
      </c>
      <c r="C11">
        <v>1693</v>
      </c>
      <c r="D11">
        <v>1497.0830000000001</v>
      </c>
      <c r="E11">
        <v>1071.9169999999999</v>
      </c>
      <c r="F11">
        <v>2</v>
      </c>
      <c r="G11">
        <v>2</v>
      </c>
      <c r="H11">
        <v>75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2</v>
      </c>
    </row>
    <row r="12" spans="1:15" x14ac:dyDescent="0.2">
      <c r="A12">
        <v>80</v>
      </c>
      <c r="B12">
        <v>1</v>
      </c>
      <c r="C12">
        <v>6800.3329999999996</v>
      </c>
      <c r="D12">
        <v>4250</v>
      </c>
      <c r="E12">
        <v>2890.75</v>
      </c>
      <c r="F12">
        <v>1</v>
      </c>
      <c r="G12">
        <v>1</v>
      </c>
      <c r="H12">
        <v>34</v>
      </c>
      <c r="I12">
        <v>1</v>
      </c>
      <c r="J12">
        <v>4</v>
      </c>
      <c r="K12">
        <v>1</v>
      </c>
      <c r="L12">
        <v>1</v>
      </c>
      <c r="M12">
        <v>1</v>
      </c>
      <c r="N12">
        <v>1</v>
      </c>
      <c r="O12">
        <v>2</v>
      </c>
    </row>
    <row r="13" spans="1:15" x14ac:dyDescent="0.2">
      <c r="A13">
        <v>90</v>
      </c>
      <c r="B13">
        <v>1</v>
      </c>
      <c r="C13">
        <v>1927.8330000000001</v>
      </c>
      <c r="D13">
        <v>2018.1669999999999</v>
      </c>
      <c r="E13">
        <v>1158.5830000000001</v>
      </c>
      <c r="F13">
        <v>2</v>
      </c>
      <c r="G13">
        <v>1</v>
      </c>
      <c r="H13">
        <v>42</v>
      </c>
      <c r="I13">
        <v>1</v>
      </c>
      <c r="J13">
        <v>1</v>
      </c>
      <c r="K13">
        <v>0</v>
      </c>
      <c r="L13">
        <v>0</v>
      </c>
      <c r="M13">
        <v>2</v>
      </c>
      <c r="N13">
        <v>2</v>
      </c>
      <c r="O13">
        <v>2</v>
      </c>
    </row>
    <row r="14" spans="1:15" x14ac:dyDescent="0.2">
      <c r="A14">
        <v>100</v>
      </c>
      <c r="B14">
        <v>1</v>
      </c>
      <c r="C14">
        <v>8357.3330000000005</v>
      </c>
      <c r="D14">
        <v>7390.9170000000004</v>
      </c>
      <c r="E14">
        <v>3790.4169999999999</v>
      </c>
      <c r="F14">
        <v>2</v>
      </c>
      <c r="G14">
        <v>1</v>
      </c>
      <c r="H14">
        <v>44</v>
      </c>
      <c r="I14">
        <v>1</v>
      </c>
      <c r="J14">
        <v>4</v>
      </c>
      <c r="K14">
        <v>0</v>
      </c>
      <c r="L14">
        <v>2</v>
      </c>
      <c r="M14">
        <v>1</v>
      </c>
      <c r="N14">
        <v>1</v>
      </c>
      <c r="O14">
        <v>2</v>
      </c>
    </row>
    <row r="15" spans="1:15" x14ac:dyDescent="0.2">
      <c r="A15">
        <v>101</v>
      </c>
      <c r="B15">
        <v>1</v>
      </c>
      <c r="C15">
        <v>8496.9169999999995</v>
      </c>
      <c r="D15">
        <v>6256</v>
      </c>
      <c r="E15">
        <v>4279.0829999999996</v>
      </c>
      <c r="F15">
        <v>2</v>
      </c>
      <c r="G15">
        <v>1</v>
      </c>
      <c r="H15">
        <v>42</v>
      </c>
      <c r="I15">
        <v>1</v>
      </c>
      <c r="J15">
        <v>4</v>
      </c>
      <c r="K15">
        <v>0</v>
      </c>
      <c r="L15">
        <v>2</v>
      </c>
      <c r="M15">
        <v>1</v>
      </c>
      <c r="N15">
        <v>1</v>
      </c>
      <c r="O15">
        <v>2</v>
      </c>
    </row>
    <row r="16" spans="1:15" x14ac:dyDescent="0.2">
      <c r="A16">
        <v>111</v>
      </c>
      <c r="B16">
        <v>1</v>
      </c>
      <c r="C16">
        <v>15805.25</v>
      </c>
      <c r="D16">
        <v>8575.5830000000005</v>
      </c>
      <c r="E16">
        <v>6006.3329999999996</v>
      </c>
      <c r="F16">
        <v>1</v>
      </c>
      <c r="G16">
        <v>1</v>
      </c>
      <c r="H16">
        <v>37</v>
      </c>
      <c r="I16">
        <v>2</v>
      </c>
      <c r="J16">
        <v>7</v>
      </c>
      <c r="K16">
        <v>1</v>
      </c>
      <c r="L16">
        <v>2</v>
      </c>
      <c r="M16">
        <v>1</v>
      </c>
      <c r="N16">
        <v>2</v>
      </c>
      <c r="O16">
        <v>2</v>
      </c>
    </row>
    <row r="17" spans="1:15" x14ac:dyDescent="0.2">
      <c r="A17">
        <v>113</v>
      </c>
      <c r="B17">
        <v>1</v>
      </c>
      <c r="C17">
        <v>11728.83</v>
      </c>
      <c r="D17">
        <v>10917.25</v>
      </c>
      <c r="E17">
        <v>4779.75</v>
      </c>
      <c r="F17">
        <v>1</v>
      </c>
      <c r="G17">
        <v>1</v>
      </c>
      <c r="H17">
        <v>44</v>
      </c>
      <c r="I17">
        <v>2</v>
      </c>
      <c r="J17">
        <v>5</v>
      </c>
      <c r="K17">
        <v>0</v>
      </c>
      <c r="L17">
        <v>2</v>
      </c>
      <c r="M17">
        <v>1</v>
      </c>
      <c r="N17">
        <v>1</v>
      </c>
      <c r="O17">
        <v>2</v>
      </c>
    </row>
    <row r="18" spans="1:15" x14ac:dyDescent="0.2">
      <c r="A18">
        <v>119</v>
      </c>
      <c r="B18">
        <v>1</v>
      </c>
      <c r="C18">
        <v>17194.580000000002</v>
      </c>
      <c r="D18">
        <v>9896.4169999999995</v>
      </c>
      <c r="E18">
        <v>5270.25</v>
      </c>
      <c r="F18">
        <v>2</v>
      </c>
      <c r="G18">
        <v>1</v>
      </c>
      <c r="H18">
        <v>56</v>
      </c>
      <c r="I18">
        <v>2</v>
      </c>
      <c r="J18">
        <v>7</v>
      </c>
      <c r="K18">
        <v>1</v>
      </c>
      <c r="L18">
        <v>0</v>
      </c>
      <c r="M18">
        <v>1</v>
      </c>
      <c r="N18">
        <v>1</v>
      </c>
      <c r="O18">
        <v>2</v>
      </c>
    </row>
    <row r="19" spans="1:15" x14ac:dyDescent="0.2">
      <c r="A19">
        <v>132</v>
      </c>
      <c r="B19">
        <v>1</v>
      </c>
      <c r="C19">
        <v>10967.25</v>
      </c>
      <c r="D19">
        <v>5793.25</v>
      </c>
      <c r="E19">
        <v>3903.5</v>
      </c>
      <c r="F19">
        <v>1</v>
      </c>
      <c r="G19">
        <v>1</v>
      </c>
      <c r="H19">
        <v>56</v>
      </c>
      <c r="I19">
        <v>2</v>
      </c>
      <c r="J19">
        <v>4</v>
      </c>
      <c r="K19">
        <v>0</v>
      </c>
      <c r="L19">
        <v>2</v>
      </c>
      <c r="M19">
        <v>1</v>
      </c>
      <c r="N19">
        <v>1</v>
      </c>
      <c r="O19">
        <v>2</v>
      </c>
    </row>
    <row r="20" spans="1:15" x14ac:dyDescent="0.2">
      <c r="A20">
        <v>133</v>
      </c>
      <c r="B20">
        <v>1</v>
      </c>
      <c r="C20">
        <v>16477.419999999998</v>
      </c>
      <c r="D20">
        <v>7110.25</v>
      </c>
      <c r="E20">
        <v>3020.3330000000001</v>
      </c>
      <c r="F20">
        <v>2</v>
      </c>
      <c r="G20">
        <v>1</v>
      </c>
      <c r="H20">
        <v>55</v>
      </c>
      <c r="I20">
        <v>2</v>
      </c>
      <c r="J20">
        <v>6</v>
      </c>
      <c r="K20">
        <v>0</v>
      </c>
      <c r="L20">
        <v>0</v>
      </c>
      <c r="M20">
        <v>1</v>
      </c>
      <c r="N20">
        <v>1</v>
      </c>
      <c r="O20">
        <v>2</v>
      </c>
    </row>
    <row r="21" spans="1:15" x14ac:dyDescent="0.2">
      <c r="A21">
        <v>143</v>
      </c>
      <c r="B21">
        <v>1</v>
      </c>
      <c r="C21">
        <v>12661.83</v>
      </c>
      <c r="D21">
        <v>6311.9170000000004</v>
      </c>
      <c r="E21">
        <v>3814.6669999999999</v>
      </c>
      <c r="F21">
        <v>1</v>
      </c>
      <c r="G21">
        <v>1</v>
      </c>
      <c r="H21">
        <v>58</v>
      </c>
      <c r="I21">
        <v>1</v>
      </c>
      <c r="J21">
        <v>4</v>
      </c>
      <c r="K21">
        <v>0</v>
      </c>
      <c r="L21">
        <v>0</v>
      </c>
      <c r="M21">
        <v>1</v>
      </c>
      <c r="N21">
        <v>1</v>
      </c>
      <c r="O21">
        <v>3</v>
      </c>
    </row>
    <row r="22" spans="1:15" x14ac:dyDescent="0.2">
      <c r="A22">
        <v>146</v>
      </c>
      <c r="B22">
        <v>1</v>
      </c>
      <c r="C22">
        <v>9913.1669999999995</v>
      </c>
      <c r="D22">
        <v>15354</v>
      </c>
      <c r="E22">
        <v>4643.0829999999996</v>
      </c>
      <c r="F22">
        <v>1</v>
      </c>
      <c r="G22">
        <v>1</v>
      </c>
      <c r="H22">
        <v>45</v>
      </c>
      <c r="I22">
        <v>1</v>
      </c>
      <c r="J22">
        <v>3</v>
      </c>
      <c r="K22">
        <v>0</v>
      </c>
      <c r="L22">
        <v>0</v>
      </c>
      <c r="M22">
        <v>1</v>
      </c>
      <c r="N22">
        <v>1</v>
      </c>
      <c r="O22">
        <v>3</v>
      </c>
    </row>
    <row r="23" spans="1:15" x14ac:dyDescent="0.2">
      <c r="A23">
        <v>147</v>
      </c>
      <c r="B23">
        <v>1</v>
      </c>
      <c r="C23">
        <v>9919.3330000000005</v>
      </c>
      <c r="D23">
        <v>7834.1670000000004</v>
      </c>
      <c r="E23">
        <v>2981.1669999999999</v>
      </c>
      <c r="F23">
        <v>2</v>
      </c>
      <c r="G23">
        <v>2</v>
      </c>
      <c r="H23">
        <v>67</v>
      </c>
      <c r="I23">
        <v>1</v>
      </c>
      <c r="J23">
        <v>3</v>
      </c>
      <c r="K23">
        <v>0</v>
      </c>
      <c r="L23">
        <v>1</v>
      </c>
      <c r="M23">
        <v>1</v>
      </c>
      <c r="N23">
        <v>1</v>
      </c>
      <c r="O23">
        <v>3</v>
      </c>
    </row>
    <row r="24" spans="1:15" x14ac:dyDescent="0.2">
      <c r="A24">
        <v>149</v>
      </c>
      <c r="B24">
        <v>1</v>
      </c>
      <c r="C24">
        <v>10006.08</v>
      </c>
      <c r="D24">
        <v>5110.1670000000004</v>
      </c>
      <c r="E24">
        <v>3601.1669999999999</v>
      </c>
      <c r="F24">
        <v>1</v>
      </c>
      <c r="G24">
        <v>1</v>
      </c>
      <c r="H24">
        <v>31</v>
      </c>
      <c r="I24">
        <v>1</v>
      </c>
      <c r="J24">
        <v>3</v>
      </c>
      <c r="K24">
        <v>1</v>
      </c>
      <c r="L24">
        <v>0</v>
      </c>
      <c r="M24">
        <v>1</v>
      </c>
      <c r="N24">
        <v>2</v>
      </c>
      <c r="O24">
        <v>3</v>
      </c>
    </row>
    <row r="25" spans="1:15" x14ac:dyDescent="0.2">
      <c r="A25">
        <v>160</v>
      </c>
      <c r="B25">
        <v>1</v>
      </c>
      <c r="C25">
        <v>8208.3330000000005</v>
      </c>
      <c r="D25">
        <v>4287.75</v>
      </c>
      <c r="E25">
        <v>2878.75</v>
      </c>
      <c r="F25">
        <v>2</v>
      </c>
      <c r="G25">
        <v>1</v>
      </c>
      <c r="H25">
        <v>39</v>
      </c>
      <c r="I25">
        <v>1</v>
      </c>
      <c r="J25">
        <v>2</v>
      </c>
      <c r="K25">
        <v>0</v>
      </c>
      <c r="L25">
        <v>0</v>
      </c>
      <c r="M25">
        <v>1</v>
      </c>
      <c r="N25">
        <v>1</v>
      </c>
      <c r="O25">
        <v>3</v>
      </c>
    </row>
    <row r="26" spans="1:15" x14ac:dyDescent="0.2">
      <c r="A26">
        <v>161</v>
      </c>
      <c r="B26">
        <v>1</v>
      </c>
      <c r="C26">
        <v>33007.67</v>
      </c>
      <c r="D26">
        <v>18946.919999999998</v>
      </c>
      <c r="E26">
        <v>7887.9170000000004</v>
      </c>
      <c r="F26">
        <v>2</v>
      </c>
      <c r="G26">
        <v>1</v>
      </c>
      <c r="H26">
        <v>45</v>
      </c>
      <c r="I26">
        <v>1</v>
      </c>
      <c r="J26">
        <v>8</v>
      </c>
      <c r="K26">
        <v>0</v>
      </c>
      <c r="L26">
        <v>2</v>
      </c>
      <c r="M26">
        <v>1</v>
      </c>
      <c r="N26">
        <v>1</v>
      </c>
      <c r="O26">
        <v>3</v>
      </c>
    </row>
    <row r="27" spans="1:15" x14ac:dyDescent="0.2">
      <c r="A27">
        <v>183</v>
      </c>
      <c r="B27">
        <v>1</v>
      </c>
      <c r="C27">
        <v>25395.5</v>
      </c>
      <c r="D27">
        <v>15630.83</v>
      </c>
      <c r="E27">
        <v>6798.4170000000004</v>
      </c>
      <c r="F27">
        <v>2</v>
      </c>
      <c r="G27">
        <v>1</v>
      </c>
      <c r="H27">
        <v>69</v>
      </c>
      <c r="I27">
        <v>1</v>
      </c>
      <c r="J27">
        <v>4</v>
      </c>
      <c r="K27">
        <v>0</v>
      </c>
      <c r="L27">
        <v>0</v>
      </c>
      <c r="M27">
        <v>1</v>
      </c>
      <c r="N27">
        <v>1</v>
      </c>
      <c r="O27">
        <v>3</v>
      </c>
    </row>
    <row r="28" spans="1:15" x14ac:dyDescent="0.2">
      <c r="A28">
        <v>190</v>
      </c>
      <c r="B28">
        <v>1</v>
      </c>
      <c r="C28">
        <v>7930.4170000000004</v>
      </c>
      <c r="D28">
        <v>3485.0830000000001</v>
      </c>
      <c r="E28">
        <v>2272.3330000000001</v>
      </c>
      <c r="F28">
        <v>1</v>
      </c>
      <c r="G28">
        <v>1</v>
      </c>
      <c r="H28">
        <v>79</v>
      </c>
      <c r="I28">
        <v>1</v>
      </c>
      <c r="J28">
        <v>1</v>
      </c>
      <c r="K28">
        <v>0</v>
      </c>
      <c r="L28">
        <v>0</v>
      </c>
      <c r="M28">
        <v>2</v>
      </c>
      <c r="N28">
        <v>2</v>
      </c>
      <c r="O28">
        <v>3</v>
      </c>
    </row>
    <row r="29" spans="1:15" x14ac:dyDescent="0.2">
      <c r="A29">
        <v>198</v>
      </c>
      <c r="B29">
        <v>1</v>
      </c>
      <c r="C29">
        <v>10604.92</v>
      </c>
      <c r="D29">
        <v>5714.9170000000004</v>
      </c>
      <c r="E29">
        <v>1884.3330000000001</v>
      </c>
      <c r="F29">
        <v>2</v>
      </c>
      <c r="G29">
        <v>1</v>
      </c>
      <c r="H29">
        <v>36</v>
      </c>
      <c r="I29">
        <v>1</v>
      </c>
      <c r="J29">
        <v>1</v>
      </c>
      <c r="K29">
        <v>0</v>
      </c>
      <c r="L29">
        <v>0</v>
      </c>
      <c r="M29">
        <v>1</v>
      </c>
      <c r="N29">
        <v>1</v>
      </c>
      <c r="O29">
        <v>3</v>
      </c>
    </row>
    <row r="30" spans="1:15" x14ac:dyDescent="0.2">
      <c r="A30">
        <v>214</v>
      </c>
      <c r="B30">
        <v>2</v>
      </c>
      <c r="C30">
        <v>11419.17</v>
      </c>
      <c r="D30">
        <v>11287.08</v>
      </c>
      <c r="E30">
        <v>6709.1670000000004</v>
      </c>
      <c r="F30">
        <v>2</v>
      </c>
      <c r="G30">
        <v>1</v>
      </c>
      <c r="H30">
        <v>45</v>
      </c>
      <c r="I30">
        <v>1</v>
      </c>
      <c r="J30">
        <v>8</v>
      </c>
      <c r="K30">
        <v>2</v>
      </c>
      <c r="L30">
        <v>4</v>
      </c>
      <c r="M30">
        <v>1</v>
      </c>
      <c r="N30">
        <v>1</v>
      </c>
      <c r="O30">
        <v>1</v>
      </c>
    </row>
    <row r="31" spans="1:15" x14ac:dyDescent="0.2">
      <c r="A31">
        <v>219</v>
      </c>
      <c r="B31">
        <v>2</v>
      </c>
      <c r="C31">
        <v>7500.25</v>
      </c>
      <c r="D31">
        <v>8188.5</v>
      </c>
      <c r="E31">
        <v>4737.5</v>
      </c>
      <c r="F31">
        <v>2</v>
      </c>
      <c r="G31">
        <v>2</v>
      </c>
      <c r="H31">
        <v>29</v>
      </c>
      <c r="I31">
        <v>1</v>
      </c>
      <c r="J31">
        <v>4</v>
      </c>
      <c r="K31">
        <v>1</v>
      </c>
      <c r="L31">
        <v>2</v>
      </c>
      <c r="M31">
        <v>1</v>
      </c>
      <c r="N31">
        <v>1</v>
      </c>
      <c r="O31">
        <v>2</v>
      </c>
    </row>
    <row r="32" spans="1:15" x14ac:dyDescent="0.2">
      <c r="A32">
        <v>220</v>
      </c>
      <c r="B32">
        <v>2</v>
      </c>
      <c r="C32">
        <v>3836.8330000000001</v>
      </c>
      <c r="D32">
        <v>4815.9170000000004</v>
      </c>
      <c r="E32">
        <v>2224.9169999999999</v>
      </c>
      <c r="F32">
        <v>2</v>
      </c>
      <c r="G32">
        <v>2</v>
      </c>
      <c r="H32">
        <v>41</v>
      </c>
      <c r="I32">
        <v>1</v>
      </c>
      <c r="J32">
        <v>2</v>
      </c>
      <c r="K32">
        <v>0</v>
      </c>
      <c r="L32">
        <v>1</v>
      </c>
      <c r="M32">
        <v>1</v>
      </c>
      <c r="N32">
        <v>3</v>
      </c>
      <c r="O32">
        <v>2</v>
      </c>
    </row>
    <row r="33" spans="1:15" x14ac:dyDescent="0.2">
      <c r="A33">
        <v>223</v>
      </c>
      <c r="B33">
        <v>2</v>
      </c>
      <c r="C33">
        <v>20899</v>
      </c>
      <c r="D33">
        <v>21290.080000000002</v>
      </c>
      <c r="E33">
        <v>12993.17</v>
      </c>
      <c r="F33">
        <v>2</v>
      </c>
      <c r="G33">
        <v>2</v>
      </c>
      <c r="H33">
        <v>61</v>
      </c>
      <c r="I33">
        <v>2</v>
      </c>
      <c r="J33">
        <v>10</v>
      </c>
      <c r="K33">
        <v>1</v>
      </c>
      <c r="L33">
        <v>4</v>
      </c>
      <c r="M33">
        <v>2</v>
      </c>
      <c r="N33">
        <v>2</v>
      </c>
      <c r="O33">
        <v>2</v>
      </c>
    </row>
    <row r="34" spans="1:15" x14ac:dyDescent="0.2">
      <c r="A34">
        <v>231</v>
      </c>
      <c r="B34">
        <v>2</v>
      </c>
      <c r="C34">
        <v>18878.580000000002</v>
      </c>
      <c r="D34">
        <v>20913.919999999998</v>
      </c>
      <c r="E34">
        <v>10911.75</v>
      </c>
      <c r="F34">
        <v>2</v>
      </c>
      <c r="G34">
        <v>1</v>
      </c>
      <c r="H34">
        <v>52</v>
      </c>
      <c r="I34">
        <v>2</v>
      </c>
      <c r="J34">
        <v>8</v>
      </c>
      <c r="K34">
        <v>1</v>
      </c>
      <c r="L34">
        <v>2</v>
      </c>
      <c r="M34">
        <v>1</v>
      </c>
      <c r="N34">
        <v>1</v>
      </c>
      <c r="O34">
        <v>2</v>
      </c>
    </row>
    <row r="35" spans="1:15" x14ac:dyDescent="0.2">
      <c r="A35">
        <v>232</v>
      </c>
      <c r="B35">
        <v>2</v>
      </c>
      <c r="C35">
        <v>4871.6670000000004</v>
      </c>
      <c r="D35">
        <v>4820.5</v>
      </c>
      <c r="E35">
        <v>2401</v>
      </c>
      <c r="F35">
        <v>2</v>
      </c>
      <c r="G35">
        <v>2</v>
      </c>
      <c r="H35">
        <v>58</v>
      </c>
      <c r="I35">
        <v>2</v>
      </c>
      <c r="J35">
        <v>2</v>
      </c>
      <c r="K35">
        <v>0</v>
      </c>
      <c r="L35">
        <v>0</v>
      </c>
      <c r="M35">
        <v>1</v>
      </c>
      <c r="N35">
        <v>1</v>
      </c>
      <c r="O35">
        <v>2</v>
      </c>
    </row>
    <row r="36" spans="1:15" x14ac:dyDescent="0.2">
      <c r="A36">
        <v>233</v>
      </c>
      <c r="B36">
        <v>2</v>
      </c>
      <c r="C36">
        <v>17407.5</v>
      </c>
      <c r="D36">
        <v>19575.080000000002</v>
      </c>
      <c r="E36">
        <v>9277.4169999999995</v>
      </c>
      <c r="F36">
        <v>2</v>
      </c>
      <c r="G36">
        <v>1</v>
      </c>
      <c r="H36">
        <v>41</v>
      </c>
      <c r="I36">
        <v>1</v>
      </c>
      <c r="J36">
        <v>7</v>
      </c>
      <c r="K36">
        <v>0</v>
      </c>
      <c r="L36">
        <v>3</v>
      </c>
      <c r="M36">
        <v>1</v>
      </c>
      <c r="N36">
        <v>1</v>
      </c>
      <c r="O36">
        <v>2</v>
      </c>
    </row>
    <row r="37" spans="1:15" x14ac:dyDescent="0.2">
      <c r="A37">
        <v>240</v>
      </c>
      <c r="B37">
        <v>2</v>
      </c>
      <c r="C37">
        <v>7910</v>
      </c>
      <c r="D37">
        <v>8085</v>
      </c>
      <c r="E37">
        <v>4436.0829999999996</v>
      </c>
      <c r="F37">
        <v>2</v>
      </c>
      <c r="G37">
        <v>1</v>
      </c>
      <c r="H37">
        <v>25</v>
      </c>
      <c r="I37">
        <v>1</v>
      </c>
      <c r="J37">
        <v>3</v>
      </c>
      <c r="K37">
        <v>0</v>
      </c>
      <c r="L37">
        <v>1</v>
      </c>
      <c r="M37">
        <v>1</v>
      </c>
      <c r="N37">
        <v>1</v>
      </c>
      <c r="O37">
        <v>2</v>
      </c>
    </row>
    <row r="38" spans="1:15" x14ac:dyDescent="0.2">
      <c r="A38">
        <v>245</v>
      </c>
      <c r="B38">
        <v>2</v>
      </c>
      <c r="C38">
        <v>13813</v>
      </c>
      <c r="D38">
        <v>14094.75</v>
      </c>
      <c r="E38">
        <v>8650.75</v>
      </c>
      <c r="F38">
        <v>2</v>
      </c>
      <c r="G38">
        <v>1</v>
      </c>
      <c r="H38">
        <v>33</v>
      </c>
      <c r="I38">
        <v>1</v>
      </c>
      <c r="J38">
        <v>5</v>
      </c>
      <c r="K38">
        <v>0</v>
      </c>
      <c r="L38">
        <v>3</v>
      </c>
      <c r="M38">
        <v>1</v>
      </c>
      <c r="N38">
        <v>1</v>
      </c>
      <c r="O38">
        <v>2</v>
      </c>
    </row>
    <row r="39" spans="1:15" x14ac:dyDescent="0.2">
      <c r="A39">
        <v>255</v>
      </c>
      <c r="B39">
        <v>2</v>
      </c>
      <c r="C39">
        <v>15304.67</v>
      </c>
      <c r="D39">
        <v>15613.08</v>
      </c>
      <c r="E39">
        <v>8510.3330000000005</v>
      </c>
      <c r="F39">
        <v>2</v>
      </c>
      <c r="G39">
        <v>2</v>
      </c>
      <c r="H39">
        <v>58</v>
      </c>
      <c r="I39">
        <v>2</v>
      </c>
      <c r="J39">
        <v>5</v>
      </c>
      <c r="K39">
        <v>2</v>
      </c>
      <c r="L39">
        <v>0</v>
      </c>
      <c r="M39">
        <v>1</v>
      </c>
      <c r="N39">
        <v>1</v>
      </c>
      <c r="O39">
        <v>3</v>
      </c>
    </row>
    <row r="40" spans="1:15" x14ac:dyDescent="0.2">
      <c r="A40">
        <v>261</v>
      </c>
      <c r="B40">
        <v>2</v>
      </c>
      <c r="C40">
        <v>16013.17</v>
      </c>
      <c r="D40">
        <v>21216.92</v>
      </c>
      <c r="E40">
        <v>8965.8330000000005</v>
      </c>
      <c r="F40">
        <v>2</v>
      </c>
      <c r="G40">
        <v>1</v>
      </c>
      <c r="H40">
        <v>47</v>
      </c>
      <c r="I40">
        <v>1</v>
      </c>
      <c r="J40">
        <v>5</v>
      </c>
      <c r="K40">
        <v>0</v>
      </c>
      <c r="L40">
        <v>3</v>
      </c>
      <c r="M40">
        <v>1</v>
      </c>
      <c r="N40">
        <v>1</v>
      </c>
      <c r="O40">
        <v>3</v>
      </c>
    </row>
    <row r="41" spans="1:15" x14ac:dyDescent="0.2">
      <c r="A41">
        <v>278</v>
      </c>
      <c r="B41">
        <v>2</v>
      </c>
      <c r="C41">
        <v>7754.1670000000004</v>
      </c>
      <c r="D41">
        <v>7427.5829999999996</v>
      </c>
      <c r="E41">
        <v>4062.3330000000001</v>
      </c>
      <c r="F41">
        <v>2</v>
      </c>
      <c r="G41">
        <v>2</v>
      </c>
      <c r="H41">
        <v>44</v>
      </c>
      <c r="I41">
        <v>1</v>
      </c>
      <c r="J41">
        <v>2</v>
      </c>
      <c r="K41">
        <v>0</v>
      </c>
      <c r="L41">
        <v>0</v>
      </c>
      <c r="M41">
        <v>1</v>
      </c>
      <c r="N41">
        <v>1</v>
      </c>
      <c r="O41">
        <v>3</v>
      </c>
    </row>
    <row r="42" spans="1:15" x14ac:dyDescent="0.2">
      <c r="A42">
        <v>308</v>
      </c>
      <c r="B42">
        <v>2</v>
      </c>
      <c r="C42">
        <v>10166.67</v>
      </c>
      <c r="D42">
        <v>10104.08</v>
      </c>
      <c r="E42">
        <v>3763.25</v>
      </c>
      <c r="F42">
        <v>2</v>
      </c>
      <c r="G42">
        <v>1</v>
      </c>
      <c r="H42">
        <v>30</v>
      </c>
      <c r="I42">
        <v>1</v>
      </c>
      <c r="J42">
        <v>2</v>
      </c>
      <c r="K42">
        <v>0</v>
      </c>
      <c r="L42">
        <v>0</v>
      </c>
      <c r="M42">
        <v>1</v>
      </c>
      <c r="N42">
        <v>1</v>
      </c>
      <c r="O42">
        <v>3</v>
      </c>
    </row>
    <row r="43" spans="1:15" x14ac:dyDescent="0.2">
      <c r="A43">
        <v>313</v>
      </c>
      <c r="B43">
        <v>2</v>
      </c>
      <c r="C43">
        <v>20736.669999999998</v>
      </c>
      <c r="D43">
        <v>17309.25</v>
      </c>
      <c r="E43">
        <v>12965.33</v>
      </c>
      <c r="F43">
        <v>2</v>
      </c>
      <c r="G43">
        <v>1</v>
      </c>
      <c r="H43">
        <v>58</v>
      </c>
      <c r="I43">
        <v>2</v>
      </c>
      <c r="J43">
        <v>4</v>
      </c>
      <c r="K43">
        <v>0</v>
      </c>
      <c r="L43">
        <v>0</v>
      </c>
      <c r="M43">
        <v>1</v>
      </c>
      <c r="N43">
        <v>1</v>
      </c>
      <c r="O43">
        <v>3</v>
      </c>
    </row>
    <row r="44" spans="1:15" x14ac:dyDescent="0.2">
      <c r="A44">
        <v>314</v>
      </c>
      <c r="B44">
        <v>2</v>
      </c>
      <c r="C44">
        <v>26198.58</v>
      </c>
      <c r="D44">
        <v>24748.080000000002</v>
      </c>
      <c r="E44">
        <v>8825.6669999999995</v>
      </c>
      <c r="F44">
        <v>2</v>
      </c>
      <c r="G44">
        <v>2</v>
      </c>
      <c r="H44">
        <v>44</v>
      </c>
      <c r="I44">
        <v>2</v>
      </c>
      <c r="J44">
        <v>5</v>
      </c>
      <c r="K44">
        <v>1</v>
      </c>
      <c r="L44">
        <v>2</v>
      </c>
      <c r="M44">
        <v>1</v>
      </c>
      <c r="N44">
        <v>1</v>
      </c>
      <c r="O44">
        <v>3</v>
      </c>
    </row>
    <row r="45" spans="1:15" x14ac:dyDescent="0.2">
      <c r="A45">
        <v>317</v>
      </c>
      <c r="B45">
        <v>2</v>
      </c>
      <c r="C45">
        <v>26801.67</v>
      </c>
      <c r="D45">
        <v>24454.25</v>
      </c>
      <c r="E45">
        <v>11850.42</v>
      </c>
      <c r="F45">
        <v>2</v>
      </c>
      <c r="G45">
        <v>1</v>
      </c>
      <c r="H45">
        <v>37</v>
      </c>
      <c r="I45">
        <v>2</v>
      </c>
      <c r="J45">
        <v>5</v>
      </c>
      <c r="K45">
        <v>2</v>
      </c>
      <c r="L45">
        <v>1</v>
      </c>
      <c r="M45">
        <v>1</v>
      </c>
      <c r="N45">
        <v>1</v>
      </c>
      <c r="O45">
        <v>3</v>
      </c>
    </row>
    <row r="46" spans="1:15" x14ac:dyDescent="0.2">
      <c r="A46">
        <v>326</v>
      </c>
      <c r="B46">
        <v>2</v>
      </c>
      <c r="C46">
        <v>17526.75</v>
      </c>
      <c r="D46">
        <v>21223.83</v>
      </c>
      <c r="E46">
        <v>7264.3329999999996</v>
      </c>
      <c r="F46">
        <v>2</v>
      </c>
      <c r="G46">
        <v>1</v>
      </c>
      <c r="H46">
        <v>31</v>
      </c>
      <c r="I46">
        <v>1</v>
      </c>
      <c r="J46">
        <v>3</v>
      </c>
      <c r="K46">
        <v>1</v>
      </c>
      <c r="L46">
        <v>0</v>
      </c>
      <c r="M46">
        <v>1</v>
      </c>
      <c r="N46">
        <v>1</v>
      </c>
      <c r="O46">
        <v>3</v>
      </c>
    </row>
    <row r="47" spans="1:15" x14ac:dyDescent="0.2">
      <c r="A47">
        <v>329</v>
      </c>
      <c r="B47">
        <v>2</v>
      </c>
      <c r="C47">
        <v>17875</v>
      </c>
      <c r="D47">
        <v>11675.67</v>
      </c>
      <c r="E47">
        <v>7036.75</v>
      </c>
      <c r="F47">
        <v>2</v>
      </c>
      <c r="G47">
        <v>1</v>
      </c>
      <c r="H47">
        <v>56</v>
      </c>
      <c r="I47">
        <v>2</v>
      </c>
      <c r="J47">
        <v>3</v>
      </c>
      <c r="K47">
        <v>0</v>
      </c>
      <c r="L47">
        <v>1</v>
      </c>
      <c r="M47">
        <v>1</v>
      </c>
      <c r="N47">
        <v>1</v>
      </c>
      <c r="O47">
        <v>3</v>
      </c>
    </row>
    <row r="48" spans="1:15" x14ac:dyDescent="0.2">
      <c r="A48">
        <v>330</v>
      </c>
      <c r="B48">
        <v>2</v>
      </c>
      <c r="C48">
        <v>11962.5</v>
      </c>
      <c r="D48">
        <v>12640.92</v>
      </c>
      <c r="E48">
        <v>7908.9170000000004</v>
      </c>
      <c r="F48">
        <v>2</v>
      </c>
      <c r="G48">
        <v>1</v>
      </c>
      <c r="H48">
        <v>31</v>
      </c>
      <c r="I48">
        <v>1</v>
      </c>
      <c r="J48">
        <v>2</v>
      </c>
      <c r="K48">
        <v>0</v>
      </c>
      <c r="L48">
        <v>0</v>
      </c>
      <c r="M48">
        <v>1</v>
      </c>
      <c r="N48">
        <v>1</v>
      </c>
      <c r="O48">
        <v>3</v>
      </c>
    </row>
    <row r="49" spans="1:15" x14ac:dyDescent="0.2">
      <c r="A49">
        <v>332</v>
      </c>
      <c r="B49">
        <v>2</v>
      </c>
      <c r="C49">
        <v>30275.83</v>
      </c>
      <c r="D49">
        <v>17986.419999999998</v>
      </c>
      <c r="E49">
        <v>10393.33</v>
      </c>
      <c r="F49">
        <v>2</v>
      </c>
      <c r="G49">
        <v>1</v>
      </c>
      <c r="H49">
        <v>48</v>
      </c>
      <c r="I49">
        <v>1</v>
      </c>
      <c r="J49">
        <v>5</v>
      </c>
      <c r="K49">
        <v>0</v>
      </c>
      <c r="L49">
        <v>1</v>
      </c>
      <c r="M49">
        <v>1</v>
      </c>
      <c r="N49">
        <v>1</v>
      </c>
      <c r="O49">
        <v>3</v>
      </c>
    </row>
    <row r="50" spans="1:15" x14ac:dyDescent="0.2">
      <c r="A50">
        <v>333</v>
      </c>
      <c r="B50">
        <v>2</v>
      </c>
      <c r="C50">
        <v>24253</v>
      </c>
      <c r="D50">
        <v>25974.17</v>
      </c>
      <c r="E50">
        <v>11280.83</v>
      </c>
      <c r="F50">
        <v>2</v>
      </c>
      <c r="G50">
        <v>1</v>
      </c>
      <c r="H50">
        <v>46</v>
      </c>
      <c r="I50">
        <v>1</v>
      </c>
      <c r="J50">
        <v>4</v>
      </c>
      <c r="K50">
        <v>0</v>
      </c>
      <c r="L50">
        <v>1</v>
      </c>
      <c r="M50">
        <v>1</v>
      </c>
      <c r="N50">
        <v>1</v>
      </c>
      <c r="O50">
        <v>3</v>
      </c>
    </row>
    <row r="51" spans="1:15" x14ac:dyDescent="0.2">
      <c r="A51">
        <v>348</v>
      </c>
      <c r="B51">
        <v>2</v>
      </c>
      <c r="C51">
        <v>21476</v>
      </c>
      <c r="D51">
        <v>22071.919999999998</v>
      </c>
      <c r="E51">
        <v>10253.33</v>
      </c>
      <c r="F51">
        <v>2</v>
      </c>
      <c r="G51">
        <v>2</v>
      </c>
      <c r="H51">
        <v>32</v>
      </c>
      <c r="I51">
        <v>1</v>
      </c>
      <c r="J51">
        <v>3</v>
      </c>
      <c r="K51">
        <v>0</v>
      </c>
      <c r="L51">
        <v>1</v>
      </c>
      <c r="M51">
        <v>1</v>
      </c>
      <c r="N51">
        <v>1</v>
      </c>
      <c r="O51">
        <v>3</v>
      </c>
    </row>
    <row r="52" spans="1:15" x14ac:dyDescent="0.2">
      <c r="A52">
        <v>369</v>
      </c>
      <c r="B52">
        <v>2</v>
      </c>
      <c r="C52">
        <v>40894.33</v>
      </c>
      <c r="D52">
        <v>32479.58</v>
      </c>
      <c r="E52">
        <v>15222</v>
      </c>
      <c r="F52">
        <v>2</v>
      </c>
      <c r="G52">
        <v>2</v>
      </c>
      <c r="H52">
        <v>49</v>
      </c>
      <c r="I52">
        <v>1</v>
      </c>
      <c r="J52">
        <v>4</v>
      </c>
      <c r="K52">
        <v>0</v>
      </c>
      <c r="L52">
        <v>1</v>
      </c>
      <c r="M52">
        <v>1</v>
      </c>
      <c r="N52">
        <v>1</v>
      </c>
      <c r="O52">
        <v>3</v>
      </c>
    </row>
    <row r="53" spans="1:15" x14ac:dyDescent="0.2">
      <c r="A53">
        <v>372</v>
      </c>
      <c r="B53">
        <v>2</v>
      </c>
      <c r="C53">
        <v>22664.33</v>
      </c>
      <c r="D53">
        <v>24743.5</v>
      </c>
      <c r="E53">
        <v>7078.3329999999996</v>
      </c>
      <c r="F53">
        <v>2</v>
      </c>
      <c r="G53">
        <v>1</v>
      </c>
      <c r="H53">
        <v>32</v>
      </c>
      <c r="I53">
        <v>1</v>
      </c>
      <c r="J53">
        <v>2</v>
      </c>
      <c r="K53">
        <v>0</v>
      </c>
      <c r="L53">
        <v>0</v>
      </c>
      <c r="M53">
        <v>1</v>
      </c>
      <c r="N53">
        <v>1</v>
      </c>
      <c r="O53">
        <v>3</v>
      </c>
    </row>
    <row r="54" spans="1:15" x14ac:dyDescent="0.2">
      <c r="A54">
        <v>375</v>
      </c>
      <c r="B54">
        <v>2</v>
      </c>
      <c r="C54">
        <v>11548.25</v>
      </c>
      <c r="D54">
        <v>15866.58</v>
      </c>
      <c r="E54">
        <v>4571.5</v>
      </c>
      <c r="F54">
        <v>2</v>
      </c>
      <c r="G54">
        <v>1</v>
      </c>
      <c r="H54">
        <v>80</v>
      </c>
      <c r="I54">
        <v>1</v>
      </c>
      <c r="J54">
        <v>1</v>
      </c>
      <c r="K54">
        <v>0</v>
      </c>
      <c r="L54">
        <v>0</v>
      </c>
      <c r="M54">
        <v>1</v>
      </c>
      <c r="N54">
        <v>1</v>
      </c>
      <c r="O54">
        <v>3</v>
      </c>
    </row>
    <row r="55" spans="1:15" x14ac:dyDescent="0.2">
      <c r="A55">
        <v>381</v>
      </c>
      <c r="B55">
        <v>2</v>
      </c>
      <c r="C55">
        <v>87529.16</v>
      </c>
      <c r="D55">
        <v>82072.84</v>
      </c>
      <c r="E55">
        <v>24834.25</v>
      </c>
      <c r="F55">
        <v>2</v>
      </c>
      <c r="G55">
        <v>2</v>
      </c>
      <c r="H55">
        <v>70</v>
      </c>
      <c r="I55">
        <v>2</v>
      </c>
      <c r="J55">
        <v>7</v>
      </c>
      <c r="K55">
        <v>0</v>
      </c>
      <c r="L55">
        <v>1</v>
      </c>
      <c r="M55">
        <v>1</v>
      </c>
      <c r="N55">
        <v>1</v>
      </c>
      <c r="O55">
        <v>3</v>
      </c>
    </row>
    <row r="56" spans="1:15" x14ac:dyDescent="0.2">
      <c r="A56">
        <v>388</v>
      </c>
      <c r="B56">
        <v>2</v>
      </c>
      <c r="C56">
        <v>41241.67</v>
      </c>
      <c r="D56">
        <v>35566.080000000002</v>
      </c>
      <c r="E56">
        <v>10179.17</v>
      </c>
      <c r="F56">
        <v>2</v>
      </c>
      <c r="G56">
        <v>2</v>
      </c>
      <c r="H56">
        <v>48</v>
      </c>
      <c r="I56">
        <v>1</v>
      </c>
      <c r="J56">
        <v>3</v>
      </c>
      <c r="K56">
        <v>0</v>
      </c>
      <c r="L56">
        <v>0</v>
      </c>
      <c r="M56">
        <v>1</v>
      </c>
      <c r="N56">
        <v>1</v>
      </c>
      <c r="O56">
        <v>3</v>
      </c>
    </row>
    <row r="57" spans="1:15" x14ac:dyDescent="0.2">
      <c r="A57">
        <v>403</v>
      </c>
      <c r="B57">
        <v>2</v>
      </c>
      <c r="C57">
        <v>74136.66</v>
      </c>
      <c r="D57">
        <v>53046.080000000002</v>
      </c>
      <c r="E57">
        <v>15208</v>
      </c>
      <c r="F57">
        <v>2</v>
      </c>
      <c r="G57">
        <v>2</v>
      </c>
      <c r="H57">
        <v>30</v>
      </c>
      <c r="I57">
        <v>1</v>
      </c>
      <c r="J57">
        <v>3</v>
      </c>
      <c r="K57">
        <v>0</v>
      </c>
      <c r="L57">
        <v>0</v>
      </c>
      <c r="M57">
        <v>1</v>
      </c>
      <c r="N57">
        <v>1</v>
      </c>
      <c r="O57">
        <v>3</v>
      </c>
    </row>
    <row r="58" spans="1:15" x14ac:dyDescent="0.2">
      <c r="A58">
        <v>409</v>
      </c>
      <c r="B58">
        <v>3</v>
      </c>
      <c r="C58">
        <v>8465.8330000000005</v>
      </c>
      <c r="D58">
        <v>8438.3330000000005</v>
      </c>
      <c r="E58">
        <v>5601.3329999999996</v>
      </c>
      <c r="F58">
        <v>1</v>
      </c>
      <c r="G58">
        <v>1</v>
      </c>
      <c r="H58">
        <v>58</v>
      </c>
      <c r="I58">
        <v>2</v>
      </c>
      <c r="J58">
        <v>15</v>
      </c>
      <c r="K58">
        <v>0</v>
      </c>
      <c r="L58">
        <v>5</v>
      </c>
      <c r="M58">
        <v>1</v>
      </c>
      <c r="N58">
        <v>1</v>
      </c>
      <c r="O58">
        <v>1</v>
      </c>
    </row>
    <row r="59" spans="1:15" x14ac:dyDescent="0.2">
      <c r="A59">
        <v>414</v>
      </c>
      <c r="B59">
        <v>3</v>
      </c>
      <c r="C59">
        <v>5032.9170000000004</v>
      </c>
      <c r="D59">
        <v>5603.75</v>
      </c>
      <c r="E59">
        <v>3116.6669999999999</v>
      </c>
      <c r="F59">
        <v>1</v>
      </c>
      <c r="G59">
        <v>1</v>
      </c>
      <c r="H59">
        <v>50</v>
      </c>
      <c r="I59">
        <v>1</v>
      </c>
      <c r="J59">
        <v>5</v>
      </c>
      <c r="K59">
        <v>0</v>
      </c>
      <c r="L59">
        <v>1</v>
      </c>
      <c r="M59">
        <v>1</v>
      </c>
      <c r="N59">
        <v>1</v>
      </c>
      <c r="O59">
        <v>1</v>
      </c>
    </row>
    <row r="60" spans="1:15" x14ac:dyDescent="0.2">
      <c r="A60">
        <v>415</v>
      </c>
      <c r="B60">
        <v>3</v>
      </c>
      <c r="C60">
        <v>5134.1670000000004</v>
      </c>
      <c r="D60">
        <v>5858.0829999999996</v>
      </c>
      <c r="E60">
        <v>2879.75</v>
      </c>
      <c r="F60">
        <v>1</v>
      </c>
      <c r="G60">
        <v>1</v>
      </c>
      <c r="H60">
        <v>31</v>
      </c>
      <c r="I60">
        <v>1</v>
      </c>
      <c r="J60">
        <v>5</v>
      </c>
      <c r="K60">
        <v>0</v>
      </c>
      <c r="L60">
        <v>3</v>
      </c>
      <c r="M60">
        <v>1</v>
      </c>
      <c r="N60">
        <v>1</v>
      </c>
      <c r="O60">
        <v>1</v>
      </c>
    </row>
    <row r="61" spans="1:15" x14ac:dyDescent="0.2">
      <c r="A61">
        <v>426</v>
      </c>
      <c r="B61">
        <v>3</v>
      </c>
      <c r="C61">
        <v>6412.5</v>
      </c>
      <c r="D61">
        <v>5225.25</v>
      </c>
      <c r="E61">
        <v>3084.5</v>
      </c>
      <c r="F61">
        <v>1</v>
      </c>
      <c r="G61">
        <v>1</v>
      </c>
      <c r="H61">
        <v>45</v>
      </c>
      <c r="I61">
        <v>1</v>
      </c>
      <c r="J61">
        <v>5</v>
      </c>
      <c r="K61">
        <v>0</v>
      </c>
      <c r="L61">
        <v>3</v>
      </c>
      <c r="M61">
        <v>1</v>
      </c>
      <c r="N61">
        <v>1</v>
      </c>
      <c r="O61">
        <v>1</v>
      </c>
    </row>
    <row r="62" spans="1:15" x14ac:dyDescent="0.2">
      <c r="A62">
        <v>437</v>
      </c>
      <c r="B62">
        <v>3</v>
      </c>
      <c r="C62">
        <v>13852.17</v>
      </c>
      <c r="D62">
        <v>15094.25</v>
      </c>
      <c r="E62">
        <v>10092.08</v>
      </c>
      <c r="F62">
        <v>1</v>
      </c>
      <c r="G62">
        <v>1</v>
      </c>
      <c r="H62">
        <v>32</v>
      </c>
      <c r="I62">
        <v>1</v>
      </c>
      <c r="J62">
        <v>10</v>
      </c>
      <c r="K62">
        <v>1</v>
      </c>
      <c r="L62">
        <v>3</v>
      </c>
      <c r="M62">
        <v>1</v>
      </c>
      <c r="N62">
        <v>1</v>
      </c>
      <c r="O62">
        <v>1</v>
      </c>
    </row>
    <row r="63" spans="1:15" x14ac:dyDescent="0.2">
      <c r="A63">
        <v>451</v>
      </c>
      <c r="B63">
        <v>3</v>
      </c>
      <c r="C63">
        <v>8004</v>
      </c>
      <c r="D63">
        <v>8263.3330000000005</v>
      </c>
      <c r="E63">
        <v>4571.3329999999996</v>
      </c>
      <c r="F63">
        <v>1</v>
      </c>
      <c r="G63">
        <v>1</v>
      </c>
      <c r="H63">
        <v>73</v>
      </c>
      <c r="I63">
        <v>1</v>
      </c>
      <c r="J63">
        <v>5</v>
      </c>
      <c r="K63">
        <v>0</v>
      </c>
      <c r="L63">
        <v>3</v>
      </c>
      <c r="M63">
        <v>1</v>
      </c>
      <c r="N63">
        <v>1</v>
      </c>
      <c r="O63">
        <v>2</v>
      </c>
    </row>
    <row r="64" spans="1:15" x14ac:dyDescent="0.2">
      <c r="A64">
        <v>459</v>
      </c>
      <c r="B64">
        <v>3</v>
      </c>
      <c r="C64">
        <v>8732.5</v>
      </c>
      <c r="D64">
        <v>13895.42</v>
      </c>
      <c r="E64">
        <v>10172.42</v>
      </c>
      <c r="F64">
        <v>1</v>
      </c>
      <c r="G64">
        <v>1</v>
      </c>
      <c r="H64">
        <v>50</v>
      </c>
      <c r="I64">
        <v>1</v>
      </c>
      <c r="J64">
        <v>5</v>
      </c>
      <c r="K64">
        <v>0</v>
      </c>
      <c r="L64">
        <v>1</v>
      </c>
      <c r="M64">
        <v>1</v>
      </c>
      <c r="N64">
        <v>1</v>
      </c>
      <c r="O64">
        <v>2</v>
      </c>
    </row>
    <row r="65" spans="1:15" x14ac:dyDescent="0.2">
      <c r="A65">
        <v>481</v>
      </c>
      <c r="B65">
        <v>3</v>
      </c>
      <c r="C65">
        <v>13715</v>
      </c>
      <c r="D65">
        <v>11540.92</v>
      </c>
      <c r="E65">
        <v>7833.75</v>
      </c>
      <c r="F65">
        <v>1</v>
      </c>
      <c r="G65">
        <v>1</v>
      </c>
      <c r="H65">
        <v>50</v>
      </c>
      <c r="I65">
        <v>2</v>
      </c>
      <c r="J65">
        <v>6</v>
      </c>
      <c r="K65">
        <v>0</v>
      </c>
      <c r="L65">
        <v>1</v>
      </c>
      <c r="M65">
        <v>1</v>
      </c>
      <c r="N65">
        <v>1</v>
      </c>
      <c r="O65">
        <v>2</v>
      </c>
    </row>
    <row r="66" spans="1:15" x14ac:dyDescent="0.2">
      <c r="A66">
        <v>505</v>
      </c>
      <c r="B66">
        <v>3</v>
      </c>
      <c r="C66">
        <v>16074.92</v>
      </c>
      <c r="D66">
        <v>10562.5</v>
      </c>
      <c r="E66">
        <v>5480.6670000000004</v>
      </c>
      <c r="F66">
        <v>1</v>
      </c>
      <c r="G66">
        <v>1</v>
      </c>
      <c r="H66">
        <v>56</v>
      </c>
      <c r="I66">
        <v>1</v>
      </c>
      <c r="J66">
        <v>5</v>
      </c>
      <c r="K66">
        <v>0</v>
      </c>
      <c r="L66">
        <v>3</v>
      </c>
      <c r="M66">
        <v>2</v>
      </c>
      <c r="N66">
        <v>2</v>
      </c>
      <c r="O66">
        <v>3</v>
      </c>
    </row>
    <row r="67" spans="1:15" x14ac:dyDescent="0.2">
      <c r="A67">
        <v>506</v>
      </c>
      <c r="B67">
        <v>3</v>
      </c>
      <c r="C67">
        <v>38661.25</v>
      </c>
      <c r="D67">
        <v>27043.08</v>
      </c>
      <c r="E67">
        <v>13226.08</v>
      </c>
      <c r="F67">
        <v>2</v>
      </c>
      <c r="G67">
        <v>1</v>
      </c>
      <c r="H67">
        <v>58</v>
      </c>
      <c r="I67">
        <v>2</v>
      </c>
      <c r="J67">
        <v>12</v>
      </c>
      <c r="K67">
        <v>1</v>
      </c>
      <c r="L67">
        <v>2</v>
      </c>
      <c r="M67">
        <v>1</v>
      </c>
      <c r="N67">
        <v>1</v>
      </c>
      <c r="O67">
        <v>3</v>
      </c>
    </row>
    <row r="68" spans="1:15" x14ac:dyDescent="0.2">
      <c r="A68">
        <v>518</v>
      </c>
      <c r="B68">
        <v>3</v>
      </c>
      <c r="C68">
        <v>21490</v>
      </c>
      <c r="D68">
        <v>10929.92</v>
      </c>
      <c r="E68">
        <v>8141.8329999999996</v>
      </c>
      <c r="F68">
        <v>1</v>
      </c>
      <c r="G68">
        <v>1</v>
      </c>
      <c r="H68">
        <v>43</v>
      </c>
      <c r="I68">
        <v>1</v>
      </c>
      <c r="J68">
        <v>6</v>
      </c>
      <c r="K68">
        <v>0</v>
      </c>
      <c r="L68">
        <v>3</v>
      </c>
      <c r="M68">
        <v>1</v>
      </c>
      <c r="N68">
        <v>1</v>
      </c>
      <c r="O68">
        <v>3</v>
      </c>
    </row>
    <row r="69" spans="1:15" x14ac:dyDescent="0.2">
      <c r="A69">
        <v>528</v>
      </c>
      <c r="B69">
        <v>3</v>
      </c>
      <c r="C69">
        <v>21710.080000000002</v>
      </c>
      <c r="D69">
        <v>12439.25</v>
      </c>
      <c r="E69">
        <v>7422.3329999999996</v>
      </c>
      <c r="F69">
        <v>2</v>
      </c>
      <c r="G69">
        <v>1</v>
      </c>
      <c r="H69">
        <v>49</v>
      </c>
      <c r="I69">
        <v>1</v>
      </c>
      <c r="J69">
        <v>5</v>
      </c>
      <c r="K69">
        <v>0</v>
      </c>
      <c r="L69">
        <v>0</v>
      </c>
      <c r="M69">
        <v>1</v>
      </c>
      <c r="N69">
        <v>1</v>
      </c>
      <c r="O69">
        <v>3</v>
      </c>
    </row>
    <row r="70" spans="1:15" x14ac:dyDescent="0.2">
      <c r="A70">
        <v>529</v>
      </c>
      <c r="B70">
        <v>3</v>
      </c>
      <c r="C70">
        <v>13802.5</v>
      </c>
      <c r="D70">
        <v>10231</v>
      </c>
      <c r="E70">
        <v>6786.8329999999996</v>
      </c>
      <c r="F70">
        <v>2</v>
      </c>
      <c r="G70">
        <v>1</v>
      </c>
      <c r="H70">
        <v>63</v>
      </c>
      <c r="I70">
        <v>1</v>
      </c>
      <c r="J70">
        <v>3</v>
      </c>
      <c r="K70">
        <v>0</v>
      </c>
      <c r="L70">
        <v>0</v>
      </c>
      <c r="M70">
        <v>1</v>
      </c>
      <c r="N70">
        <v>1</v>
      </c>
      <c r="O70">
        <v>3</v>
      </c>
    </row>
    <row r="71" spans="1:15" x14ac:dyDescent="0.2">
      <c r="A71">
        <v>531</v>
      </c>
      <c r="B71">
        <v>3</v>
      </c>
      <c r="C71">
        <v>28636.67</v>
      </c>
      <c r="D71">
        <v>16782.669999999998</v>
      </c>
      <c r="E71">
        <v>13331.92</v>
      </c>
      <c r="F71">
        <v>1</v>
      </c>
      <c r="G71">
        <v>1</v>
      </c>
      <c r="H71">
        <v>51</v>
      </c>
      <c r="I71">
        <v>1</v>
      </c>
      <c r="J71">
        <v>6</v>
      </c>
      <c r="K71">
        <v>0</v>
      </c>
      <c r="L71">
        <v>3</v>
      </c>
      <c r="M71">
        <v>1</v>
      </c>
      <c r="N71">
        <v>1</v>
      </c>
      <c r="O71">
        <v>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zoomScale="176" workbookViewId="0">
      <selection sqref="A1:B15"/>
    </sheetView>
  </sheetViews>
  <sheetFormatPr baseColWidth="10" defaultColWidth="8.83203125" defaultRowHeight="15" x14ac:dyDescent="0.2"/>
  <sheetData>
    <row r="1" spans="1:2" x14ac:dyDescent="0.2">
      <c r="A1" s="1" t="s">
        <v>15</v>
      </c>
      <c r="B1" s="1" t="s">
        <v>16</v>
      </c>
    </row>
    <row r="2" spans="1:2" x14ac:dyDescent="0.2">
      <c r="A2" t="s">
        <v>1</v>
      </c>
      <c r="B2" t="s">
        <v>17</v>
      </c>
    </row>
    <row r="3" spans="1:2" x14ac:dyDescent="0.2">
      <c r="A3" t="s">
        <v>2</v>
      </c>
      <c r="B3" t="s">
        <v>18</v>
      </c>
    </row>
    <row r="4" spans="1:2" x14ac:dyDescent="0.2">
      <c r="A4" t="s">
        <v>3</v>
      </c>
      <c r="B4" t="s">
        <v>19</v>
      </c>
    </row>
    <row r="5" spans="1:2" x14ac:dyDescent="0.2">
      <c r="A5" t="s">
        <v>4</v>
      </c>
      <c r="B5" t="s">
        <v>20</v>
      </c>
    </row>
    <row r="6" spans="1:2" x14ac:dyDescent="0.2">
      <c r="A6" t="s">
        <v>5</v>
      </c>
      <c r="B6" t="s">
        <v>21</v>
      </c>
    </row>
    <row r="7" spans="1:2" x14ac:dyDescent="0.2">
      <c r="A7" t="s">
        <v>6</v>
      </c>
      <c r="B7" t="s">
        <v>22</v>
      </c>
    </row>
    <row r="8" spans="1:2" x14ac:dyDescent="0.2">
      <c r="A8" t="s">
        <v>7</v>
      </c>
      <c r="B8" t="s">
        <v>23</v>
      </c>
    </row>
    <row r="9" spans="1:2" x14ac:dyDescent="0.2">
      <c r="A9" t="s">
        <v>8</v>
      </c>
      <c r="B9" t="s">
        <v>24</v>
      </c>
    </row>
    <row r="10" spans="1:2" x14ac:dyDescent="0.2">
      <c r="A10" t="s">
        <v>9</v>
      </c>
      <c r="B10" t="s">
        <v>25</v>
      </c>
    </row>
    <row r="11" spans="1:2" x14ac:dyDescent="0.2">
      <c r="A11" t="s">
        <v>10</v>
      </c>
      <c r="B11" t="s">
        <v>26</v>
      </c>
    </row>
    <row r="12" spans="1:2" x14ac:dyDescent="0.2">
      <c r="A12" t="s">
        <v>11</v>
      </c>
      <c r="B12" t="s">
        <v>27</v>
      </c>
    </row>
    <row r="13" spans="1:2" x14ac:dyDescent="0.2">
      <c r="A13" t="s">
        <v>12</v>
      </c>
      <c r="B13" t="s">
        <v>28</v>
      </c>
    </row>
    <row r="14" spans="1:2" x14ac:dyDescent="0.2">
      <c r="A14" t="s">
        <v>13</v>
      </c>
      <c r="B14" t="s">
        <v>29</v>
      </c>
    </row>
    <row r="15" spans="1:2" x14ac:dyDescent="0.2">
      <c r="A15" t="s">
        <v>14</v>
      </c>
      <c r="B15" t="s"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ASFData</vt:lpstr>
      <vt:lpstr>Contingency Table</vt:lpstr>
      <vt:lpstr>Agricultural Households Differe</vt:lpstr>
      <vt:lpstr>Location Type vs Household Inco</vt:lpstr>
      <vt:lpstr>Poverty vs Location</vt:lpstr>
      <vt:lpstr>Sample Data</vt:lpstr>
      <vt:lpstr>Variable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Armaine  Gilo</cp:lastModifiedBy>
  <dcterms:created xsi:type="dcterms:W3CDTF">2023-07-22T15:01:46Z</dcterms:created>
  <dcterms:modified xsi:type="dcterms:W3CDTF">2023-07-23T00:45:49Z</dcterms:modified>
</cp:coreProperties>
</file>