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hu\Documents\STT101A-Project\"/>
    </mc:Choice>
  </mc:AlternateContent>
  <xr:revisionPtr revIDLastSave="0" documentId="13_ncr:1_{9001B736-1356-4139-820C-B05D82982094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ASFData" sheetId="9" state="hidden" r:id="rId1"/>
    <sheet name="Variable Description" sheetId="2" r:id="rId2"/>
    <sheet name="Contingency Table ROOF LOC" sheetId="19" r:id="rId3"/>
    <sheet name="DataCopy" sheetId="17" state="hidden" r:id="rId4"/>
    <sheet name="ChiSquare2" sheetId="21" r:id="rId5"/>
    <sheet name="Hypothesis" sheetId="16" r:id="rId6"/>
    <sheet name="Contingency Table" sheetId="4" r:id="rId7"/>
    <sheet name="Agricultural Households Differe" sheetId="12" r:id="rId8"/>
    <sheet name="Location Type vs Household Inco" sheetId="8" r:id="rId9"/>
    <sheet name="Poverty vs Location" sheetId="3" r:id="rId10"/>
    <sheet name="Sample Data" sheetId="1" r:id="rId11"/>
    <sheet name="Original Data (500)" sheetId="13" r:id="rId12"/>
    <sheet name="ChiSquare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1" l="1"/>
  <c r="D7" i="21"/>
  <c r="E7" i="21" s="1"/>
  <c r="B7" i="21"/>
  <c r="D6" i="21"/>
  <c r="C6" i="21"/>
  <c r="B6" i="21"/>
  <c r="B21" i="21"/>
  <c r="B24" i="21" s="1"/>
  <c r="E6" i="21"/>
  <c r="D8" i="21"/>
  <c r="C8" i="21"/>
  <c r="B8" i="21"/>
  <c r="A14" i="21"/>
  <c r="A13" i="21"/>
  <c r="B11" i="21"/>
  <c r="A12" i="21"/>
  <c r="D12" i="21"/>
  <c r="C12" i="21"/>
  <c r="B12" i="21"/>
  <c r="I5" i="19"/>
  <c r="I4" i="19"/>
  <c r="H6" i="19"/>
  <c r="H4" i="19"/>
  <c r="H5" i="19"/>
  <c r="I6" i="19"/>
  <c r="G4" i="19"/>
  <c r="G5" i="19"/>
  <c r="G6" i="19"/>
  <c r="B23" i="18"/>
  <c r="B26" i="18" s="1"/>
  <c r="E9" i="18"/>
  <c r="C14" i="18" s="1"/>
  <c r="E8" i="18"/>
  <c r="E7" i="18"/>
  <c r="B15" i="18" s="1"/>
  <c r="E6" i="18"/>
  <c r="D9" i="18"/>
  <c r="D14" i="18" s="1"/>
  <c r="C9" i="18"/>
  <c r="B9" i="18"/>
  <c r="A16" i="18"/>
  <c r="D15" i="18"/>
  <c r="I7" i="18" s="1"/>
  <c r="I15" i="18" s="1"/>
  <c r="C15" i="18"/>
  <c r="H7" i="18" s="1"/>
  <c r="H15" i="18" s="1"/>
  <c r="A15" i="18"/>
  <c r="A14" i="18"/>
  <c r="B12" i="18"/>
  <c r="A13" i="18"/>
  <c r="D13" i="18"/>
  <c r="C13" i="18"/>
  <c r="B13" i="18"/>
  <c r="B13" i="16"/>
  <c r="E17" i="16" s="1"/>
  <c r="B12" i="16"/>
  <c r="B11" i="16"/>
  <c r="B9" i="16"/>
  <c r="E16" i="16" s="1"/>
  <c r="B8" i="16"/>
  <c r="B7" i="16"/>
  <c r="C541" i="13"/>
  <c r="D541" i="13"/>
  <c r="E541" i="13"/>
  <c r="F541" i="13"/>
  <c r="G541" i="13"/>
  <c r="H541" i="13"/>
  <c r="I541" i="13"/>
  <c r="J541" i="13"/>
  <c r="K541" i="13"/>
  <c r="L541" i="13"/>
  <c r="M541" i="13"/>
  <c r="N541" i="13"/>
  <c r="O541" i="13"/>
  <c r="B541" i="13"/>
  <c r="E8" i="21" l="1"/>
  <c r="C13" i="21"/>
  <c r="D13" i="21"/>
  <c r="I6" i="21" s="1"/>
  <c r="I13" i="21" s="1"/>
  <c r="B13" i="21"/>
  <c r="D14" i="21"/>
  <c r="I7" i="21" s="1"/>
  <c r="I14" i="21" s="1"/>
  <c r="H6" i="21"/>
  <c r="H13" i="21" s="1"/>
  <c r="B14" i="21"/>
  <c r="G7" i="21" s="1"/>
  <c r="G14" i="21" s="1"/>
  <c r="D15" i="21"/>
  <c r="C14" i="21"/>
  <c r="H7" i="21" s="1"/>
  <c r="H14" i="21" s="1"/>
  <c r="G6" i="21"/>
  <c r="G13" i="21" s="1"/>
  <c r="E13" i="21"/>
  <c r="J6" i="19"/>
  <c r="I7" i="19"/>
  <c r="J5" i="19"/>
  <c r="H7" i="19"/>
  <c r="G7" i="19"/>
  <c r="J4" i="19"/>
  <c r="E15" i="18"/>
  <c r="G7" i="18"/>
  <c r="G15" i="18" s="1"/>
  <c r="I6" i="18"/>
  <c r="I14" i="18" s="1"/>
  <c r="D17" i="18"/>
  <c r="H6" i="18"/>
  <c r="H14" i="18" s="1"/>
  <c r="C17" i="18"/>
  <c r="B16" i="18"/>
  <c r="B14" i="18"/>
  <c r="D16" i="18"/>
  <c r="I8" i="18" s="1"/>
  <c r="I16" i="18" s="1"/>
  <c r="C16" i="18"/>
  <c r="H8" i="18" s="1"/>
  <c r="H16" i="18" s="1"/>
  <c r="E14" i="18"/>
  <c r="E19" i="16"/>
  <c r="B21" i="16"/>
  <c r="E18" i="16"/>
  <c r="B20" i="16"/>
  <c r="B22" i="16" s="1"/>
  <c r="B17" i="16"/>
  <c r="B16" i="16"/>
  <c r="B25" i="21" l="1"/>
  <c r="B26" i="21" s="1"/>
  <c r="A27" i="21" s="1"/>
  <c r="B15" i="21"/>
  <c r="C15" i="21"/>
  <c r="E14" i="21"/>
  <c r="A30" i="21"/>
  <c r="J7" i="19"/>
  <c r="G6" i="18"/>
  <c r="G14" i="18" s="1"/>
  <c r="B27" i="18" s="1"/>
  <c r="B28" i="18" s="1"/>
  <c r="A29" i="18" s="1"/>
  <c r="A32" i="18"/>
  <c r="B17" i="18"/>
  <c r="E17" i="18" s="1"/>
  <c r="G8" i="18"/>
  <c r="G16" i="18" s="1"/>
  <c r="E16" i="18"/>
  <c r="B18" i="16"/>
  <c r="B19" i="16" s="1"/>
  <c r="B26" i="16"/>
  <c r="B25" i="16"/>
  <c r="E21" i="16"/>
  <c r="E22" i="16" s="1"/>
  <c r="B27" i="16"/>
  <c r="A28" i="16" s="1"/>
  <c r="E15" i="21" l="1"/>
  <c r="D7" i="12" l="1"/>
  <c r="C7" i="12"/>
  <c r="B7" i="12"/>
  <c r="D6" i="12"/>
  <c r="C6" i="12"/>
  <c r="B6" i="12"/>
  <c r="K3" i="4"/>
  <c r="K5" i="4" s="1"/>
  <c r="K4" i="4"/>
  <c r="L4" i="4"/>
  <c r="L3" i="4"/>
  <c r="J4" i="4"/>
  <c r="J3" i="4"/>
  <c r="J5" i="4" s="1"/>
  <c r="L5" i="4"/>
  <c r="M4" i="4"/>
  <c r="B21" i="12"/>
  <c r="B24" i="12" s="1"/>
  <c r="E7" i="12"/>
  <c r="E6" i="12"/>
  <c r="D8" i="12"/>
  <c r="C8" i="12"/>
  <c r="B8" i="12"/>
  <c r="A14" i="12"/>
  <c r="A13" i="12"/>
  <c r="B11" i="12"/>
  <c r="A12" i="12"/>
  <c r="D12" i="12"/>
  <c r="C12" i="12"/>
  <c r="B12" i="12"/>
  <c r="B14" i="8"/>
  <c r="C12" i="8"/>
  <c r="J2" i="8"/>
  <c r="B11" i="8"/>
  <c r="B12" i="8"/>
  <c r="E6" i="8"/>
  <c r="D6" i="8"/>
  <c r="C6" i="8"/>
  <c r="B6" i="8"/>
  <c r="E5" i="8"/>
  <c r="D5" i="8"/>
  <c r="C5" i="8"/>
  <c r="B5" i="8"/>
  <c r="C11" i="8"/>
  <c r="J3" i="8"/>
  <c r="G11" i="8" s="1"/>
  <c r="C7" i="3"/>
  <c r="C8" i="3"/>
  <c r="C9" i="3"/>
  <c r="D9" i="3" s="1"/>
  <c r="C10" i="3"/>
  <c r="D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D57" i="3" s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6" i="3"/>
  <c r="B17" i="3"/>
  <c r="B18" i="3"/>
  <c r="B19" i="3"/>
  <c r="D19" i="3" s="1"/>
  <c r="B20" i="3"/>
  <c r="B21" i="3"/>
  <c r="D21" i="3" s="1"/>
  <c r="B22" i="3"/>
  <c r="B23" i="3"/>
  <c r="D23" i="3" s="1"/>
  <c r="B24" i="3"/>
  <c r="B25" i="3"/>
  <c r="B26" i="3"/>
  <c r="B27" i="3"/>
  <c r="B28" i="3"/>
  <c r="D28" i="3" s="1"/>
  <c r="B29" i="3"/>
  <c r="B30" i="3"/>
  <c r="B31" i="3"/>
  <c r="D31" i="3" s="1"/>
  <c r="B32" i="3"/>
  <c r="D32" i="3" s="1"/>
  <c r="B33" i="3"/>
  <c r="B34" i="3"/>
  <c r="D34" i="3" s="1"/>
  <c r="B35" i="3"/>
  <c r="D35" i="3" s="1"/>
  <c r="B36" i="3"/>
  <c r="D36" i="3" s="1"/>
  <c r="B37" i="3"/>
  <c r="B38" i="3"/>
  <c r="B39" i="3"/>
  <c r="D39" i="3" s="1"/>
  <c r="B40" i="3"/>
  <c r="D40" i="3" s="1"/>
  <c r="B41" i="3"/>
  <c r="D41" i="3" s="1"/>
  <c r="B42" i="3"/>
  <c r="B43" i="3"/>
  <c r="B44" i="3"/>
  <c r="B45" i="3"/>
  <c r="B46" i="3"/>
  <c r="B47" i="3"/>
  <c r="B48" i="3"/>
  <c r="D48" i="3" s="1"/>
  <c r="B49" i="3"/>
  <c r="B50" i="3"/>
  <c r="B51" i="3"/>
  <c r="B52" i="3"/>
  <c r="D52" i="3" s="1"/>
  <c r="B53" i="3"/>
  <c r="B54" i="3"/>
  <c r="B55" i="3"/>
  <c r="D55" i="3" s="1"/>
  <c r="B56" i="3"/>
  <c r="D56" i="3" s="1"/>
  <c r="B57" i="3"/>
  <c r="B58" i="3"/>
  <c r="B59" i="3"/>
  <c r="D59" i="3" s="1"/>
  <c r="B60" i="3"/>
  <c r="B61" i="3"/>
  <c r="B62" i="3"/>
  <c r="B63" i="3"/>
  <c r="D63" i="3" s="1"/>
  <c r="B64" i="3"/>
  <c r="D64" i="3" s="1"/>
  <c r="B65" i="3"/>
  <c r="B66" i="3"/>
  <c r="B67" i="3"/>
  <c r="B68" i="3"/>
  <c r="B69" i="3"/>
  <c r="B70" i="3"/>
  <c r="B71" i="3"/>
  <c r="D71" i="3" s="1"/>
  <c r="B72" i="3"/>
  <c r="B73" i="3"/>
  <c r="B74" i="3"/>
  <c r="D74" i="3" s="1"/>
  <c r="B75" i="3"/>
  <c r="B8" i="3"/>
  <c r="B9" i="3"/>
  <c r="B10" i="3"/>
  <c r="B11" i="3"/>
  <c r="B12" i="3"/>
  <c r="B13" i="3"/>
  <c r="D13" i="3" s="1"/>
  <c r="B14" i="3"/>
  <c r="D14" i="3" s="1"/>
  <c r="B15" i="3"/>
  <c r="D15" i="3" s="1"/>
  <c r="B16" i="3"/>
  <c r="D16" i="3" s="1"/>
  <c r="B7" i="3"/>
  <c r="B6" i="3"/>
  <c r="B157" i="3"/>
  <c r="B160" i="3" s="1"/>
  <c r="D75" i="3"/>
  <c r="D73" i="3"/>
  <c r="D66" i="3"/>
  <c r="D65" i="3"/>
  <c r="D61" i="3"/>
  <c r="D51" i="3"/>
  <c r="D50" i="3"/>
  <c r="D49" i="3"/>
  <c r="D37" i="3"/>
  <c r="D27" i="3"/>
  <c r="D26" i="3"/>
  <c r="D25" i="3"/>
  <c r="D18" i="3"/>
  <c r="D17" i="3"/>
  <c r="D11" i="3"/>
  <c r="D7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B79" i="3"/>
  <c r="A80" i="3"/>
  <c r="C80" i="3"/>
  <c r="B80" i="3"/>
  <c r="D33" i="3" l="1"/>
  <c r="D60" i="3"/>
  <c r="D72" i="3"/>
  <c r="D45" i="3"/>
  <c r="D24" i="3"/>
  <c r="D47" i="3"/>
  <c r="D8" i="3"/>
  <c r="D58" i="3"/>
  <c r="D22" i="3"/>
  <c r="D69" i="3"/>
  <c r="D12" i="3"/>
  <c r="D68" i="3"/>
  <c r="D44" i="3"/>
  <c r="D20" i="3"/>
  <c r="D67" i="3"/>
  <c r="D43" i="3"/>
  <c r="D42" i="3"/>
  <c r="D53" i="3"/>
  <c r="D29" i="3"/>
  <c r="C76" i="3"/>
  <c r="M5" i="4"/>
  <c r="M3" i="4"/>
  <c r="E8" i="12"/>
  <c r="C13" i="12" s="1"/>
  <c r="C14" i="8"/>
  <c r="D11" i="8"/>
  <c r="D12" i="8"/>
  <c r="D30" i="3"/>
  <c r="D62" i="3"/>
  <c r="D54" i="3"/>
  <c r="D38" i="3"/>
  <c r="D70" i="3"/>
  <c r="D46" i="3"/>
  <c r="B76" i="3"/>
  <c r="D6" i="3"/>
  <c r="D76" i="3" l="1"/>
  <c r="B81" i="3" s="1"/>
  <c r="F6" i="3" s="1"/>
  <c r="F81" i="3" s="1"/>
  <c r="B14" i="12"/>
  <c r="H6" i="12"/>
  <c r="H13" i="12" s="1"/>
  <c r="B13" i="12"/>
  <c r="C14" i="12"/>
  <c r="H7" i="12" s="1"/>
  <c r="H14" i="12" s="1"/>
  <c r="D14" i="12"/>
  <c r="I7" i="12" s="1"/>
  <c r="I14" i="12" s="1"/>
  <c r="D13" i="12"/>
  <c r="G7" i="12"/>
  <c r="G14" i="12" s="1"/>
  <c r="E11" i="8"/>
  <c r="F11" i="8" s="1"/>
  <c r="C99" i="3" l="1"/>
  <c r="G24" i="3" s="1"/>
  <c r="G99" i="3" s="1"/>
  <c r="B144" i="3"/>
  <c r="C102" i="3"/>
  <c r="G27" i="3" s="1"/>
  <c r="G102" i="3" s="1"/>
  <c r="B132" i="3"/>
  <c r="F57" i="3" s="1"/>
  <c r="F132" i="3" s="1"/>
  <c r="C132" i="3"/>
  <c r="G57" i="3" s="1"/>
  <c r="G132" i="3" s="1"/>
  <c r="B146" i="3"/>
  <c r="F71" i="3" s="1"/>
  <c r="F146" i="3" s="1"/>
  <c r="B149" i="3"/>
  <c r="F74" i="3" s="1"/>
  <c r="F149" i="3" s="1"/>
  <c r="B116" i="3"/>
  <c r="F41" i="3" s="1"/>
  <c r="F116" i="3" s="1"/>
  <c r="B137" i="3"/>
  <c r="F62" i="3" s="1"/>
  <c r="F137" i="3" s="1"/>
  <c r="C107" i="3"/>
  <c r="G32" i="3" s="1"/>
  <c r="G107" i="3" s="1"/>
  <c r="B126" i="3"/>
  <c r="F51" i="3" s="1"/>
  <c r="F126" i="3" s="1"/>
  <c r="C108" i="3"/>
  <c r="G33" i="3" s="1"/>
  <c r="G108" i="3" s="1"/>
  <c r="B88" i="3"/>
  <c r="F13" i="3" s="1"/>
  <c r="F88" i="3" s="1"/>
  <c r="C124" i="3"/>
  <c r="G49" i="3" s="1"/>
  <c r="G124" i="3" s="1"/>
  <c r="B99" i="3"/>
  <c r="F24" i="3" s="1"/>
  <c r="F99" i="3" s="1"/>
  <c r="B117" i="3"/>
  <c r="F42" i="3" s="1"/>
  <c r="F117" i="3" s="1"/>
  <c r="B143" i="3"/>
  <c r="F68" i="3" s="1"/>
  <c r="F143" i="3" s="1"/>
  <c r="B133" i="3"/>
  <c r="F58" i="3" s="1"/>
  <c r="F133" i="3" s="1"/>
  <c r="B127" i="3"/>
  <c r="B101" i="3"/>
  <c r="F26" i="3" s="1"/>
  <c r="F101" i="3" s="1"/>
  <c r="B82" i="3"/>
  <c r="F7" i="3" s="1"/>
  <c r="F82" i="3" s="1"/>
  <c r="C84" i="3"/>
  <c r="G9" i="3" s="1"/>
  <c r="G84" i="3" s="1"/>
  <c r="B150" i="3"/>
  <c r="F75" i="3" s="1"/>
  <c r="F150" i="3" s="1"/>
  <c r="C97" i="3"/>
  <c r="G22" i="3" s="1"/>
  <c r="G97" i="3" s="1"/>
  <c r="B111" i="3"/>
  <c r="F36" i="3" s="1"/>
  <c r="F111" i="3" s="1"/>
  <c r="B103" i="3"/>
  <c r="F28" i="3" s="1"/>
  <c r="F103" i="3" s="1"/>
  <c r="C140" i="3"/>
  <c r="G65" i="3" s="1"/>
  <c r="G140" i="3" s="1"/>
  <c r="C133" i="3"/>
  <c r="G58" i="3" s="1"/>
  <c r="G133" i="3" s="1"/>
  <c r="B125" i="3"/>
  <c r="F50" i="3" s="1"/>
  <c r="F125" i="3" s="1"/>
  <c r="C142" i="3"/>
  <c r="G67" i="3" s="1"/>
  <c r="G142" i="3" s="1"/>
  <c r="C114" i="3"/>
  <c r="G39" i="3" s="1"/>
  <c r="G114" i="3" s="1"/>
  <c r="C148" i="3"/>
  <c r="G73" i="3" s="1"/>
  <c r="G148" i="3" s="1"/>
  <c r="B108" i="3"/>
  <c r="F33" i="3" s="1"/>
  <c r="F108" i="3" s="1"/>
  <c r="C87" i="3"/>
  <c r="G12" i="3" s="1"/>
  <c r="G87" i="3" s="1"/>
  <c r="C121" i="3"/>
  <c r="G46" i="3" s="1"/>
  <c r="G121" i="3" s="1"/>
  <c r="B89" i="3"/>
  <c r="F14" i="3" s="1"/>
  <c r="F89" i="3" s="1"/>
  <c r="B136" i="3"/>
  <c r="F61" i="3" s="1"/>
  <c r="F136" i="3" s="1"/>
  <c r="B90" i="3"/>
  <c r="F15" i="3" s="1"/>
  <c r="F90" i="3" s="1"/>
  <c r="B120" i="3"/>
  <c r="F45" i="3" s="1"/>
  <c r="F120" i="3" s="1"/>
  <c r="B148" i="3"/>
  <c r="F73" i="3" s="1"/>
  <c r="F148" i="3" s="1"/>
  <c r="B102" i="3"/>
  <c r="F27" i="3" s="1"/>
  <c r="F102" i="3" s="1"/>
  <c r="B93" i="3"/>
  <c r="F18" i="3" s="1"/>
  <c r="F93" i="3" s="1"/>
  <c r="B109" i="3"/>
  <c r="F34" i="3" s="1"/>
  <c r="F109" i="3" s="1"/>
  <c r="C145" i="3"/>
  <c r="G70" i="3" s="1"/>
  <c r="G145" i="3" s="1"/>
  <c r="C105" i="3"/>
  <c r="G30" i="3" s="1"/>
  <c r="G105" i="3" s="1"/>
  <c r="C120" i="3"/>
  <c r="G45" i="3" s="1"/>
  <c r="G120" i="3" s="1"/>
  <c r="B131" i="3"/>
  <c r="F56" i="3" s="1"/>
  <c r="F131" i="3" s="1"/>
  <c r="C93" i="3"/>
  <c r="G18" i="3" s="1"/>
  <c r="G93" i="3" s="1"/>
  <c r="C129" i="3"/>
  <c r="G54" i="3" s="1"/>
  <c r="G129" i="3" s="1"/>
  <c r="B110" i="3"/>
  <c r="F35" i="3" s="1"/>
  <c r="F110" i="3" s="1"/>
  <c r="C150" i="3"/>
  <c r="G75" i="3" s="1"/>
  <c r="G150" i="3" s="1"/>
  <c r="B97" i="3"/>
  <c r="F22" i="3" s="1"/>
  <c r="F97" i="3" s="1"/>
  <c r="C126" i="3"/>
  <c r="G51" i="3" s="1"/>
  <c r="G126" i="3" s="1"/>
  <c r="C101" i="3"/>
  <c r="G26" i="3" s="1"/>
  <c r="G101" i="3" s="1"/>
  <c r="B91" i="3"/>
  <c r="F16" i="3" s="1"/>
  <c r="F91" i="3" s="1"/>
  <c r="C135" i="3"/>
  <c r="G60" i="3" s="1"/>
  <c r="G135" i="3" s="1"/>
  <c r="B139" i="3"/>
  <c r="D139" i="3" s="1"/>
  <c r="C118" i="3"/>
  <c r="G43" i="3" s="1"/>
  <c r="G118" i="3" s="1"/>
  <c r="B134" i="3"/>
  <c r="F59" i="3" s="1"/>
  <c r="F134" i="3" s="1"/>
  <c r="C136" i="3"/>
  <c r="G61" i="3" s="1"/>
  <c r="G136" i="3" s="1"/>
  <c r="B140" i="3"/>
  <c r="F65" i="3" s="1"/>
  <c r="F140" i="3" s="1"/>
  <c r="C91" i="3"/>
  <c r="G16" i="3" s="1"/>
  <c r="G91" i="3" s="1"/>
  <c r="B124" i="3"/>
  <c r="F49" i="3" s="1"/>
  <c r="F124" i="3" s="1"/>
  <c r="B121" i="3"/>
  <c r="F46" i="3" s="1"/>
  <c r="F121" i="3" s="1"/>
  <c r="C100" i="3"/>
  <c r="G25" i="3" s="1"/>
  <c r="G100" i="3" s="1"/>
  <c r="B123" i="3"/>
  <c r="F48" i="3" s="1"/>
  <c r="F123" i="3" s="1"/>
  <c r="B135" i="3"/>
  <c r="D135" i="3" s="1"/>
  <c r="B147" i="3"/>
  <c r="B94" i="3"/>
  <c r="F19" i="3" s="1"/>
  <c r="F94" i="3" s="1"/>
  <c r="B106" i="3"/>
  <c r="F31" i="3" s="1"/>
  <c r="F106" i="3" s="1"/>
  <c r="C110" i="3"/>
  <c r="G35" i="3" s="1"/>
  <c r="G110" i="3" s="1"/>
  <c r="C98" i="3"/>
  <c r="G23" i="3" s="1"/>
  <c r="G98" i="3" s="1"/>
  <c r="C146" i="3"/>
  <c r="G71" i="3" s="1"/>
  <c r="G146" i="3" s="1"/>
  <c r="C103" i="3"/>
  <c r="G28" i="3" s="1"/>
  <c r="G103" i="3" s="1"/>
  <c r="B104" i="3"/>
  <c r="F29" i="3" s="1"/>
  <c r="F104" i="3" s="1"/>
  <c r="B130" i="3"/>
  <c r="F55" i="3" s="1"/>
  <c r="F130" i="3" s="1"/>
  <c r="C88" i="3"/>
  <c r="G13" i="3" s="1"/>
  <c r="G88" i="3" s="1"/>
  <c r="C94" i="3"/>
  <c r="G19" i="3" s="1"/>
  <c r="G94" i="3" s="1"/>
  <c r="C104" i="3"/>
  <c r="G29" i="3" s="1"/>
  <c r="G104" i="3" s="1"/>
  <c r="B107" i="3"/>
  <c r="F32" i="3" s="1"/>
  <c r="F107" i="3" s="1"/>
  <c r="C122" i="3"/>
  <c r="G47" i="3" s="1"/>
  <c r="G122" i="3" s="1"/>
  <c r="C127" i="3"/>
  <c r="G52" i="3" s="1"/>
  <c r="G127" i="3" s="1"/>
  <c r="C119" i="3"/>
  <c r="G44" i="3" s="1"/>
  <c r="G119" i="3" s="1"/>
  <c r="C137" i="3"/>
  <c r="G62" i="3" s="1"/>
  <c r="G137" i="3" s="1"/>
  <c r="C138" i="3"/>
  <c r="G63" i="3" s="1"/>
  <c r="G138" i="3" s="1"/>
  <c r="C82" i="3"/>
  <c r="G7" i="3" s="1"/>
  <c r="G82" i="3" s="1"/>
  <c r="B142" i="3"/>
  <c r="F67" i="3" s="1"/>
  <c r="F142" i="3" s="1"/>
  <c r="B115" i="3"/>
  <c r="F40" i="3" s="1"/>
  <c r="F115" i="3" s="1"/>
  <c r="B129" i="3"/>
  <c r="F54" i="3" s="1"/>
  <c r="F129" i="3" s="1"/>
  <c r="B141" i="3"/>
  <c r="B113" i="3"/>
  <c r="F38" i="3" s="1"/>
  <c r="F113" i="3" s="1"/>
  <c r="C116" i="3"/>
  <c r="G41" i="3" s="1"/>
  <c r="G116" i="3" s="1"/>
  <c r="C134" i="3"/>
  <c r="G59" i="3" s="1"/>
  <c r="G134" i="3" s="1"/>
  <c r="C85" i="3"/>
  <c r="G10" i="3" s="1"/>
  <c r="G85" i="3" s="1"/>
  <c r="B96" i="3"/>
  <c r="F21" i="3" s="1"/>
  <c r="F96" i="3" s="1"/>
  <c r="B100" i="3"/>
  <c r="F25" i="3" s="1"/>
  <c r="F100" i="3" s="1"/>
  <c r="B105" i="3"/>
  <c r="F30" i="3" s="1"/>
  <c r="F105" i="3" s="1"/>
  <c r="C113" i="3"/>
  <c r="G38" i="3" s="1"/>
  <c r="G113" i="3" s="1"/>
  <c r="C125" i="3"/>
  <c r="G50" i="3" s="1"/>
  <c r="G125" i="3" s="1"/>
  <c r="C109" i="3"/>
  <c r="G34" i="3" s="1"/>
  <c r="G109" i="3" s="1"/>
  <c r="B114" i="3"/>
  <c r="F39" i="3" s="1"/>
  <c r="F114" i="3" s="1"/>
  <c r="C141" i="3"/>
  <c r="G66" i="3" s="1"/>
  <c r="G141" i="3" s="1"/>
  <c r="C81" i="3"/>
  <c r="D81" i="3" s="1"/>
  <c r="C143" i="3"/>
  <c r="G68" i="3" s="1"/>
  <c r="G143" i="3" s="1"/>
  <c r="B138" i="3"/>
  <c r="F63" i="3" s="1"/>
  <c r="F138" i="3" s="1"/>
  <c r="C130" i="3"/>
  <c r="G55" i="3" s="1"/>
  <c r="G130" i="3" s="1"/>
  <c r="C117" i="3"/>
  <c r="G42" i="3" s="1"/>
  <c r="G117" i="3" s="1"/>
  <c r="B118" i="3"/>
  <c r="F43" i="3" s="1"/>
  <c r="F118" i="3" s="1"/>
  <c r="B145" i="3"/>
  <c r="F70" i="3" s="1"/>
  <c r="F145" i="3" s="1"/>
  <c r="B92" i="3"/>
  <c r="F17" i="3" s="1"/>
  <c r="F92" i="3" s="1"/>
  <c r="C86" i="3"/>
  <c r="G11" i="3" s="1"/>
  <c r="G86" i="3" s="1"/>
  <c r="C112" i="3"/>
  <c r="G37" i="3" s="1"/>
  <c r="G112" i="3" s="1"/>
  <c r="B87" i="3"/>
  <c r="F12" i="3" s="1"/>
  <c r="F87" i="3" s="1"/>
  <c r="C123" i="3"/>
  <c r="G48" i="3" s="1"/>
  <c r="G123" i="3" s="1"/>
  <c r="B119" i="3"/>
  <c r="F44" i="3" s="1"/>
  <c r="F119" i="3" s="1"/>
  <c r="C89" i="3"/>
  <c r="G14" i="3" s="1"/>
  <c r="G89" i="3" s="1"/>
  <c r="B98" i="3"/>
  <c r="F23" i="3" s="1"/>
  <c r="F98" i="3" s="1"/>
  <c r="B112" i="3"/>
  <c r="F37" i="3" s="1"/>
  <c r="F112" i="3" s="1"/>
  <c r="B95" i="3"/>
  <c r="F20" i="3" s="1"/>
  <c r="F95" i="3" s="1"/>
  <c r="C115" i="3"/>
  <c r="G40" i="3" s="1"/>
  <c r="G115" i="3" s="1"/>
  <c r="B86" i="3"/>
  <c r="F11" i="3" s="1"/>
  <c r="F86" i="3" s="1"/>
  <c r="C95" i="3"/>
  <c r="G20" i="3" s="1"/>
  <c r="G95" i="3" s="1"/>
  <c r="C111" i="3"/>
  <c r="G36" i="3" s="1"/>
  <c r="G111" i="3" s="1"/>
  <c r="C90" i="3"/>
  <c r="G15" i="3" s="1"/>
  <c r="G90" i="3" s="1"/>
  <c r="C106" i="3"/>
  <c r="G31" i="3" s="1"/>
  <c r="G106" i="3" s="1"/>
  <c r="C144" i="3"/>
  <c r="G69" i="3" s="1"/>
  <c r="G144" i="3" s="1"/>
  <c r="C128" i="3"/>
  <c r="G53" i="3" s="1"/>
  <c r="G128" i="3" s="1"/>
  <c r="C83" i="3"/>
  <c r="G8" i="3" s="1"/>
  <c r="G83" i="3" s="1"/>
  <c r="C139" i="3"/>
  <c r="G64" i="3" s="1"/>
  <c r="G139" i="3" s="1"/>
  <c r="C92" i="3"/>
  <c r="G17" i="3" s="1"/>
  <c r="G92" i="3" s="1"/>
  <c r="C96" i="3"/>
  <c r="G21" i="3" s="1"/>
  <c r="G96" i="3" s="1"/>
  <c r="C131" i="3"/>
  <c r="G56" i="3" s="1"/>
  <c r="G131" i="3" s="1"/>
  <c r="C149" i="3"/>
  <c r="G74" i="3" s="1"/>
  <c r="G149" i="3" s="1"/>
  <c r="C147" i="3"/>
  <c r="G72" i="3" s="1"/>
  <c r="G147" i="3" s="1"/>
  <c r="B122" i="3"/>
  <c r="F47" i="3" s="1"/>
  <c r="F122" i="3" s="1"/>
  <c r="B84" i="3"/>
  <c r="F9" i="3" s="1"/>
  <c r="F84" i="3" s="1"/>
  <c r="B85" i="3"/>
  <c r="F10" i="3" s="1"/>
  <c r="F85" i="3" s="1"/>
  <c r="B128" i="3"/>
  <c r="F53" i="3" s="1"/>
  <c r="F128" i="3" s="1"/>
  <c r="B83" i="3"/>
  <c r="F8" i="3" s="1"/>
  <c r="F83" i="3" s="1"/>
  <c r="D132" i="3"/>
  <c r="E14" i="12"/>
  <c r="C15" i="12"/>
  <c r="D15" i="12"/>
  <c r="I6" i="12"/>
  <c r="I13" i="12" s="1"/>
  <c r="G6" i="12"/>
  <c r="G13" i="12" s="1"/>
  <c r="A30" i="12"/>
  <c r="B15" i="12"/>
  <c r="E15" i="12" s="1"/>
  <c r="E13" i="12"/>
  <c r="D133" i="3"/>
  <c r="F64" i="3"/>
  <c r="F139" i="3" s="1"/>
  <c r="F60" i="3"/>
  <c r="F135" i="3" s="1"/>
  <c r="D123" i="3"/>
  <c r="D143" i="3"/>
  <c r="D84" i="3"/>
  <c r="D126" i="3"/>
  <c r="F52" i="3"/>
  <c r="F127" i="3" s="1"/>
  <c r="D101" i="3"/>
  <c r="F69" i="3"/>
  <c r="F144" i="3" s="1"/>
  <c r="D144" i="3"/>
  <c r="D148" i="3" l="1"/>
  <c r="D127" i="3"/>
  <c r="D106" i="3"/>
  <c r="D97" i="3"/>
  <c r="D87" i="3"/>
  <c r="D114" i="3"/>
  <c r="D102" i="3"/>
  <c r="D110" i="3"/>
  <c r="D90" i="3"/>
  <c r="D83" i="3"/>
  <c r="D129" i="3"/>
  <c r="D121" i="3"/>
  <c r="D138" i="3"/>
  <c r="D112" i="3"/>
  <c r="D149" i="3"/>
  <c r="D93" i="3"/>
  <c r="D131" i="3"/>
  <c r="D95" i="3"/>
  <c r="D128" i="3"/>
  <c r="D109" i="3"/>
  <c r="D115" i="3"/>
  <c r="D85" i="3"/>
  <c r="D88" i="3"/>
  <c r="G6" i="3"/>
  <c r="G81" i="3" s="1"/>
  <c r="B151" i="3"/>
  <c r="D125" i="3"/>
  <c r="D142" i="3"/>
  <c r="D145" i="3"/>
  <c r="D86" i="3"/>
  <c r="D140" i="3"/>
  <c r="D122" i="3"/>
  <c r="D96" i="3"/>
  <c r="D124" i="3"/>
  <c r="F72" i="3"/>
  <c r="F147" i="3" s="1"/>
  <c r="D147" i="3"/>
  <c r="D104" i="3"/>
  <c r="C151" i="3"/>
  <c r="D150" i="3"/>
  <c r="D120" i="3"/>
  <c r="D137" i="3"/>
  <c r="D99" i="3"/>
  <c r="D113" i="3"/>
  <c r="F66" i="3"/>
  <c r="F141" i="3" s="1"/>
  <c r="D141" i="3"/>
  <c r="D111" i="3"/>
  <c r="D105" i="3"/>
  <c r="D146" i="3"/>
  <c r="D91" i="3"/>
  <c r="D89" i="3"/>
  <c r="D92" i="3"/>
  <c r="D82" i="3"/>
  <c r="D116" i="3"/>
  <c r="D107" i="3"/>
  <c r="D117" i="3"/>
  <c r="D136" i="3"/>
  <c r="D119" i="3"/>
  <c r="D103" i="3"/>
  <c r="D118" i="3"/>
  <c r="D134" i="3"/>
  <c r="D98" i="3"/>
  <c r="D100" i="3"/>
  <c r="D94" i="3"/>
  <c r="D130" i="3"/>
  <c r="D108" i="3"/>
  <c r="B25" i="12"/>
  <c r="B26" i="12" s="1"/>
  <c r="A27" i="12" s="1"/>
  <c r="D151" i="3" l="1"/>
  <c r="B161" i="3"/>
  <c r="B162" i="3" s="1"/>
  <c r="A163" i="3" s="1"/>
</calcChain>
</file>

<file path=xl/sharedStrings.xml><?xml version="1.0" encoding="utf-8"?>
<sst xmlns="http://schemas.openxmlformats.org/spreadsheetml/2006/main" count="325" uniqueCount="189">
  <si>
    <t>population number</t>
  </si>
  <si>
    <t>LOC</t>
  </si>
  <si>
    <t>MO_INC</t>
  </si>
  <si>
    <t>MO_EXP</t>
  </si>
  <si>
    <t>MO_FOOD</t>
  </si>
  <si>
    <t>AGIND</t>
  </si>
  <si>
    <t>SEX</t>
  </si>
  <si>
    <t>AGE</t>
  </si>
  <si>
    <t>HHTYPE</t>
  </si>
  <si>
    <t>MEM</t>
  </si>
  <si>
    <t>LESS5</t>
  </si>
  <si>
    <t>AGE5_17</t>
  </si>
  <si>
    <t>ROOF</t>
  </si>
  <si>
    <t>WALLS</t>
  </si>
  <si>
    <t>POV_CLASS</t>
  </si>
  <si>
    <t>VARIABLE LABEL</t>
  </si>
  <si>
    <t>VARIABLE DESCRIPTION</t>
  </si>
  <si>
    <t>Location Type(1-Upland, 2-Metropolis, 3-Coastal)</t>
  </si>
  <si>
    <t xml:space="preserve">Monthly Income of HH </t>
  </si>
  <si>
    <t>Monthly Expenditure of HH</t>
  </si>
  <si>
    <t>Amount spent on food in a month</t>
  </si>
  <si>
    <t>Agricultural HH Indicator (1- Agricultural HH, 2-NonAgricultural HH)</t>
  </si>
  <si>
    <t>Sex of Head of HH ( 1 - Male, 2-Female)</t>
  </si>
  <si>
    <t>Age of HH Head (in years)</t>
  </si>
  <si>
    <t>HH Type (1 - Single, 2 - Extended, 3 - 2 or more nonrelatives)</t>
  </si>
  <si>
    <t>Total number of Members</t>
  </si>
  <si>
    <t>Number of Members aged less than 5 years old</t>
  </si>
  <si>
    <t>Number of Members aged 5 to 17</t>
  </si>
  <si>
    <t>Material of Roof ( 1- Predominantly strong (e.g. galvanized iron, tiles, etc), 2 - Predominantly light (e.g. Nipa, Cogon), 3- Predominantly salvaged</t>
  </si>
  <si>
    <t>Material of Outer Walls ( 1- Predominantly strong (e.g. galvanized iron, tiles, etc), 2 - Predominantly light (e.g. Nipa, Cogon), 3- Predominantly salvaged</t>
  </si>
  <si>
    <t>Poverty Classification (1 - Poor, 2 - Almost Poor, 3 - Non Poor)</t>
  </si>
  <si>
    <t>Chi-Square Test</t>
  </si>
  <si>
    <t>Observed Frequencies</t>
  </si>
  <si>
    <t>Expected Frequencies</t>
  </si>
  <si>
    <t>Calculations</t>
  </si>
  <si>
    <t>fo-fe</t>
  </si>
  <si>
    <t>(fo-fe)^2/fe</t>
  </si>
  <si>
    <t>Row variable</t>
  </si>
  <si>
    <t>Column variable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</si>
  <si>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</si>
  <si>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</si>
  <si>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</si>
  <si>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</si>
  <si>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</si>
  <si>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</si>
  <si>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</si>
  <si>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</si>
  <si>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</si>
  <si>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</si>
  <si>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</si>
  <si>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</si>
  <si>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</si>
  <si>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</si>
  <si>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</si>
  <si>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</si>
  <si>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</si>
  <si>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</si>
  <si>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</si>
  <si>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</si>
  <si>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</si>
  <si>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</si>
  <si>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</si>
  <si>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</si>
  <si>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</si>
  <si>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</si>
  <si>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</si>
  <si>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</si>
  <si>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</si>
  <si>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</si>
  <si>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</si>
  <si>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</si>
  <si>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</si>
  <si>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</si>
  <si>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</si>
  <si>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</si>
  <si>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</si>
  <si>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</si>
  <si>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</si>
  <si>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</si>
  <si>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</si>
  <si>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</si>
  <si>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</si>
  <si>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</si>
  <si>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</si>
  <si>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</si>
  <si>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</si>
  <si>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</si>
  <si>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</si>
  <si>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</si>
  <si>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</si>
  <si>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</si>
  <si>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</si>
  <si>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</si>
  <si>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</si>
  <si>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</si>
  <si>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</si>
  <si>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</si>
  <si>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</si>
  <si>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</si>
  <si>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</si>
  <si>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</si>
  <si>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</si>
  <si>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</si>
  <si>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</si>
  <si>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</si>
  <si>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</si>
  <si>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</si>
  <si>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</si>
  <si>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</si>
  <si>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Total</t>
  </si>
  <si>
    <t>Data</t>
  </si>
  <si>
    <t>Level of Significance</t>
  </si>
  <si>
    <t>Number of Rows</t>
  </si>
  <si>
    <t>Number of Columns</t>
  </si>
  <si>
    <t>Degrees of Freedom</t>
  </si>
  <si>
    <t>Results</t>
  </si>
  <si>
    <t>Critical Value</t>
  </si>
  <si>
    <t>Chi-Square Test Statistic</t>
  </si>
  <si>
    <r>
      <t>p</t>
    </r>
    <r>
      <rPr>
        <b/>
        <sz val="11"/>
        <color theme="1"/>
        <rFont val="Calibri"/>
        <family val="2"/>
        <scheme val="minor"/>
      </rPr>
      <t>-Value</t>
    </r>
  </si>
  <si>
    <t>Expected frequency assumption</t>
  </si>
  <si>
    <t>Poverty</t>
  </si>
  <si>
    <t>Household Location Type</t>
  </si>
  <si>
    <t>c</t>
  </si>
  <si>
    <t>SUMMARY</t>
  </si>
  <si>
    <t>n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</si>
  <si>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</si>
  <si>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</si>
  <si>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</si>
  <si>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</si>
  <si>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</si>
  <si>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</si>
  <si>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</si>
  <si>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</si>
  <si>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</si>
  <si>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</si>
  <si>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</si>
  <si>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</si>
  <si>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</si>
  <si>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</si>
  <si>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</si>
  <si>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Level of significance</t>
  </si>
  <si>
    <t>Location Type vs Household Income</t>
  </si>
  <si>
    <t>Agricultural Households Difference in Coastal, Uplands and Metropolis</t>
  </si>
  <si>
    <t>Agricultural Household</t>
  </si>
  <si>
    <t>Non Agricultural HH</t>
  </si>
  <si>
    <t>Coastal</t>
  </si>
  <si>
    <t>Upland</t>
  </si>
  <si>
    <t>Metropolis</t>
  </si>
  <si>
    <t>Population STDEV</t>
  </si>
  <si>
    <t>(assumes unequal population variances)</t>
  </si>
  <si>
    <t>Hypothesized Difference</t>
  </si>
  <si>
    <t>Population 1 Sample</t>
  </si>
  <si>
    <t>Sample Size</t>
  </si>
  <si>
    <t>Sample Mean</t>
  </si>
  <si>
    <t>Sample Standard Deviation</t>
  </si>
  <si>
    <t>Population 2 Sample</t>
  </si>
  <si>
    <t>Intermediate Calculations</t>
  </si>
  <si>
    <t>Calculations Area</t>
  </si>
  <si>
    <t>Numerator of Degrees of Freedom</t>
  </si>
  <si>
    <t>Pop. 1 Sample Variance</t>
  </si>
  <si>
    <t>Denominator of Degrees of Freedom</t>
  </si>
  <si>
    <t>Pop. 2 Sample Variance</t>
  </si>
  <si>
    <t>Total Degrees of Freedom</t>
  </si>
  <si>
    <t>Pop. 1 Sample Var./Sample Size</t>
  </si>
  <si>
    <t>Pop. 2 Sample Var./Sample Size</t>
  </si>
  <si>
    <t>Standard Error</t>
  </si>
  <si>
    <t>For one-tailed tests:</t>
  </si>
  <si>
    <t>Difference in Sample Means</t>
  </si>
  <si>
    <t>T.DIST.RT value</t>
  </si>
  <si>
    <r>
      <t>Separate-Variance</t>
    </r>
    <r>
      <rPr>
        <b/>
        <i/>
        <sz val="11"/>
        <rFont val="Calibri"/>
        <family val="2"/>
      </rPr>
      <t xml:space="preserve"> t </t>
    </r>
    <r>
      <rPr>
        <b/>
        <sz val="11"/>
        <rFont val="Calibri"/>
        <family val="2"/>
      </rPr>
      <t>Test Statistic</t>
    </r>
  </si>
  <si>
    <t>1-T.DIST.RT value</t>
  </si>
  <si>
    <t>Two-Tail Test</t>
  </si>
  <si>
    <t>Lower Critical Value</t>
  </si>
  <si>
    <t>Upper Critical Value</t>
  </si>
  <si>
    <r>
      <t>p</t>
    </r>
    <r>
      <rPr>
        <b/>
        <sz val="11"/>
        <rFont val="Calibri"/>
        <family val="2"/>
      </rPr>
      <t>-Value</t>
    </r>
  </si>
  <si>
    <t>Household Head SEX vs Members of Household</t>
  </si>
  <si>
    <t>Roof Type and Location</t>
  </si>
  <si>
    <t>C1</t>
  </si>
  <si>
    <t>C2</t>
  </si>
  <si>
    <t>C3</t>
  </si>
  <si>
    <t>LOC/ROOF</t>
  </si>
  <si>
    <t>Location</t>
  </si>
  <si>
    <t>Strong</t>
  </si>
  <si>
    <t>Light</t>
  </si>
  <si>
    <t>Salvaged</t>
  </si>
  <si>
    <t>Roof</t>
  </si>
  <si>
    <t>Strong/Not Strong Roof and Location</t>
  </si>
  <si>
    <t>Not Strong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</si>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</sst>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color indexed="8"/>
      <name val="Calibri"/>
      <family val="2"/>
    </font>
    <font>
      <b/>
      <i/>
      <sz val="1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1" fillId="3" borderId="1" xfId="0" applyFont="1" applyFill="1" applyBorder="1"/>
    <xf numFmtId="0" fontId="0" fillId="0" borderId="1" xfId="0" applyBorder="1"/>
    <xf numFmtId="0" fontId="2" fillId="0" borderId="0" xfId="0" applyFont="1"/>
    <xf numFmtId="0" fontId="1" fillId="4" borderId="1" xfId="0" applyFont="1" applyFill="1" applyBorder="1"/>
    <xf numFmtId="0" fontId="2" fillId="4" borderId="1" xfId="0" applyFont="1" applyFill="1" applyBorder="1"/>
    <xf numFmtId="0" fontId="4" fillId="0" borderId="0" xfId="1" applyFont="1"/>
    <xf numFmtId="0" fontId="5" fillId="0" borderId="0" xfId="1" applyFont="1"/>
    <xf numFmtId="0" fontId="6" fillId="0" borderId="2" xfId="1" applyFont="1" applyBorder="1"/>
    <xf numFmtId="0" fontId="5" fillId="0" borderId="8" xfId="1" applyFont="1" applyBorder="1"/>
    <xf numFmtId="0" fontId="7" fillId="0" borderId="0" xfId="1" applyFont="1"/>
    <xf numFmtId="0" fontId="6" fillId="0" borderId="5" xfId="1" applyFont="1" applyBorder="1"/>
    <xf numFmtId="0" fontId="5" fillId="0" borderId="9" xfId="1" applyFont="1" applyBorder="1"/>
    <xf numFmtId="0" fontId="8" fillId="0" borderId="11" xfId="1" applyFont="1" applyBorder="1" applyAlignment="1">
      <alignment horizontal="center"/>
    </xf>
    <xf numFmtId="164" fontId="4" fillId="0" borderId="0" xfId="1" applyNumberFormat="1" applyFont="1"/>
    <xf numFmtId="0" fontId="4" fillId="0" borderId="12" xfId="1" applyFont="1" applyBorder="1"/>
    <xf numFmtId="164" fontId="4" fillId="0" borderId="12" xfId="1" applyNumberFormat="1" applyFont="1" applyBorder="1"/>
    <xf numFmtId="0" fontId="4" fillId="0" borderId="10" xfId="1" applyFont="1" applyBorder="1"/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right"/>
      <protection locked="0"/>
    </xf>
    <xf numFmtId="0" fontId="1" fillId="0" borderId="2" xfId="0" applyFont="1" applyFill="1" applyBorder="1" applyAlignment="1">
      <alignment horizontal="center" vertical="top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0" xfId="0" applyFont="1" applyFill="1" applyBorder="1" applyAlignment="1" applyProtection="1">
      <alignment horizontal="center"/>
      <protection locked="0"/>
    </xf>
    <xf numFmtId="0" fontId="5" fillId="0" borderId="3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8" fillId="0" borderId="13" xfId="1" applyFont="1" applyBorder="1" applyAlignment="1">
      <alignment horizontal="right"/>
    </xf>
    <xf numFmtId="0" fontId="8" fillId="0" borderId="14" xfId="1" applyFont="1" applyBorder="1" applyAlignment="1">
      <alignment horizontal="right"/>
    </xf>
    <xf numFmtId="0" fontId="8" fillId="0" borderId="15" xfId="1" applyFont="1" applyBorder="1" applyAlignment="1">
      <alignment horizontal="right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0" borderId="0" xfId="0"/>
    <xf numFmtId="0" fontId="0" fillId="0" borderId="1" xfId="0" applyBorder="1"/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Continuous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/>
    <xf numFmtId="0" fontId="4" fillId="3" borderId="1" xfId="1" applyFont="1" applyFill="1" applyBorder="1" applyAlignment="1">
      <alignment horizontal="centerContinuous"/>
    </xf>
    <xf numFmtId="164" fontId="4" fillId="3" borderId="1" xfId="1" applyNumberFormat="1" applyFont="1" applyFill="1" applyBorder="1"/>
    <xf numFmtId="0" fontId="5" fillId="0" borderId="1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" xfId="1" applyFont="1" applyBorder="1"/>
    <xf numFmtId="164" fontId="5" fillId="0" borderId="1" xfId="1" applyNumberFormat="1" applyFont="1" applyBorder="1"/>
    <xf numFmtId="164" fontId="5" fillId="0" borderId="0" xfId="1" applyNumberFormat="1" applyFont="1"/>
    <xf numFmtId="0" fontId="5" fillId="0" borderId="0" xfId="1" applyFont="1" applyAlignment="1">
      <alignment horizontal="left"/>
    </xf>
    <xf numFmtId="164" fontId="5" fillId="0" borderId="0" xfId="1" applyNumberFormat="1" applyFont="1" applyAlignment="1">
      <alignment horizontal="centerContinuous"/>
    </xf>
    <xf numFmtId="0" fontId="4" fillId="4" borderId="1" xfId="1" applyFont="1" applyFill="1" applyBorder="1"/>
    <xf numFmtId="164" fontId="4" fillId="4" borderId="1" xfId="1" applyNumberFormat="1" applyFont="1" applyFill="1" applyBorder="1"/>
    <xf numFmtId="0" fontId="5" fillId="0" borderId="6" xfId="1" applyFont="1" applyBorder="1" applyAlignment="1">
      <alignment horizontal="left"/>
    </xf>
    <xf numFmtId="164" fontId="5" fillId="0" borderId="6" xfId="1" applyNumberFormat="1" applyFont="1" applyBorder="1"/>
    <xf numFmtId="0" fontId="6" fillId="0" borderId="0" xfId="1" applyFont="1"/>
    <xf numFmtId="0" fontId="4" fillId="4" borderId="1" xfId="1" applyFont="1" applyFill="1" applyBorder="1" applyAlignment="1">
      <alignment horizontal="centerContinuous"/>
    </xf>
    <xf numFmtId="164" fontId="4" fillId="4" borderId="1" xfId="1" applyNumberFormat="1" applyFont="1" applyFill="1" applyBorder="1" applyAlignment="1">
      <alignment horizontal="centerContinuous"/>
    </xf>
    <xf numFmtId="0" fontId="8" fillId="4" borderId="1" xfId="1" applyFont="1" applyFill="1" applyBorder="1"/>
  </cellXfs>
  <cellStyles count="2">
    <cellStyle name="Normal" xfId="0" builtinId="0"/>
    <cellStyle name="Normal 2" xfId="1" xr:uid="{52DDD388-CE2B-1447-8989-49E48DD885A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180975</xdr:rowOff>
    </xdr:from>
    <xdr:to>
      <xdr:col>12</xdr:col>
      <xdr:colOff>418719</xdr:colOff>
      <xdr:row>15</xdr:row>
      <xdr:rowOff>117475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2491-1C78-4890-ABE9-DBCCD013861C}"/>
            </a:ext>
          </a:extLst>
        </xdr:cNvPr>
        <xdr:cNvSpPr txBox="1"/>
      </xdr:nvSpPr>
      <xdr:spPr>
        <a:xfrm>
          <a:off x="6105525" y="180975"/>
          <a:ext cx="2237994" cy="279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PH" sz="1100"/>
            <a:t>
Pinagsama ko nalang yung predominantly</a:t>
          </a:r>
          <a:r>
            <a:rPr lang="en-PH" sz="1100" baseline="0"/>
            <a:t> light and salvaged sa not strong kasi 0 yung predominantly salvaged sa sample set natin and it doesnt meat yung 5-rule sa chi test.</a:t>
          </a:r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78D-5325-BF48-B55C-BA4ADF025A54}">
  <sheetPr codeName="Sheet1"/>
  <dimension ref="A1:B71"/>
  <sheetViews>
    <sheetView workbookViewId="0"/>
  </sheetViews>
  <sheetFormatPr defaultColWidth="11.42578125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6301.0829999999996</v>
      </c>
    </row>
    <row r="3" spans="1:2" x14ac:dyDescent="0.25">
      <c r="A3">
        <v>1</v>
      </c>
      <c r="B3">
        <v>4625.5829999999996</v>
      </c>
    </row>
    <row r="4" spans="1:2" x14ac:dyDescent="0.25">
      <c r="A4">
        <v>1</v>
      </c>
      <c r="B4">
        <v>7224.75</v>
      </c>
    </row>
    <row r="5" spans="1:2" x14ac:dyDescent="0.25">
      <c r="A5">
        <v>1</v>
      </c>
      <c r="B5">
        <v>16982.169999999998</v>
      </c>
    </row>
    <row r="6" spans="1:2" x14ac:dyDescent="0.25">
      <c r="A6">
        <v>1</v>
      </c>
      <c r="B6">
        <v>7159.1670000000004</v>
      </c>
    </row>
    <row r="7" spans="1:2" x14ac:dyDescent="0.25">
      <c r="A7">
        <v>1</v>
      </c>
      <c r="B7">
        <v>10278.67</v>
      </c>
    </row>
    <row r="8" spans="1:2" x14ac:dyDescent="0.25">
      <c r="A8">
        <v>1</v>
      </c>
      <c r="B8">
        <v>12438.92</v>
      </c>
    </row>
    <row r="9" spans="1:2" x14ac:dyDescent="0.25">
      <c r="A9">
        <v>1</v>
      </c>
      <c r="B9">
        <v>7959</v>
      </c>
    </row>
    <row r="10" spans="1:2" x14ac:dyDescent="0.25">
      <c r="A10">
        <v>1</v>
      </c>
      <c r="B10">
        <v>11527.42</v>
      </c>
    </row>
    <row r="11" spans="1:2" x14ac:dyDescent="0.25">
      <c r="A11">
        <v>1</v>
      </c>
      <c r="B11">
        <v>1693</v>
      </c>
    </row>
    <row r="12" spans="1:2" x14ac:dyDescent="0.25">
      <c r="A12">
        <v>1</v>
      </c>
      <c r="B12">
        <v>6800.3329999999996</v>
      </c>
    </row>
    <row r="13" spans="1:2" x14ac:dyDescent="0.25">
      <c r="A13">
        <v>1</v>
      </c>
      <c r="B13">
        <v>1927.8330000000001</v>
      </c>
    </row>
    <row r="14" spans="1:2" x14ac:dyDescent="0.25">
      <c r="A14">
        <v>1</v>
      </c>
      <c r="B14">
        <v>8357.3330000000005</v>
      </c>
    </row>
    <row r="15" spans="1:2" x14ac:dyDescent="0.25">
      <c r="A15">
        <v>1</v>
      </c>
      <c r="B15">
        <v>8496.9169999999995</v>
      </c>
    </row>
    <row r="16" spans="1:2" x14ac:dyDescent="0.25">
      <c r="A16">
        <v>1</v>
      </c>
      <c r="B16">
        <v>15805.25</v>
      </c>
    </row>
    <row r="17" spans="1:2" x14ac:dyDescent="0.25">
      <c r="A17">
        <v>1</v>
      </c>
      <c r="B17">
        <v>11728.83</v>
      </c>
    </row>
    <row r="18" spans="1:2" x14ac:dyDescent="0.25">
      <c r="A18">
        <v>1</v>
      </c>
      <c r="B18">
        <v>17194.580000000002</v>
      </c>
    </row>
    <row r="19" spans="1:2" x14ac:dyDescent="0.25">
      <c r="A19">
        <v>1</v>
      </c>
      <c r="B19">
        <v>10967.25</v>
      </c>
    </row>
    <row r="20" spans="1:2" x14ac:dyDescent="0.25">
      <c r="A20">
        <v>1</v>
      </c>
      <c r="B20">
        <v>16477.419999999998</v>
      </c>
    </row>
    <row r="21" spans="1:2" x14ac:dyDescent="0.25">
      <c r="A21">
        <v>1</v>
      </c>
      <c r="B21">
        <v>12661.83</v>
      </c>
    </row>
    <row r="22" spans="1:2" x14ac:dyDescent="0.25">
      <c r="A22">
        <v>1</v>
      </c>
      <c r="B22">
        <v>9913.1669999999995</v>
      </c>
    </row>
    <row r="23" spans="1:2" x14ac:dyDescent="0.25">
      <c r="A23">
        <v>1</v>
      </c>
      <c r="B23">
        <v>9919.3330000000005</v>
      </c>
    </row>
    <row r="24" spans="1:2" x14ac:dyDescent="0.25">
      <c r="A24">
        <v>1</v>
      </c>
      <c r="B24">
        <v>10006.08</v>
      </c>
    </row>
    <row r="25" spans="1:2" x14ac:dyDescent="0.25">
      <c r="A25">
        <v>1</v>
      </c>
      <c r="B25">
        <v>8208.3330000000005</v>
      </c>
    </row>
    <row r="26" spans="1:2" x14ac:dyDescent="0.25">
      <c r="A26">
        <v>1</v>
      </c>
      <c r="B26">
        <v>33007.67</v>
      </c>
    </row>
    <row r="27" spans="1:2" x14ac:dyDescent="0.25">
      <c r="A27">
        <v>1</v>
      </c>
      <c r="B27">
        <v>25395.5</v>
      </c>
    </row>
    <row r="28" spans="1:2" x14ac:dyDescent="0.25">
      <c r="A28">
        <v>1</v>
      </c>
      <c r="B28">
        <v>7930.4170000000004</v>
      </c>
    </row>
    <row r="29" spans="1:2" x14ac:dyDescent="0.25">
      <c r="A29">
        <v>1</v>
      </c>
      <c r="B29">
        <v>10604.92</v>
      </c>
    </row>
    <row r="30" spans="1:2" x14ac:dyDescent="0.25">
      <c r="A30">
        <v>2</v>
      </c>
      <c r="B30">
        <v>11419.17</v>
      </c>
    </row>
    <row r="31" spans="1:2" x14ac:dyDescent="0.25">
      <c r="A31">
        <v>2</v>
      </c>
      <c r="B31">
        <v>7500.25</v>
      </c>
    </row>
    <row r="32" spans="1:2" x14ac:dyDescent="0.25">
      <c r="A32">
        <v>2</v>
      </c>
      <c r="B32">
        <v>3836.8330000000001</v>
      </c>
    </row>
    <row r="33" spans="1:2" x14ac:dyDescent="0.25">
      <c r="A33">
        <v>2</v>
      </c>
      <c r="B33">
        <v>20899</v>
      </c>
    </row>
    <row r="34" spans="1:2" x14ac:dyDescent="0.25">
      <c r="A34">
        <v>2</v>
      </c>
      <c r="B34">
        <v>18878.580000000002</v>
      </c>
    </row>
    <row r="35" spans="1:2" x14ac:dyDescent="0.25">
      <c r="A35">
        <v>2</v>
      </c>
      <c r="B35">
        <v>4871.6670000000004</v>
      </c>
    </row>
    <row r="36" spans="1:2" x14ac:dyDescent="0.25">
      <c r="A36">
        <v>2</v>
      </c>
      <c r="B36">
        <v>17407.5</v>
      </c>
    </row>
    <row r="37" spans="1:2" x14ac:dyDescent="0.25">
      <c r="A37">
        <v>2</v>
      </c>
      <c r="B37">
        <v>7910</v>
      </c>
    </row>
    <row r="38" spans="1:2" x14ac:dyDescent="0.25">
      <c r="A38">
        <v>2</v>
      </c>
      <c r="B38">
        <v>13813</v>
      </c>
    </row>
    <row r="39" spans="1:2" x14ac:dyDescent="0.25">
      <c r="A39">
        <v>2</v>
      </c>
      <c r="B39">
        <v>15304.67</v>
      </c>
    </row>
    <row r="40" spans="1:2" x14ac:dyDescent="0.25">
      <c r="A40">
        <v>2</v>
      </c>
      <c r="B40">
        <v>16013.17</v>
      </c>
    </row>
    <row r="41" spans="1:2" x14ac:dyDescent="0.25">
      <c r="A41">
        <v>2</v>
      </c>
      <c r="B41">
        <v>7754.1670000000004</v>
      </c>
    </row>
    <row r="42" spans="1:2" x14ac:dyDescent="0.25">
      <c r="A42">
        <v>2</v>
      </c>
      <c r="B42">
        <v>10166.67</v>
      </c>
    </row>
    <row r="43" spans="1:2" x14ac:dyDescent="0.25">
      <c r="A43">
        <v>2</v>
      </c>
      <c r="B43">
        <v>20736.669999999998</v>
      </c>
    </row>
    <row r="44" spans="1:2" x14ac:dyDescent="0.25">
      <c r="A44">
        <v>2</v>
      </c>
      <c r="B44">
        <v>26198.58</v>
      </c>
    </row>
    <row r="45" spans="1:2" x14ac:dyDescent="0.25">
      <c r="A45">
        <v>2</v>
      </c>
      <c r="B45">
        <v>26801.67</v>
      </c>
    </row>
    <row r="46" spans="1:2" x14ac:dyDescent="0.25">
      <c r="A46">
        <v>2</v>
      </c>
      <c r="B46">
        <v>17526.75</v>
      </c>
    </row>
    <row r="47" spans="1:2" x14ac:dyDescent="0.25">
      <c r="A47">
        <v>2</v>
      </c>
      <c r="B47">
        <v>17875</v>
      </c>
    </row>
    <row r="48" spans="1:2" x14ac:dyDescent="0.25">
      <c r="A48">
        <v>2</v>
      </c>
      <c r="B48">
        <v>11962.5</v>
      </c>
    </row>
    <row r="49" spans="1:2" x14ac:dyDescent="0.25">
      <c r="A49">
        <v>2</v>
      </c>
      <c r="B49">
        <v>30275.83</v>
      </c>
    </row>
    <row r="50" spans="1:2" x14ac:dyDescent="0.25">
      <c r="A50">
        <v>2</v>
      </c>
      <c r="B50">
        <v>24253</v>
      </c>
    </row>
    <row r="51" spans="1:2" x14ac:dyDescent="0.25">
      <c r="A51">
        <v>2</v>
      </c>
      <c r="B51">
        <v>21476</v>
      </c>
    </row>
    <row r="52" spans="1:2" x14ac:dyDescent="0.25">
      <c r="A52">
        <v>2</v>
      </c>
      <c r="B52">
        <v>40894.33</v>
      </c>
    </row>
    <row r="53" spans="1:2" x14ac:dyDescent="0.25">
      <c r="A53">
        <v>2</v>
      </c>
      <c r="B53">
        <v>22664.33</v>
      </c>
    </row>
    <row r="54" spans="1:2" x14ac:dyDescent="0.25">
      <c r="A54">
        <v>2</v>
      </c>
      <c r="B54">
        <v>11548.25</v>
      </c>
    </row>
    <row r="55" spans="1:2" x14ac:dyDescent="0.25">
      <c r="A55">
        <v>2</v>
      </c>
      <c r="B55">
        <v>87529.16</v>
      </c>
    </row>
    <row r="56" spans="1:2" x14ac:dyDescent="0.25">
      <c r="A56">
        <v>2</v>
      </c>
      <c r="B56">
        <v>41241.67</v>
      </c>
    </row>
    <row r="57" spans="1:2" x14ac:dyDescent="0.25">
      <c r="A57">
        <v>2</v>
      </c>
      <c r="B57">
        <v>74136.66</v>
      </c>
    </row>
    <row r="58" spans="1:2" x14ac:dyDescent="0.25">
      <c r="A58">
        <v>3</v>
      </c>
      <c r="B58">
        <v>8465.8330000000005</v>
      </c>
    </row>
    <row r="59" spans="1:2" x14ac:dyDescent="0.25">
      <c r="A59">
        <v>3</v>
      </c>
      <c r="B59">
        <v>5032.9170000000004</v>
      </c>
    </row>
    <row r="60" spans="1:2" x14ac:dyDescent="0.25">
      <c r="A60">
        <v>3</v>
      </c>
      <c r="B60">
        <v>5134.1670000000004</v>
      </c>
    </row>
    <row r="61" spans="1:2" x14ac:dyDescent="0.25">
      <c r="A61">
        <v>3</v>
      </c>
      <c r="B61">
        <v>6412.5</v>
      </c>
    </row>
    <row r="62" spans="1:2" x14ac:dyDescent="0.25">
      <c r="A62">
        <v>3</v>
      </c>
      <c r="B62">
        <v>13852.17</v>
      </c>
    </row>
    <row r="63" spans="1:2" x14ac:dyDescent="0.25">
      <c r="A63">
        <v>3</v>
      </c>
      <c r="B63">
        <v>8004</v>
      </c>
    </row>
    <row r="64" spans="1:2" x14ac:dyDescent="0.25">
      <c r="A64">
        <v>3</v>
      </c>
      <c r="B64">
        <v>8732.5</v>
      </c>
    </row>
    <row r="65" spans="1:2" x14ac:dyDescent="0.25">
      <c r="A65">
        <v>3</v>
      </c>
      <c r="B65">
        <v>13715</v>
      </c>
    </row>
    <row r="66" spans="1:2" x14ac:dyDescent="0.25">
      <c r="A66">
        <v>3</v>
      </c>
      <c r="B66">
        <v>16074.92</v>
      </c>
    </row>
    <row r="67" spans="1:2" x14ac:dyDescent="0.25">
      <c r="A67">
        <v>3</v>
      </c>
      <c r="B67">
        <v>38661.25</v>
      </c>
    </row>
    <row r="68" spans="1:2" x14ac:dyDescent="0.25">
      <c r="A68">
        <v>3</v>
      </c>
      <c r="B68">
        <v>21490</v>
      </c>
    </row>
    <row r="69" spans="1:2" x14ac:dyDescent="0.25">
      <c r="A69">
        <v>3</v>
      </c>
      <c r="B69">
        <v>21710.080000000002</v>
      </c>
    </row>
    <row r="70" spans="1:2" x14ac:dyDescent="0.25">
      <c r="A70">
        <v>3</v>
      </c>
      <c r="B70">
        <v>13802.5</v>
      </c>
    </row>
    <row r="71" spans="1:2" x14ac:dyDescent="0.25">
      <c r="A71">
        <v>3</v>
      </c>
      <c r="B71">
        <v>28636.67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131F-9CE5-AC48-927F-38FAFF84CD0A}">
  <sheetPr codeName="Sheet4"/>
  <dimension ref="A1:G166"/>
  <sheetViews>
    <sheetView topLeftCell="A34" zoomScale="168" workbookViewId="0">
      <selection activeCell="B21" sqref="B21"/>
    </sheetView>
  </sheetViews>
  <sheetFormatPr defaultColWidth="11.42578125" defaultRowHeight="15" x14ac:dyDescent="0.25"/>
  <cols>
    <col min="1" max="1" width="19.7109375" bestFit="1" customWidth="1"/>
    <col min="2" max="2" width="19.42578125" customWidth="1"/>
    <col min="5" max="5" width="4.85546875" customWidth="1"/>
  </cols>
  <sheetData>
    <row r="1" spans="1:7" x14ac:dyDescent="0.25">
      <c r="A1" s="2" t="s">
        <v>31</v>
      </c>
    </row>
    <row r="3" spans="1:7" x14ac:dyDescent="0.25">
      <c r="A3" s="41" t="s">
        <v>32</v>
      </c>
      <c r="B3" s="41"/>
      <c r="C3" s="41"/>
      <c r="D3" s="41"/>
    </row>
    <row r="4" spans="1:7" x14ac:dyDescent="0.25">
      <c r="A4" s="4"/>
      <c r="B4" s="34" t="s">
        <v>38</v>
      </c>
      <c r="C4" s="36"/>
      <c r="D4" s="4"/>
      <c r="F4" t="s">
        <v>34</v>
      </c>
    </row>
    <row r="5" spans="1:7" x14ac:dyDescent="0.25">
      <c r="A5" s="7" t="s">
        <v>37</v>
      </c>
      <c r="B5" s="7" t="s">
        <v>121</v>
      </c>
      <c r="C5" s="7" t="s">
        <v>120</v>
      </c>
      <c r="D5" s="3" t="s">
        <v>109</v>
      </c>
      <c r="F5" s="43" t="s">
        <v>35</v>
      </c>
      <c r="G5" s="43"/>
    </row>
    <row r="6" spans="1:7" x14ac:dyDescent="0.25">
      <c r="A6" s="10" t="s">
        <v>39</v>
      </c>
      <c r="B6">
        <f>'Sample Data'!B2</f>
        <v>1</v>
      </c>
      <c r="C6">
        <f>'Sample Data'!O2</f>
        <v>1</v>
      </c>
      <c r="D6" s="4">
        <f t="shared" ref="D6:D37" si="0">SUM(B6:C6)</f>
        <v>2</v>
      </c>
      <c r="F6">
        <f t="shared" ref="F6:F37" si="1">B6-B81</f>
        <v>0.125</v>
      </c>
      <c r="G6">
        <f t="shared" ref="G6:G37" si="2">C6-C81</f>
        <v>-0.125</v>
      </c>
    </row>
    <row r="7" spans="1:7" x14ac:dyDescent="0.25">
      <c r="A7" s="10" t="s">
        <v>40</v>
      </c>
      <c r="B7">
        <f>'Sample Data'!B3</f>
        <v>1</v>
      </c>
      <c r="C7">
        <f>'Sample Data'!O3</f>
        <v>1</v>
      </c>
      <c r="D7" s="4">
        <f t="shared" si="0"/>
        <v>2</v>
      </c>
      <c r="F7">
        <f t="shared" si="1"/>
        <v>0.125</v>
      </c>
      <c r="G7">
        <f t="shared" si="2"/>
        <v>-0.125</v>
      </c>
    </row>
    <row r="8" spans="1:7" x14ac:dyDescent="0.25">
      <c r="A8" s="10" t="s">
        <v>41</v>
      </c>
      <c r="B8">
        <f>'Sample Data'!B4</f>
        <v>1</v>
      </c>
      <c r="C8">
        <f>'Sample Data'!O4</f>
        <v>1</v>
      </c>
      <c r="D8" s="4">
        <f t="shared" si="0"/>
        <v>2</v>
      </c>
      <c r="F8">
        <f t="shared" si="1"/>
        <v>0.125</v>
      </c>
      <c r="G8">
        <f t="shared" si="2"/>
        <v>-0.125</v>
      </c>
    </row>
    <row r="9" spans="1:7" x14ac:dyDescent="0.25">
      <c r="A9" s="10" t="s">
        <v>42</v>
      </c>
      <c r="B9">
        <f>'Sample Data'!B5</f>
        <v>1</v>
      </c>
      <c r="C9">
        <f>'Sample Data'!O5</f>
        <v>2</v>
      </c>
      <c r="D9" s="4">
        <f t="shared" si="0"/>
        <v>3</v>
      </c>
      <c r="F9">
        <f t="shared" si="1"/>
        <v>-0.3125</v>
      </c>
      <c r="G9">
        <f t="shared" si="2"/>
        <v>0.3125</v>
      </c>
    </row>
    <row r="10" spans="1:7" x14ac:dyDescent="0.25">
      <c r="A10" s="10" t="s">
        <v>43</v>
      </c>
      <c r="B10">
        <f>'Sample Data'!B6</f>
        <v>1</v>
      </c>
      <c r="C10">
        <f>'Sample Data'!O6</f>
        <v>2</v>
      </c>
      <c r="D10" s="4">
        <f t="shared" si="0"/>
        <v>3</v>
      </c>
      <c r="F10">
        <f t="shared" si="1"/>
        <v>-0.3125</v>
      </c>
      <c r="G10">
        <f t="shared" si="2"/>
        <v>0.3125</v>
      </c>
    </row>
    <row r="11" spans="1:7" x14ac:dyDescent="0.25">
      <c r="A11" s="10" t="s">
        <v>44</v>
      </c>
      <c r="B11">
        <f>'Sample Data'!B7</f>
        <v>1</v>
      </c>
      <c r="C11">
        <f>'Sample Data'!O7</f>
        <v>2</v>
      </c>
      <c r="D11" s="4">
        <f t="shared" si="0"/>
        <v>3</v>
      </c>
      <c r="F11">
        <f t="shared" si="1"/>
        <v>-0.3125</v>
      </c>
      <c r="G11">
        <f t="shared" si="2"/>
        <v>0.3125</v>
      </c>
    </row>
    <row r="12" spans="1:7" x14ac:dyDescent="0.25">
      <c r="A12" s="10" t="s">
        <v>45</v>
      </c>
      <c r="B12">
        <f>'Sample Data'!B8</f>
        <v>1</v>
      </c>
      <c r="C12">
        <f>'Sample Data'!O8</f>
        <v>2</v>
      </c>
      <c r="D12" s="4">
        <f t="shared" si="0"/>
        <v>3</v>
      </c>
      <c r="F12">
        <f t="shared" si="1"/>
        <v>-0.3125</v>
      </c>
      <c r="G12">
        <f t="shared" si="2"/>
        <v>0.3125</v>
      </c>
    </row>
    <row r="13" spans="1:7" x14ac:dyDescent="0.25">
      <c r="A13" s="10" t="s">
        <v>46</v>
      </c>
      <c r="B13">
        <f>'Sample Data'!B9</f>
        <v>1</v>
      </c>
      <c r="C13">
        <f>'Sample Data'!O9</f>
        <v>2</v>
      </c>
      <c r="D13" s="4">
        <f t="shared" si="0"/>
        <v>3</v>
      </c>
      <c r="F13">
        <f t="shared" si="1"/>
        <v>-0.3125</v>
      </c>
      <c r="G13">
        <f t="shared" si="2"/>
        <v>0.3125</v>
      </c>
    </row>
    <row r="14" spans="1:7" x14ac:dyDescent="0.25">
      <c r="A14" s="10" t="s">
        <v>47</v>
      </c>
      <c r="B14">
        <f>'Sample Data'!B10</f>
        <v>1</v>
      </c>
      <c r="C14">
        <f>'Sample Data'!O10</f>
        <v>2</v>
      </c>
      <c r="D14" s="4">
        <f t="shared" si="0"/>
        <v>3</v>
      </c>
      <c r="F14">
        <f t="shared" si="1"/>
        <v>-0.3125</v>
      </c>
      <c r="G14">
        <f t="shared" si="2"/>
        <v>0.3125</v>
      </c>
    </row>
    <row r="15" spans="1:7" x14ac:dyDescent="0.25">
      <c r="A15" s="10" t="s">
        <v>48</v>
      </c>
      <c r="B15">
        <f>'Sample Data'!B11</f>
        <v>1</v>
      </c>
      <c r="C15">
        <f>'Sample Data'!O11</f>
        <v>3</v>
      </c>
      <c r="D15" s="4">
        <f t="shared" si="0"/>
        <v>4</v>
      </c>
      <c r="F15">
        <f t="shared" si="1"/>
        <v>-0.75</v>
      </c>
      <c r="G15">
        <f t="shared" si="2"/>
        <v>0.75</v>
      </c>
    </row>
    <row r="16" spans="1:7" x14ac:dyDescent="0.25">
      <c r="A16" s="10" t="s">
        <v>49</v>
      </c>
      <c r="B16">
        <f>'Sample Data'!B12</f>
        <v>1</v>
      </c>
      <c r="C16">
        <f>'Sample Data'!O12</f>
        <v>3</v>
      </c>
      <c r="D16" s="4">
        <f t="shared" si="0"/>
        <v>4</v>
      </c>
      <c r="F16">
        <f t="shared" si="1"/>
        <v>-0.75</v>
      </c>
      <c r="G16">
        <f t="shared" si="2"/>
        <v>0.75</v>
      </c>
    </row>
    <row r="17" spans="1:7" x14ac:dyDescent="0.25">
      <c r="A17" s="10" t="s">
        <v>50</v>
      </c>
      <c r="B17">
        <f>'Sample Data'!B13</f>
        <v>1</v>
      </c>
      <c r="C17">
        <f>'Sample Data'!O13</f>
        <v>3</v>
      </c>
      <c r="D17" s="4">
        <f t="shared" si="0"/>
        <v>4</v>
      </c>
      <c r="F17">
        <f t="shared" si="1"/>
        <v>-0.75</v>
      </c>
      <c r="G17">
        <f t="shared" si="2"/>
        <v>0.75</v>
      </c>
    </row>
    <row r="18" spans="1:7" x14ac:dyDescent="0.25">
      <c r="A18" s="10" t="s">
        <v>51</v>
      </c>
      <c r="B18">
        <f>'Sample Data'!B14</f>
        <v>1</v>
      </c>
      <c r="C18">
        <f>'Sample Data'!O14</f>
        <v>3</v>
      </c>
      <c r="D18" s="4">
        <f t="shared" si="0"/>
        <v>4</v>
      </c>
      <c r="F18">
        <f t="shared" si="1"/>
        <v>-0.75</v>
      </c>
      <c r="G18">
        <f t="shared" si="2"/>
        <v>0.75</v>
      </c>
    </row>
    <row r="19" spans="1:7" x14ac:dyDescent="0.25">
      <c r="A19" s="10" t="s">
        <v>52</v>
      </c>
      <c r="B19">
        <f>'Sample Data'!B15</f>
        <v>1</v>
      </c>
      <c r="C19">
        <f>'Sample Data'!O15</f>
        <v>3</v>
      </c>
      <c r="D19" s="4">
        <f t="shared" si="0"/>
        <v>4</v>
      </c>
      <c r="F19">
        <f t="shared" si="1"/>
        <v>-0.75</v>
      </c>
      <c r="G19">
        <f t="shared" si="2"/>
        <v>0.75</v>
      </c>
    </row>
    <row r="20" spans="1:7" x14ac:dyDescent="0.25">
      <c r="A20" s="10" t="s">
        <v>53</v>
      </c>
      <c r="B20">
        <f>'Sample Data'!B16</f>
        <v>1</v>
      </c>
      <c r="C20">
        <f>'Sample Data'!O16</f>
        <v>3</v>
      </c>
      <c r="D20" s="4">
        <f t="shared" si="0"/>
        <v>4</v>
      </c>
      <c r="F20">
        <f t="shared" si="1"/>
        <v>-0.75</v>
      </c>
      <c r="G20">
        <f t="shared" si="2"/>
        <v>0.75</v>
      </c>
    </row>
    <row r="21" spans="1:7" x14ac:dyDescent="0.25">
      <c r="A21" s="10" t="s">
        <v>54</v>
      </c>
      <c r="B21">
        <f>'Sample Data'!B17</f>
        <v>1</v>
      </c>
      <c r="C21">
        <f>'Sample Data'!O17</f>
        <v>3</v>
      </c>
      <c r="D21" s="4">
        <f t="shared" si="0"/>
        <v>4</v>
      </c>
      <c r="F21">
        <f t="shared" si="1"/>
        <v>-0.75</v>
      </c>
      <c r="G21">
        <f t="shared" si="2"/>
        <v>0.75</v>
      </c>
    </row>
    <row r="22" spans="1:7" x14ac:dyDescent="0.25">
      <c r="A22" s="10" t="s">
        <v>55</v>
      </c>
      <c r="B22">
        <f>'Sample Data'!B18</f>
        <v>1</v>
      </c>
      <c r="C22">
        <f>'Sample Data'!O18</f>
        <v>3</v>
      </c>
      <c r="D22" s="4">
        <f t="shared" si="0"/>
        <v>4</v>
      </c>
      <c r="F22">
        <f t="shared" si="1"/>
        <v>-0.75</v>
      </c>
      <c r="G22">
        <f t="shared" si="2"/>
        <v>0.75</v>
      </c>
    </row>
    <row r="23" spans="1:7" x14ac:dyDescent="0.25">
      <c r="A23" s="10" t="s">
        <v>56</v>
      </c>
      <c r="B23">
        <f>'Sample Data'!B19</f>
        <v>2</v>
      </c>
      <c r="C23">
        <f>'Sample Data'!O19</f>
        <v>1</v>
      </c>
      <c r="D23" s="4">
        <f t="shared" si="0"/>
        <v>3</v>
      </c>
      <c r="F23">
        <f t="shared" si="1"/>
        <v>0.6875</v>
      </c>
      <c r="G23">
        <f t="shared" si="2"/>
        <v>-0.6875</v>
      </c>
    </row>
    <row r="24" spans="1:7" x14ac:dyDescent="0.25">
      <c r="A24" s="10" t="s">
        <v>57</v>
      </c>
      <c r="B24">
        <f>'Sample Data'!B20</f>
        <v>2</v>
      </c>
      <c r="C24">
        <f>'Sample Data'!O20</f>
        <v>2</v>
      </c>
      <c r="D24" s="4">
        <f t="shared" si="0"/>
        <v>4</v>
      </c>
      <c r="F24">
        <f t="shared" si="1"/>
        <v>0.25</v>
      </c>
      <c r="G24">
        <f t="shared" si="2"/>
        <v>-0.25</v>
      </c>
    </row>
    <row r="25" spans="1:7" x14ac:dyDescent="0.25">
      <c r="A25" s="10" t="s">
        <v>58</v>
      </c>
      <c r="B25">
        <f>'Sample Data'!B21</f>
        <v>2</v>
      </c>
      <c r="C25">
        <f>'Sample Data'!O21</f>
        <v>2</v>
      </c>
      <c r="D25" s="4">
        <f t="shared" si="0"/>
        <v>4</v>
      </c>
      <c r="F25">
        <f t="shared" si="1"/>
        <v>0.25</v>
      </c>
      <c r="G25">
        <f t="shared" si="2"/>
        <v>-0.25</v>
      </c>
    </row>
    <row r="26" spans="1:7" x14ac:dyDescent="0.25">
      <c r="A26" s="10" t="s">
        <v>59</v>
      </c>
      <c r="B26">
        <f>'Sample Data'!B22</f>
        <v>2</v>
      </c>
      <c r="C26">
        <f>'Sample Data'!O22</f>
        <v>2</v>
      </c>
      <c r="D26" s="4">
        <f t="shared" si="0"/>
        <v>4</v>
      </c>
      <c r="F26">
        <f t="shared" si="1"/>
        <v>0.25</v>
      </c>
      <c r="G26">
        <f t="shared" si="2"/>
        <v>-0.25</v>
      </c>
    </row>
    <row r="27" spans="1:7" x14ac:dyDescent="0.25">
      <c r="A27" s="10" t="s">
        <v>60</v>
      </c>
      <c r="B27">
        <f>'Sample Data'!B23</f>
        <v>2</v>
      </c>
      <c r="C27">
        <f>'Sample Data'!O23</f>
        <v>3</v>
      </c>
      <c r="D27" s="4">
        <f t="shared" si="0"/>
        <v>5</v>
      </c>
      <c r="F27">
        <f t="shared" si="1"/>
        <v>-0.1875</v>
      </c>
      <c r="G27">
        <f t="shared" si="2"/>
        <v>0.1875</v>
      </c>
    </row>
    <row r="28" spans="1:7" x14ac:dyDescent="0.25">
      <c r="A28" s="10" t="s">
        <v>61</v>
      </c>
      <c r="B28">
        <f>'Sample Data'!B24</f>
        <v>2</v>
      </c>
      <c r="C28">
        <f>'Sample Data'!O24</f>
        <v>3</v>
      </c>
      <c r="D28" s="4">
        <f t="shared" si="0"/>
        <v>5</v>
      </c>
      <c r="F28">
        <f t="shared" si="1"/>
        <v>-0.1875</v>
      </c>
      <c r="G28">
        <f t="shared" si="2"/>
        <v>0.1875</v>
      </c>
    </row>
    <row r="29" spans="1:7" x14ac:dyDescent="0.25">
      <c r="A29" s="10" t="s">
        <v>62</v>
      </c>
      <c r="B29">
        <f>'Sample Data'!B25</f>
        <v>2</v>
      </c>
      <c r="C29">
        <f>'Sample Data'!O25</f>
        <v>3</v>
      </c>
      <c r="D29" s="4">
        <f t="shared" si="0"/>
        <v>5</v>
      </c>
      <c r="F29">
        <f t="shared" si="1"/>
        <v>-0.1875</v>
      </c>
      <c r="G29">
        <f t="shared" si="2"/>
        <v>0.1875</v>
      </c>
    </row>
    <row r="30" spans="1:7" x14ac:dyDescent="0.25">
      <c r="A30" s="10" t="s">
        <v>63</v>
      </c>
      <c r="B30">
        <f>'Sample Data'!B26</f>
        <v>2</v>
      </c>
      <c r="C30">
        <f>'Sample Data'!O26</f>
        <v>3</v>
      </c>
      <c r="D30" s="4">
        <f t="shared" si="0"/>
        <v>5</v>
      </c>
      <c r="F30">
        <f t="shared" si="1"/>
        <v>-0.1875</v>
      </c>
      <c r="G30">
        <f t="shared" si="2"/>
        <v>0.1875</v>
      </c>
    </row>
    <row r="31" spans="1:7" x14ac:dyDescent="0.25">
      <c r="A31" s="10" t="s">
        <v>64</v>
      </c>
      <c r="B31">
        <f>'Sample Data'!B27</f>
        <v>2</v>
      </c>
      <c r="C31">
        <f>'Sample Data'!O27</f>
        <v>3</v>
      </c>
      <c r="D31" s="4">
        <f t="shared" si="0"/>
        <v>5</v>
      </c>
      <c r="F31">
        <f t="shared" si="1"/>
        <v>-0.1875</v>
      </c>
      <c r="G31">
        <f t="shared" si="2"/>
        <v>0.1875</v>
      </c>
    </row>
    <row r="32" spans="1:7" x14ac:dyDescent="0.25">
      <c r="A32" s="10" t="s">
        <v>65</v>
      </c>
      <c r="B32">
        <f>'Sample Data'!B28</f>
        <v>2</v>
      </c>
      <c r="C32">
        <f>'Sample Data'!O28</f>
        <v>3</v>
      </c>
      <c r="D32" s="4">
        <f t="shared" si="0"/>
        <v>5</v>
      </c>
      <c r="F32">
        <f t="shared" si="1"/>
        <v>-0.1875</v>
      </c>
      <c r="G32">
        <f t="shared" si="2"/>
        <v>0.1875</v>
      </c>
    </row>
    <row r="33" spans="1:7" x14ac:dyDescent="0.25">
      <c r="A33" s="10" t="s">
        <v>66</v>
      </c>
      <c r="B33">
        <f>'Sample Data'!B29</f>
        <v>2</v>
      </c>
      <c r="C33">
        <f>'Sample Data'!O29</f>
        <v>3</v>
      </c>
      <c r="D33" s="4">
        <f t="shared" si="0"/>
        <v>5</v>
      </c>
      <c r="F33">
        <f t="shared" si="1"/>
        <v>-0.1875</v>
      </c>
      <c r="G33">
        <f t="shared" si="2"/>
        <v>0.1875</v>
      </c>
    </row>
    <row r="34" spans="1:7" x14ac:dyDescent="0.25">
      <c r="A34" s="10" t="s">
        <v>67</v>
      </c>
      <c r="B34">
        <f>'Sample Data'!B30</f>
        <v>2</v>
      </c>
      <c r="C34">
        <f>'Sample Data'!O30</f>
        <v>3</v>
      </c>
      <c r="D34" s="4">
        <f t="shared" si="0"/>
        <v>5</v>
      </c>
      <c r="F34">
        <f t="shared" si="1"/>
        <v>-0.1875</v>
      </c>
      <c r="G34">
        <f t="shared" si="2"/>
        <v>0.1875</v>
      </c>
    </row>
    <row r="35" spans="1:7" x14ac:dyDescent="0.25">
      <c r="A35" s="10" t="s">
        <v>68</v>
      </c>
      <c r="B35">
        <f>'Sample Data'!B31</f>
        <v>3</v>
      </c>
      <c r="C35">
        <f>'Sample Data'!O31</f>
        <v>1</v>
      </c>
      <c r="D35" s="4">
        <f t="shared" si="0"/>
        <v>4</v>
      </c>
      <c r="F35">
        <f t="shared" si="1"/>
        <v>1.25</v>
      </c>
      <c r="G35">
        <f t="shared" si="2"/>
        <v>-1.25</v>
      </c>
    </row>
    <row r="36" spans="1:7" x14ac:dyDescent="0.25">
      <c r="A36" s="10" t="s">
        <v>69</v>
      </c>
      <c r="B36">
        <f>'Sample Data'!B32</f>
        <v>3</v>
      </c>
      <c r="C36">
        <f>'Sample Data'!O32</f>
        <v>1</v>
      </c>
      <c r="D36" s="4">
        <f t="shared" si="0"/>
        <v>4</v>
      </c>
      <c r="F36">
        <f t="shared" si="1"/>
        <v>1.25</v>
      </c>
      <c r="G36">
        <f t="shared" si="2"/>
        <v>-1.25</v>
      </c>
    </row>
    <row r="37" spans="1:7" x14ac:dyDescent="0.25">
      <c r="A37" s="10" t="s">
        <v>70</v>
      </c>
      <c r="B37">
        <f>'Sample Data'!B33</f>
        <v>3</v>
      </c>
      <c r="C37">
        <f>'Sample Data'!O33</f>
        <v>1</v>
      </c>
      <c r="D37" s="4">
        <f t="shared" si="0"/>
        <v>4</v>
      </c>
      <c r="F37">
        <f t="shared" si="1"/>
        <v>1.25</v>
      </c>
      <c r="G37">
        <f t="shared" si="2"/>
        <v>-1.25</v>
      </c>
    </row>
    <row r="38" spans="1:7" x14ac:dyDescent="0.25">
      <c r="A38" s="10" t="s">
        <v>71</v>
      </c>
      <c r="B38">
        <f>'Sample Data'!B34</f>
        <v>3</v>
      </c>
      <c r="C38">
        <f>'Sample Data'!O34</f>
        <v>1</v>
      </c>
      <c r="D38" s="4">
        <f t="shared" ref="D38:D69" si="3">SUM(B38:C38)</f>
        <v>4</v>
      </c>
      <c r="F38">
        <f t="shared" ref="F38:F69" si="4">B38-B113</f>
        <v>1.25</v>
      </c>
      <c r="G38">
        <f t="shared" ref="G38:G69" si="5">C38-C113</f>
        <v>-1.25</v>
      </c>
    </row>
    <row r="39" spans="1:7" x14ac:dyDescent="0.25">
      <c r="A39" s="10" t="s">
        <v>72</v>
      </c>
      <c r="B39">
        <f>'Sample Data'!B35</f>
        <v>3</v>
      </c>
      <c r="C39">
        <f>'Sample Data'!O35</f>
        <v>2</v>
      </c>
      <c r="D39" s="4">
        <f t="shared" si="3"/>
        <v>5</v>
      </c>
      <c r="F39">
        <f t="shared" si="4"/>
        <v>0.8125</v>
      </c>
      <c r="G39">
        <f t="shared" si="5"/>
        <v>-0.8125</v>
      </c>
    </row>
    <row r="40" spans="1:7" x14ac:dyDescent="0.25">
      <c r="A40" s="10" t="s">
        <v>73</v>
      </c>
      <c r="B40">
        <f>'Sample Data'!B36</f>
        <v>3</v>
      </c>
      <c r="C40">
        <f>'Sample Data'!O36</f>
        <v>2</v>
      </c>
      <c r="D40" s="4">
        <f t="shared" si="3"/>
        <v>5</v>
      </c>
      <c r="F40">
        <f t="shared" si="4"/>
        <v>0.8125</v>
      </c>
      <c r="G40">
        <f t="shared" si="5"/>
        <v>-0.8125</v>
      </c>
    </row>
    <row r="41" spans="1:7" x14ac:dyDescent="0.25">
      <c r="A41" s="10" t="s">
        <v>74</v>
      </c>
      <c r="B41">
        <f>'Sample Data'!B37</f>
        <v>3</v>
      </c>
      <c r="C41">
        <f>'Sample Data'!O37</f>
        <v>3</v>
      </c>
      <c r="D41" s="4">
        <f t="shared" si="3"/>
        <v>6</v>
      </c>
      <c r="F41">
        <f t="shared" si="4"/>
        <v>0.375</v>
      </c>
      <c r="G41">
        <f t="shared" si="5"/>
        <v>-0.375</v>
      </c>
    </row>
    <row r="42" spans="1:7" x14ac:dyDescent="0.25">
      <c r="A42" s="10" t="s">
        <v>75</v>
      </c>
      <c r="B42">
        <f>'Sample Data'!B38</f>
        <v>3</v>
      </c>
      <c r="C42">
        <f>'Sample Data'!O38</f>
        <v>3</v>
      </c>
      <c r="D42" s="4">
        <f t="shared" si="3"/>
        <v>6</v>
      </c>
      <c r="F42">
        <f t="shared" si="4"/>
        <v>0.375</v>
      </c>
      <c r="G42">
        <f t="shared" si="5"/>
        <v>-0.375</v>
      </c>
    </row>
    <row r="43" spans="1:7" x14ac:dyDescent="0.25">
      <c r="A43" s="10" t="s">
        <v>76</v>
      </c>
      <c r="B43">
        <f>'Sample Data'!B39</f>
        <v>3</v>
      </c>
      <c r="C43">
        <f>'Sample Data'!O39</f>
        <v>3</v>
      </c>
      <c r="D43" s="4">
        <f t="shared" si="3"/>
        <v>6</v>
      </c>
      <c r="F43">
        <f t="shared" si="4"/>
        <v>0.375</v>
      </c>
      <c r="G43">
        <f t="shared" si="5"/>
        <v>-0.375</v>
      </c>
    </row>
    <row r="44" spans="1:7" x14ac:dyDescent="0.25">
      <c r="A44" s="10" t="s">
        <v>77</v>
      </c>
      <c r="B44">
        <f>'Sample Data'!B40</f>
        <v>3</v>
      </c>
      <c r="C44">
        <f>'Sample Data'!O40</f>
        <v>3</v>
      </c>
      <c r="D44" s="4">
        <f t="shared" si="3"/>
        <v>6</v>
      </c>
      <c r="F44">
        <f t="shared" si="4"/>
        <v>0.375</v>
      </c>
      <c r="G44">
        <f t="shared" si="5"/>
        <v>-0.375</v>
      </c>
    </row>
    <row r="45" spans="1:7" x14ac:dyDescent="0.25">
      <c r="A45" s="10" t="s">
        <v>78</v>
      </c>
      <c r="B45">
        <f>'Sample Data'!B41</f>
        <v>3</v>
      </c>
      <c r="C45">
        <f>'Sample Data'!O41</f>
        <v>3</v>
      </c>
      <c r="D45" s="4">
        <f t="shared" si="3"/>
        <v>6</v>
      </c>
      <c r="F45">
        <f t="shared" si="4"/>
        <v>0.375</v>
      </c>
      <c r="G45">
        <f t="shared" si="5"/>
        <v>-0.375</v>
      </c>
    </row>
    <row r="46" spans="1:7" x14ac:dyDescent="0.25">
      <c r="A46" s="10" t="s">
        <v>79</v>
      </c>
      <c r="B46">
        <f>'Sample Data'!B42</f>
        <v>1</v>
      </c>
      <c r="C46">
        <f>'Sample Data'!O42</f>
        <v>1</v>
      </c>
      <c r="D46" s="4">
        <f t="shared" si="3"/>
        <v>2</v>
      </c>
      <c r="F46">
        <f t="shared" si="4"/>
        <v>0.125</v>
      </c>
      <c r="G46">
        <f t="shared" si="5"/>
        <v>-0.125</v>
      </c>
    </row>
    <row r="47" spans="1:7" x14ac:dyDescent="0.25">
      <c r="A47" s="10" t="s">
        <v>80</v>
      </c>
      <c r="B47">
        <f>'Sample Data'!B43</f>
        <v>1</v>
      </c>
      <c r="C47">
        <f>'Sample Data'!O43</f>
        <v>1</v>
      </c>
      <c r="D47" s="4">
        <f t="shared" si="3"/>
        <v>2</v>
      </c>
      <c r="F47">
        <f t="shared" si="4"/>
        <v>0.125</v>
      </c>
      <c r="G47">
        <f t="shared" si="5"/>
        <v>-0.125</v>
      </c>
    </row>
    <row r="48" spans="1:7" x14ac:dyDescent="0.25">
      <c r="A48" s="10" t="s">
        <v>81</v>
      </c>
      <c r="B48">
        <f>'Sample Data'!B44</f>
        <v>1</v>
      </c>
      <c r="C48">
        <f>'Sample Data'!O44</f>
        <v>1</v>
      </c>
      <c r="D48" s="4">
        <f t="shared" si="3"/>
        <v>2</v>
      </c>
      <c r="F48">
        <f t="shared" si="4"/>
        <v>0.125</v>
      </c>
      <c r="G48">
        <f t="shared" si="5"/>
        <v>-0.125</v>
      </c>
    </row>
    <row r="49" spans="1:7" x14ac:dyDescent="0.25">
      <c r="A49" s="10" t="s">
        <v>82</v>
      </c>
      <c r="B49">
        <f>'Sample Data'!B45</f>
        <v>1</v>
      </c>
      <c r="C49">
        <f>'Sample Data'!O45</f>
        <v>2</v>
      </c>
      <c r="D49" s="4">
        <f t="shared" si="3"/>
        <v>3</v>
      </c>
      <c r="F49">
        <f t="shared" si="4"/>
        <v>-0.3125</v>
      </c>
      <c r="G49">
        <f t="shared" si="5"/>
        <v>0.3125</v>
      </c>
    </row>
    <row r="50" spans="1:7" x14ac:dyDescent="0.25">
      <c r="A50" s="10" t="s">
        <v>83</v>
      </c>
      <c r="B50">
        <f>'Sample Data'!B46</f>
        <v>1</v>
      </c>
      <c r="C50">
        <f>'Sample Data'!O46</f>
        <v>2</v>
      </c>
      <c r="D50" s="4">
        <f t="shared" si="3"/>
        <v>3</v>
      </c>
      <c r="F50">
        <f t="shared" si="4"/>
        <v>-0.3125</v>
      </c>
      <c r="G50">
        <f t="shared" si="5"/>
        <v>0.3125</v>
      </c>
    </row>
    <row r="51" spans="1:7" x14ac:dyDescent="0.25">
      <c r="A51" s="10" t="s">
        <v>84</v>
      </c>
      <c r="B51">
        <f>'Sample Data'!B47</f>
        <v>1</v>
      </c>
      <c r="C51">
        <f>'Sample Data'!O47</f>
        <v>2</v>
      </c>
      <c r="D51" s="4">
        <f t="shared" si="3"/>
        <v>3</v>
      </c>
      <c r="F51">
        <f t="shared" si="4"/>
        <v>-0.3125</v>
      </c>
      <c r="G51">
        <f t="shared" si="5"/>
        <v>0.3125</v>
      </c>
    </row>
    <row r="52" spans="1:7" x14ac:dyDescent="0.25">
      <c r="A52" s="10" t="s">
        <v>85</v>
      </c>
      <c r="B52">
        <f>'Sample Data'!B48</f>
        <v>1</v>
      </c>
      <c r="C52">
        <f>'Sample Data'!O48</f>
        <v>2</v>
      </c>
      <c r="D52" s="4">
        <f t="shared" si="3"/>
        <v>3</v>
      </c>
      <c r="F52">
        <f t="shared" si="4"/>
        <v>-0.3125</v>
      </c>
      <c r="G52">
        <f t="shared" si="5"/>
        <v>0.3125</v>
      </c>
    </row>
    <row r="53" spans="1:7" x14ac:dyDescent="0.25">
      <c r="A53" s="10" t="s">
        <v>86</v>
      </c>
      <c r="B53">
        <f>'Sample Data'!B49</f>
        <v>1</v>
      </c>
      <c r="C53">
        <f>'Sample Data'!O49</f>
        <v>2</v>
      </c>
      <c r="D53" s="4">
        <f t="shared" si="3"/>
        <v>3</v>
      </c>
      <c r="F53">
        <f t="shared" si="4"/>
        <v>-0.3125</v>
      </c>
      <c r="G53">
        <f t="shared" si="5"/>
        <v>0.3125</v>
      </c>
    </row>
    <row r="54" spans="1:7" x14ac:dyDescent="0.25">
      <c r="A54" s="10" t="s">
        <v>87</v>
      </c>
      <c r="B54">
        <f>'Sample Data'!B50</f>
        <v>2</v>
      </c>
      <c r="C54">
        <f>'Sample Data'!O50</f>
        <v>2</v>
      </c>
      <c r="D54" s="4">
        <f t="shared" si="3"/>
        <v>4</v>
      </c>
      <c r="F54">
        <f t="shared" si="4"/>
        <v>0.25</v>
      </c>
      <c r="G54">
        <f t="shared" si="5"/>
        <v>-0.25</v>
      </c>
    </row>
    <row r="55" spans="1:7" x14ac:dyDescent="0.25">
      <c r="A55" s="10" t="s">
        <v>88</v>
      </c>
      <c r="B55">
        <f>'Sample Data'!B51</f>
        <v>2</v>
      </c>
      <c r="C55">
        <f>'Sample Data'!O51</f>
        <v>3</v>
      </c>
      <c r="D55" s="4">
        <f t="shared" si="3"/>
        <v>5</v>
      </c>
      <c r="F55">
        <f t="shared" si="4"/>
        <v>-0.1875</v>
      </c>
      <c r="G55">
        <f t="shared" si="5"/>
        <v>0.1875</v>
      </c>
    </row>
    <row r="56" spans="1:7" x14ac:dyDescent="0.25">
      <c r="A56" s="10" t="s">
        <v>89</v>
      </c>
      <c r="B56">
        <f>'Sample Data'!B52</f>
        <v>2</v>
      </c>
      <c r="C56">
        <f>'Sample Data'!O52</f>
        <v>3</v>
      </c>
      <c r="D56" s="4">
        <f t="shared" si="3"/>
        <v>5</v>
      </c>
      <c r="F56">
        <f t="shared" si="4"/>
        <v>-0.1875</v>
      </c>
      <c r="G56">
        <f t="shared" si="5"/>
        <v>0.1875</v>
      </c>
    </row>
    <row r="57" spans="1:7" x14ac:dyDescent="0.25">
      <c r="A57" s="10" t="s">
        <v>90</v>
      </c>
      <c r="B57">
        <f>'Sample Data'!B53</f>
        <v>2</v>
      </c>
      <c r="C57">
        <f>'Sample Data'!O53</f>
        <v>3</v>
      </c>
      <c r="D57" s="4">
        <f t="shared" si="3"/>
        <v>5</v>
      </c>
      <c r="F57">
        <f t="shared" si="4"/>
        <v>-0.1875</v>
      </c>
      <c r="G57">
        <f t="shared" si="5"/>
        <v>0.1875</v>
      </c>
    </row>
    <row r="58" spans="1:7" x14ac:dyDescent="0.25">
      <c r="A58" s="10" t="s">
        <v>91</v>
      </c>
      <c r="B58">
        <f>'Sample Data'!B54</f>
        <v>3</v>
      </c>
      <c r="C58">
        <f>'Sample Data'!O54</f>
        <v>1</v>
      </c>
      <c r="D58" s="4">
        <f t="shared" si="3"/>
        <v>4</v>
      </c>
      <c r="F58">
        <f t="shared" si="4"/>
        <v>1.25</v>
      </c>
      <c r="G58">
        <f t="shared" si="5"/>
        <v>-1.25</v>
      </c>
    </row>
    <row r="59" spans="1:7" x14ac:dyDescent="0.25">
      <c r="A59" s="10" t="s">
        <v>92</v>
      </c>
      <c r="B59">
        <f>'Sample Data'!B55</f>
        <v>3</v>
      </c>
      <c r="C59">
        <f>'Sample Data'!O55</f>
        <v>2</v>
      </c>
      <c r="D59" s="4">
        <f t="shared" si="3"/>
        <v>5</v>
      </c>
      <c r="F59">
        <f t="shared" si="4"/>
        <v>0.8125</v>
      </c>
      <c r="G59">
        <f t="shared" si="5"/>
        <v>-0.8125</v>
      </c>
    </row>
    <row r="60" spans="1:7" x14ac:dyDescent="0.25">
      <c r="A60" s="10" t="s">
        <v>93</v>
      </c>
      <c r="B60">
        <f>'Sample Data'!B56</f>
        <v>3</v>
      </c>
      <c r="C60">
        <f>'Sample Data'!O56</f>
        <v>3</v>
      </c>
      <c r="D60" s="4">
        <f t="shared" si="3"/>
        <v>6</v>
      </c>
      <c r="F60">
        <f t="shared" si="4"/>
        <v>0.375</v>
      </c>
      <c r="G60">
        <f t="shared" si="5"/>
        <v>-0.375</v>
      </c>
    </row>
    <row r="61" spans="1:7" x14ac:dyDescent="0.25">
      <c r="A61" s="10" t="s">
        <v>94</v>
      </c>
      <c r="B61">
        <f>'Sample Data'!B57</f>
        <v>1</v>
      </c>
      <c r="C61">
        <f>'Sample Data'!O57</f>
        <v>2</v>
      </c>
      <c r="D61" s="4">
        <f t="shared" si="3"/>
        <v>3</v>
      </c>
      <c r="F61">
        <f t="shared" si="4"/>
        <v>-0.3125</v>
      </c>
      <c r="G61">
        <f t="shared" si="5"/>
        <v>0.3125</v>
      </c>
    </row>
    <row r="62" spans="1:7" x14ac:dyDescent="0.25">
      <c r="A62" s="10" t="s">
        <v>95</v>
      </c>
      <c r="B62">
        <f>'Sample Data'!B58</f>
        <v>1</v>
      </c>
      <c r="C62">
        <f>'Sample Data'!O58</f>
        <v>3</v>
      </c>
      <c r="D62" s="4">
        <f t="shared" si="3"/>
        <v>4</v>
      </c>
      <c r="F62">
        <f t="shared" si="4"/>
        <v>-0.75</v>
      </c>
      <c r="G62">
        <f t="shared" si="5"/>
        <v>0.75</v>
      </c>
    </row>
    <row r="63" spans="1:7" x14ac:dyDescent="0.25">
      <c r="A63" s="10" t="s">
        <v>96</v>
      </c>
      <c r="B63">
        <f>'Sample Data'!B59</f>
        <v>2</v>
      </c>
      <c r="C63">
        <f>'Sample Data'!O59</f>
        <v>2</v>
      </c>
      <c r="D63" s="4">
        <f t="shared" si="3"/>
        <v>4</v>
      </c>
      <c r="F63">
        <f t="shared" si="4"/>
        <v>0.25</v>
      </c>
      <c r="G63">
        <f t="shared" si="5"/>
        <v>-0.25</v>
      </c>
    </row>
    <row r="64" spans="1:7" x14ac:dyDescent="0.25">
      <c r="A64" s="10" t="s">
        <v>97</v>
      </c>
      <c r="B64">
        <f>'Sample Data'!B60</f>
        <v>2</v>
      </c>
      <c r="C64">
        <f>'Sample Data'!O60</f>
        <v>2</v>
      </c>
      <c r="D64" s="4">
        <f t="shared" si="3"/>
        <v>4</v>
      </c>
      <c r="F64">
        <f t="shared" si="4"/>
        <v>0.25</v>
      </c>
      <c r="G64">
        <f t="shared" si="5"/>
        <v>-0.25</v>
      </c>
    </row>
    <row r="65" spans="1:7" x14ac:dyDescent="0.25">
      <c r="A65" s="10" t="s">
        <v>98</v>
      </c>
      <c r="B65">
        <f>'Sample Data'!B61</f>
        <v>2</v>
      </c>
      <c r="C65">
        <f>'Sample Data'!O61</f>
        <v>3</v>
      </c>
      <c r="D65" s="4">
        <f t="shared" si="3"/>
        <v>5</v>
      </c>
      <c r="F65">
        <f t="shared" si="4"/>
        <v>-0.1875</v>
      </c>
      <c r="G65">
        <f t="shared" si="5"/>
        <v>0.1875</v>
      </c>
    </row>
    <row r="66" spans="1:7" x14ac:dyDescent="0.25">
      <c r="A66" s="10" t="s">
        <v>99</v>
      </c>
      <c r="B66">
        <f>'Sample Data'!B62</f>
        <v>2</v>
      </c>
      <c r="C66">
        <f>'Sample Data'!O62</f>
        <v>3</v>
      </c>
      <c r="D66" s="4">
        <f t="shared" si="3"/>
        <v>5</v>
      </c>
      <c r="F66">
        <f t="shared" si="4"/>
        <v>-0.1875</v>
      </c>
      <c r="G66">
        <f t="shared" si="5"/>
        <v>0.1875</v>
      </c>
    </row>
    <row r="67" spans="1:7" x14ac:dyDescent="0.25">
      <c r="A67" s="10" t="s">
        <v>100</v>
      </c>
      <c r="B67">
        <f>'Sample Data'!B63</f>
        <v>2</v>
      </c>
      <c r="C67">
        <f>'Sample Data'!O63</f>
        <v>3</v>
      </c>
      <c r="D67" s="4">
        <f t="shared" si="3"/>
        <v>5</v>
      </c>
      <c r="F67">
        <f t="shared" si="4"/>
        <v>-0.1875</v>
      </c>
      <c r="G67">
        <f t="shared" si="5"/>
        <v>0.1875</v>
      </c>
    </row>
    <row r="68" spans="1:7" x14ac:dyDescent="0.25">
      <c r="A68" s="10" t="s">
        <v>101</v>
      </c>
      <c r="B68">
        <f>'Sample Data'!B64</f>
        <v>2</v>
      </c>
      <c r="C68">
        <f>'Sample Data'!O64</f>
        <v>3</v>
      </c>
      <c r="D68" s="4">
        <f t="shared" si="3"/>
        <v>5</v>
      </c>
      <c r="F68">
        <f t="shared" si="4"/>
        <v>-0.1875</v>
      </c>
      <c r="G68">
        <f t="shared" si="5"/>
        <v>0.1875</v>
      </c>
    </row>
    <row r="69" spans="1:7" x14ac:dyDescent="0.25">
      <c r="A69" s="10" t="s">
        <v>102</v>
      </c>
      <c r="B69">
        <f>'Sample Data'!B65</f>
        <v>2</v>
      </c>
      <c r="C69">
        <f>'Sample Data'!O65</f>
        <v>3</v>
      </c>
      <c r="D69" s="4">
        <f t="shared" si="3"/>
        <v>5</v>
      </c>
      <c r="F69">
        <f t="shared" si="4"/>
        <v>-0.1875</v>
      </c>
      <c r="G69">
        <f t="shared" si="5"/>
        <v>0.1875</v>
      </c>
    </row>
    <row r="70" spans="1:7" x14ac:dyDescent="0.25">
      <c r="A70" s="10" t="s">
        <v>103</v>
      </c>
      <c r="B70">
        <f>'Sample Data'!B66</f>
        <v>1</v>
      </c>
      <c r="C70">
        <f>'Sample Data'!O66</f>
        <v>2</v>
      </c>
      <c r="D70" s="4">
        <f t="shared" ref="D70:D76" si="6">SUM(B70:C70)</f>
        <v>3</v>
      </c>
      <c r="F70">
        <f t="shared" ref="F70:F75" si="7">B70-B145</f>
        <v>-0.3125</v>
      </c>
      <c r="G70">
        <f t="shared" ref="G70:G75" si="8">C70-C145</f>
        <v>0.3125</v>
      </c>
    </row>
    <row r="71" spans="1:7" x14ac:dyDescent="0.25">
      <c r="A71" s="10" t="s">
        <v>104</v>
      </c>
      <c r="B71">
        <f>'Sample Data'!B67</f>
        <v>2</v>
      </c>
      <c r="C71">
        <f>'Sample Data'!O67</f>
        <v>2</v>
      </c>
      <c r="D71" s="4">
        <f t="shared" si="6"/>
        <v>4</v>
      </c>
      <c r="F71">
        <f t="shared" si="7"/>
        <v>0.25</v>
      </c>
      <c r="G71">
        <f t="shared" si="8"/>
        <v>-0.25</v>
      </c>
    </row>
    <row r="72" spans="1:7" x14ac:dyDescent="0.25">
      <c r="A72" s="10" t="s">
        <v>105</v>
      </c>
      <c r="B72">
        <f>'Sample Data'!B68</f>
        <v>2</v>
      </c>
      <c r="C72">
        <f>'Sample Data'!O68</f>
        <v>2</v>
      </c>
      <c r="D72" s="4">
        <f t="shared" si="6"/>
        <v>4</v>
      </c>
      <c r="F72">
        <f t="shared" si="7"/>
        <v>0.25</v>
      </c>
      <c r="G72">
        <f t="shared" si="8"/>
        <v>-0.25</v>
      </c>
    </row>
    <row r="73" spans="1:7" x14ac:dyDescent="0.25">
      <c r="A73" s="10" t="s">
        <v>106</v>
      </c>
      <c r="B73">
        <f>'Sample Data'!B69</f>
        <v>2</v>
      </c>
      <c r="C73">
        <f>'Sample Data'!O69</f>
        <v>3</v>
      </c>
      <c r="D73" s="4">
        <f t="shared" si="6"/>
        <v>5</v>
      </c>
      <c r="F73">
        <f t="shared" si="7"/>
        <v>-0.1875</v>
      </c>
      <c r="G73">
        <f t="shared" si="8"/>
        <v>0.1875</v>
      </c>
    </row>
    <row r="74" spans="1:7" x14ac:dyDescent="0.25">
      <c r="A74" s="10" t="s">
        <v>107</v>
      </c>
      <c r="B74">
        <f>'Sample Data'!B70</f>
        <v>2</v>
      </c>
      <c r="C74">
        <f>'Sample Data'!O70</f>
        <v>3</v>
      </c>
      <c r="D74" s="4">
        <f t="shared" si="6"/>
        <v>5</v>
      </c>
      <c r="F74">
        <f t="shared" si="7"/>
        <v>-0.1875</v>
      </c>
      <c r="G74">
        <f t="shared" si="8"/>
        <v>0.1875</v>
      </c>
    </row>
    <row r="75" spans="1:7" x14ac:dyDescent="0.25">
      <c r="A75" s="10" t="s">
        <v>108</v>
      </c>
      <c r="B75">
        <f>'Sample Data'!B71</f>
        <v>2</v>
      </c>
      <c r="C75">
        <f>'Sample Data'!O71</f>
        <v>3</v>
      </c>
      <c r="D75" s="4">
        <f t="shared" si="6"/>
        <v>5</v>
      </c>
      <c r="F75">
        <f t="shared" si="7"/>
        <v>-0.1875</v>
      </c>
      <c r="G75">
        <f t="shared" si="8"/>
        <v>0.1875</v>
      </c>
    </row>
    <row r="76" spans="1:7" x14ac:dyDescent="0.25">
      <c r="A76" s="9" t="s">
        <v>109</v>
      </c>
      <c r="B76" s="4">
        <f>SUM(B6:B75)</f>
        <v>126</v>
      </c>
      <c r="C76" s="4">
        <f>SUM(C6:C75)</f>
        <v>162</v>
      </c>
      <c r="D76" s="4">
        <f t="shared" si="6"/>
        <v>288</v>
      </c>
    </row>
    <row r="78" spans="1:7" x14ac:dyDescent="0.25">
      <c r="A78" s="52" t="s">
        <v>33</v>
      </c>
      <c r="B78" s="52"/>
      <c r="C78" s="52"/>
      <c r="D78" s="52"/>
    </row>
    <row r="79" spans="1:7" x14ac:dyDescent="0.25">
      <c r="A79" s="6"/>
      <c r="B79" s="53" t="str">
        <f>B4</f>
        <v>Column variable</v>
      </c>
      <c r="C79" s="54"/>
      <c r="D79" s="6"/>
    </row>
    <row r="80" spans="1:7" x14ac:dyDescent="0.25">
      <c r="A80" s="5" t="str">
        <f t="shared" ref="A80:A111" si="9">A5</f>
        <v>Row variable</v>
      </c>
      <c r="B80" s="5" t="str">
        <f>B5</f>
        <v>Household Location Type</v>
      </c>
      <c r="C80" s="5" t="str">
        <f>C5</f>
        <v>Poverty</v>
      </c>
      <c r="D80" s="5" t="s">
        <v>109</v>
      </c>
      <c r="F80" s="43" t="s">
        <v>36</v>
      </c>
      <c r="G80" s="43"/>
    </row>
    <row r="81" spans="1:7" x14ac:dyDescent="0.25">
      <c r="A81" s="11" t="str">
        <f t="shared" si="9"/>
        <v>R1</v>
      </c>
      <c r="B81" s="6">
        <f t="shared" ref="B81:C100" si="10">$D6*B$76/$D$76</f>
        <v>0.875</v>
      </c>
      <c r="C81" s="6">
        <f t="shared" si="10"/>
        <v>1.125</v>
      </c>
      <c r="D81" s="6">
        <f t="shared" ref="D81:D112" si="11">SUM(B81:C81)</f>
        <v>2</v>
      </c>
      <c r="F81">
        <f t="shared" ref="F81:F112" si="12">F6^2/B81</f>
        <v>1.7857142857142856E-2</v>
      </c>
      <c r="G81">
        <f t="shared" ref="G81:G112" si="13">G6^2/C81</f>
        <v>1.3888888888888888E-2</v>
      </c>
    </row>
    <row r="82" spans="1:7" x14ac:dyDescent="0.25">
      <c r="A82" s="11" t="str">
        <f t="shared" si="9"/>
        <v>R2</v>
      </c>
      <c r="B82" s="6">
        <f t="shared" si="10"/>
        <v>0.875</v>
      </c>
      <c r="C82" s="6">
        <f t="shared" si="10"/>
        <v>1.125</v>
      </c>
      <c r="D82" s="6">
        <f t="shared" si="11"/>
        <v>2</v>
      </c>
      <c r="F82">
        <f t="shared" si="12"/>
        <v>1.7857142857142856E-2</v>
      </c>
      <c r="G82">
        <f t="shared" si="13"/>
        <v>1.3888888888888888E-2</v>
      </c>
    </row>
    <row r="83" spans="1:7" x14ac:dyDescent="0.25">
      <c r="A83" s="11" t="str">
        <f t="shared" si="9"/>
        <v>R3</v>
      </c>
      <c r="B83" s="6">
        <f t="shared" si="10"/>
        <v>0.875</v>
      </c>
      <c r="C83" s="6">
        <f t="shared" si="10"/>
        <v>1.125</v>
      </c>
      <c r="D83" s="6">
        <f t="shared" si="11"/>
        <v>2</v>
      </c>
      <c r="F83">
        <f t="shared" si="12"/>
        <v>1.7857142857142856E-2</v>
      </c>
      <c r="G83">
        <f t="shared" si="13"/>
        <v>1.3888888888888888E-2</v>
      </c>
    </row>
    <row r="84" spans="1:7" x14ac:dyDescent="0.25">
      <c r="A84" s="11" t="str">
        <f t="shared" si="9"/>
        <v>R4</v>
      </c>
      <c r="B84" s="6">
        <f t="shared" si="10"/>
        <v>1.3125</v>
      </c>
      <c r="C84" s="6">
        <f t="shared" si="10"/>
        <v>1.6875</v>
      </c>
      <c r="D84" s="6">
        <f t="shared" si="11"/>
        <v>3</v>
      </c>
      <c r="F84">
        <f t="shared" si="12"/>
        <v>7.4404761904761904E-2</v>
      </c>
      <c r="G84">
        <f t="shared" si="13"/>
        <v>5.7870370370370371E-2</v>
      </c>
    </row>
    <row r="85" spans="1:7" x14ac:dyDescent="0.25">
      <c r="A85" s="11" t="str">
        <f t="shared" si="9"/>
        <v>R5</v>
      </c>
      <c r="B85" s="6">
        <f t="shared" si="10"/>
        <v>1.3125</v>
      </c>
      <c r="C85" s="6">
        <f t="shared" si="10"/>
        <v>1.6875</v>
      </c>
      <c r="D85" s="6">
        <f t="shared" si="11"/>
        <v>3</v>
      </c>
      <c r="F85">
        <f t="shared" si="12"/>
        <v>7.4404761904761904E-2</v>
      </c>
      <c r="G85">
        <f t="shared" si="13"/>
        <v>5.7870370370370371E-2</v>
      </c>
    </row>
    <row r="86" spans="1:7" x14ac:dyDescent="0.25">
      <c r="A86" s="11" t="str">
        <f t="shared" si="9"/>
        <v>R6</v>
      </c>
      <c r="B86" s="6">
        <f t="shared" si="10"/>
        <v>1.3125</v>
      </c>
      <c r="C86" s="6">
        <f t="shared" si="10"/>
        <v>1.6875</v>
      </c>
      <c r="D86" s="6">
        <f t="shared" si="11"/>
        <v>3</v>
      </c>
      <c r="F86">
        <f t="shared" si="12"/>
        <v>7.4404761904761904E-2</v>
      </c>
      <c r="G86">
        <f t="shared" si="13"/>
        <v>5.7870370370370371E-2</v>
      </c>
    </row>
    <row r="87" spans="1:7" x14ac:dyDescent="0.25">
      <c r="A87" s="11" t="str">
        <f t="shared" si="9"/>
        <v>R7</v>
      </c>
      <c r="B87" s="6">
        <f t="shared" si="10"/>
        <v>1.3125</v>
      </c>
      <c r="C87" s="6">
        <f t="shared" si="10"/>
        <v>1.6875</v>
      </c>
      <c r="D87" s="6">
        <f t="shared" si="11"/>
        <v>3</v>
      </c>
      <c r="F87">
        <f t="shared" si="12"/>
        <v>7.4404761904761904E-2</v>
      </c>
      <c r="G87">
        <f t="shared" si="13"/>
        <v>5.7870370370370371E-2</v>
      </c>
    </row>
    <row r="88" spans="1:7" x14ac:dyDescent="0.25">
      <c r="A88" s="11" t="str">
        <f t="shared" si="9"/>
        <v>R8</v>
      </c>
      <c r="B88" s="6">
        <f t="shared" si="10"/>
        <v>1.3125</v>
      </c>
      <c r="C88" s="6">
        <f t="shared" si="10"/>
        <v>1.6875</v>
      </c>
      <c r="D88" s="6">
        <f t="shared" si="11"/>
        <v>3</v>
      </c>
      <c r="F88">
        <f t="shared" si="12"/>
        <v>7.4404761904761904E-2</v>
      </c>
      <c r="G88">
        <f t="shared" si="13"/>
        <v>5.7870370370370371E-2</v>
      </c>
    </row>
    <row r="89" spans="1:7" x14ac:dyDescent="0.25">
      <c r="A89" s="11" t="str">
        <f t="shared" si="9"/>
        <v>R9</v>
      </c>
      <c r="B89" s="6">
        <f t="shared" si="10"/>
        <v>1.3125</v>
      </c>
      <c r="C89" s="6">
        <f t="shared" si="10"/>
        <v>1.6875</v>
      </c>
      <c r="D89" s="6">
        <f t="shared" si="11"/>
        <v>3</v>
      </c>
      <c r="F89">
        <f t="shared" si="12"/>
        <v>7.4404761904761904E-2</v>
      </c>
      <c r="G89">
        <f t="shared" si="13"/>
        <v>5.7870370370370371E-2</v>
      </c>
    </row>
    <row r="90" spans="1:7" x14ac:dyDescent="0.25">
      <c r="A90" s="11" t="str">
        <f t="shared" si="9"/>
        <v>R10</v>
      </c>
      <c r="B90" s="6">
        <f t="shared" si="10"/>
        <v>1.75</v>
      </c>
      <c r="C90" s="6">
        <f t="shared" si="10"/>
        <v>2.25</v>
      </c>
      <c r="D90" s="6">
        <f t="shared" si="11"/>
        <v>4</v>
      </c>
      <c r="F90">
        <f t="shared" si="12"/>
        <v>0.32142857142857145</v>
      </c>
      <c r="G90">
        <f t="shared" si="13"/>
        <v>0.25</v>
      </c>
    </row>
    <row r="91" spans="1:7" x14ac:dyDescent="0.25">
      <c r="A91" s="11" t="str">
        <f t="shared" si="9"/>
        <v>R11</v>
      </c>
      <c r="B91" s="6">
        <f t="shared" si="10"/>
        <v>1.75</v>
      </c>
      <c r="C91" s="6">
        <f t="shared" si="10"/>
        <v>2.25</v>
      </c>
      <c r="D91" s="6">
        <f t="shared" si="11"/>
        <v>4</v>
      </c>
      <c r="F91">
        <f t="shared" si="12"/>
        <v>0.32142857142857145</v>
      </c>
      <c r="G91">
        <f t="shared" si="13"/>
        <v>0.25</v>
      </c>
    </row>
    <row r="92" spans="1:7" x14ac:dyDescent="0.25">
      <c r="A92" s="11" t="str">
        <f t="shared" si="9"/>
        <v>R12</v>
      </c>
      <c r="B92" s="6">
        <f t="shared" si="10"/>
        <v>1.75</v>
      </c>
      <c r="C92" s="6">
        <f t="shared" si="10"/>
        <v>2.25</v>
      </c>
      <c r="D92" s="6">
        <f t="shared" si="11"/>
        <v>4</v>
      </c>
      <c r="F92">
        <f t="shared" si="12"/>
        <v>0.32142857142857145</v>
      </c>
      <c r="G92">
        <f t="shared" si="13"/>
        <v>0.25</v>
      </c>
    </row>
    <row r="93" spans="1:7" x14ac:dyDescent="0.25">
      <c r="A93" s="11" t="str">
        <f t="shared" si="9"/>
        <v>R13</v>
      </c>
      <c r="B93" s="6">
        <f t="shared" si="10"/>
        <v>1.75</v>
      </c>
      <c r="C93" s="6">
        <f t="shared" si="10"/>
        <v>2.25</v>
      </c>
      <c r="D93" s="6">
        <f t="shared" si="11"/>
        <v>4</v>
      </c>
      <c r="F93">
        <f t="shared" si="12"/>
        <v>0.32142857142857145</v>
      </c>
      <c r="G93">
        <f t="shared" si="13"/>
        <v>0.25</v>
      </c>
    </row>
    <row r="94" spans="1:7" x14ac:dyDescent="0.25">
      <c r="A94" s="11" t="str">
        <f t="shared" si="9"/>
        <v>R14</v>
      </c>
      <c r="B94" s="6">
        <f t="shared" si="10"/>
        <v>1.75</v>
      </c>
      <c r="C94" s="6">
        <f t="shared" si="10"/>
        <v>2.25</v>
      </c>
      <c r="D94" s="6">
        <f t="shared" si="11"/>
        <v>4</v>
      </c>
      <c r="F94">
        <f t="shared" si="12"/>
        <v>0.32142857142857145</v>
      </c>
      <c r="G94">
        <f t="shared" si="13"/>
        <v>0.25</v>
      </c>
    </row>
    <row r="95" spans="1:7" x14ac:dyDescent="0.25">
      <c r="A95" s="11" t="str">
        <f t="shared" si="9"/>
        <v>R15</v>
      </c>
      <c r="B95" s="6">
        <f t="shared" si="10"/>
        <v>1.75</v>
      </c>
      <c r="C95" s="6">
        <f t="shared" si="10"/>
        <v>2.25</v>
      </c>
      <c r="D95" s="6">
        <f t="shared" si="11"/>
        <v>4</v>
      </c>
      <c r="F95">
        <f t="shared" si="12"/>
        <v>0.32142857142857145</v>
      </c>
      <c r="G95">
        <f t="shared" si="13"/>
        <v>0.25</v>
      </c>
    </row>
    <row r="96" spans="1:7" x14ac:dyDescent="0.25">
      <c r="A96" s="11" t="str">
        <f t="shared" si="9"/>
        <v>R16</v>
      </c>
      <c r="B96" s="6">
        <f t="shared" si="10"/>
        <v>1.75</v>
      </c>
      <c r="C96" s="6">
        <f t="shared" si="10"/>
        <v>2.25</v>
      </c>
      <c r="D96" s="6">
        <f t="shared" si="11"/>
        <v>4</v>
      </c>
      <c r="F96">
        <f t="shared" si="12"/>
        <v>0.32142857142857145</v>
      </c>
      <c r="G96">
        <f t="shared" si="13"/>
        <v>0.25</v>
      </c>
    </row>
    <row r="97" spans="1:7" x14ac:dyDescent="0.25">
      <c r="A97" s="11" t="str">
        <f t="shared" si="9"/>
        <v>R17</v>
      </c>
      <c r="B97" s="6">
        <f t="shared" si="10"/>
        <v>1.75</v>
      </c>
      <c r="C97" s="6">
        <f t="shared" si="10"/>
        <v>2.25</v>
      </c>
      <c r="D97" s="6">
        <f t="shared" si="11"/>
        <v>4</v>
      </c>
      <c r="F97">
        <f t="shared" si="12"/>
        <v>0.32142857142857145</v>
      </c>
      <c r="G97">
        <f t="shared" si="13"/>
        <v>0.25</v>
      </c>
    </row>
    <row r="98" spans="1:7" x14ac:dyDescent="0.25">
      <c r="A98" s="11" t="str">
        <f t="shared" si="9"/>
        <v>R18</v>
      </c>
      <c r="B98" s="6">
        <f t="shared" si="10"/>
        <v>1.3125</v>
      </c>
      <c r="C98" s="6">
        <f t="shared" si="10"/>
        <v>1.6875</v>
      </c>
      <c r="D98" s="6">
        <f t="shared" si="11"/>
        <v>3</v>
      </c>
      <c r="F98">
        <f t="shared" si="12"/>
        <v>0.36011904761904762</v>
      </c>
      <c r="G98">
        <f t="shared" si="13"/>
        <v>0.28009259259259262</v>
      </c>
    </row>
    <row r="99" spans="1:7" x14ac:dyDescent="0.25">
      <c r="A99" s="11" t="str">
        <f t="shared" si="9"/>
        <v>R19</v>
      </c>
      <c r="B99" s="6">
        <f t="shared" si="10"/>
        <v>1.75</v>
      </c>
      <c r="C99" s="6">
        <f t="shared" si="10"/>
        <v>2.25</v>
      </c>
      <c r="D99" s="6">
        <f t="shared" si="11"/>
        <v>4</v>
      </c>
      <c r="F99">
        <f t="shared" si="12"/>
        <v>3.5714285714285712E-2</v>
      </c>
      <c r="G99">
        <f t="shared" si="13"/>
        <v>2.7777777777777776E-2</v>
      </c>
    </row>
    <row r="100" spans="1:7" x14ac:dyDescent="0.25">
      <c r="A100" s="11" t="str">
        <f t="shared" si="9"/>
        <v>R20</v>
      </c>
      <c r="B100" s="6">
        <f t="shared" si="10"/>
        <v>1.75</v>
      </c>
      <c r="C100" s="6">
        <f t="shared" si="10"/>
        <v>2.25</v>
      </c>
      <c r="D100" s="6">
        <f t="shared" si="11"/>
        <v>4</v>
      </c>
      <c r="F100">
        <f t="shared" si="12"/>
        <v>3.5714285714285712E-2</v>
      </c>
      <c r="G100">
        <f t="shared" si="13"/>
        <v>2.7777777777777776E-2</v>
      </c>
    </row>
    <row r="101" spans="1:7" x14ac:dyDescent="0.25">
      <c r="A101" s="11" t="str">
        <f t="shared" si="9"/>
        <v>R21</v>
      </c>
      <c r="B101" s="6">
        <f t="shared" ref="B101:C120" si="14">$D26*B$76/$D$76</f>
        <v>1.75</v>
      </c>
      <c r="C101" s="6">
        <f t="shared" si="14"/>
        <v>2.25</v>
      </c>
      <c r="D101" s="6">
        <f t="shared" si="11"/>
        <v>4</v>
      </c>
      <c r="F101">
        <f t="shared" si="12"/>
        <v>3.5714285714285712E-2</v>
      </c>
      <c r="G101">
        <f t="shared" si="13"/>
        <v>2.7777777777777776E-2</v>
      </c>
    </row>
    <row r="102" spans="1:7" x14ac:dyDescent="0.25">
      <c r="A102" s="11" t="str">
        <f t="shared" si="9"/>
        <v>R22</v>
      </c>
      <c r="B102" s="6">
        <f t="shared" si="14"/>
        <v>2.1875</v>
      </c>
      <c r="C102" s="6">
        <f t="shared" si="14"/>
        <v>2.8125</v>
      </c>
      <c r="D102" s="6">
        <f t="shared" si="11"/>
        <v>5</v>
      </c>
      <c r="F102">
        <f t="shared" si="12"/>
        <v>1.607142857142857E-2</v>
      </c>
      <c r="G102">
        <f t="shared" si="13"/>
        <v>1.2500000000000001E-2</v>
      </c>
    </row>
    <row r="103" spans="1:7" x14ac:dyDescent="0.25">
      <c r="A103" s="11" t="str">
        <f t="shared" si="9"/>
        <v>R23</v>
      </c>
      <c r="B103" s="6">
        <f t="shared" si="14"/>
        <v>2.1875</v>
      </c>
      <c r="C103" s="6">
        <f t="shared" si="14"/>
        <v>2.8125</v>
      </c>
      <c r="D103" s="6">
        <f t="shared" si="11"/>
        <v>5</v>
      </c>
      <c r="F103">
        <f t="shared" si="12"/>
        <v>1.607142857142857E-2</v>
      </c>
      <c r="G103">
        <f t="shared" si="13"/>
        <v>1.2500000000000001E-2</v>
      </c>
    </row>
    <row r="104" spans="1:7" x14ac:dyDescent="0.25">
      <c r="A104" s="11" t="str">
        <f t="shared" si="9"/>
        <v>R24</v>
      </c>
      <c r="B104" s="6">
        <f t="shared" si="14"/>
        <v>2.1875</v>
      </c>
      <c r="C104" s="6">
        <f t="shared" si="14"/>
        <v>2.8125</v>
      </c>
      <c r="D104" s="6">
        <f t="shared" si="11"/>
        <v>5</v>
      </c>
      <c r="F104">
        <f t="shared" si="12"/>
        <v>1.607142857142857E-2</v>
      </c>
      <c r="G104">
        <f t="shared" si="13"/>
        <v>1.2500000000000001E-2</v>
      </c>
    </row>
    <row r="105" spans="1:7" x14ac:dyDescent="0.25">
      <c r="A105" s="11" t="str">
        <f t="shared" si="9"/>
        <v>R25</v>
      </c>
      <c r="B105" s="6">
        <f t="shared" si="14"/>
        <v>2.1875</v>
      </c>
      <c r="C105" s="6">
        <f t="shared" si="14"/>
        <v>2.8125</v>
      </c>
      <c r="D105" s="6">
        <f t="shared" si="11"/>
        <v>5</v>
      </c>
      <c r="F105">
        <f t="shared" si="12"/>
        <v>1.607142857142857E-2</v>
      </c>
      <c r="G105">
        <f t="shared" si="13"/>
        <v>1.2500000000000001E-2</v>
      </c>
    </row>
    <row r="106" spans="1:7" x14ac:dyDescent="0.25">
      <c r="A106" s="11" t="str">
        <f t="shared" si="9"/>
        <v>R26</v>
      </c>
      <c r="B106" s="6">
        <f t="shared" si="14"/>
        <v>2.1875</v>
      </c>
      <c r="C106" s="6">
        <f t="shared" si="14"/>
        <v>2.8125</v>
      </c>
      <c r="D106" s="6">
        <f t="shared" si="11"/>
        <v>5</v>
      </c>
      <c r="F106">
        <f t="shared" si="12"/>
        <v>1.607142857142857E-2</v>
      </c>
      <c r="G106">
        <f t="shared" si="13"/>
        <v>1.2500000000000001E-2</v>
      </c>
    </row>
    <row r="107" spans="1:7" x14ac:dyDescent="0.25">
      <c r="A107" s="11" t="str">
        <f t="shared" si="9"/>
        <v>R27</v>
      </c>
      <c r="B107" s="6">
        <f t="shared" si="14"/>
        <v>2.1875</v>
      </c>
      <c r="C107" s="6">
        <f t="shared" si="14"/>
        <v>2.8125</v>
      </c>
      <c r="D107" s="6">
        <f t="shared" si="11"/>
        <v>5</v>
      </c>
      <c r="F107">
        <f t="shared" si="12"/>
        <v>1.607142857142857E-2</v>
      </c>
      <c r="G107">
        <f t="shared" si="13"/>
        <v>1.2500000000000001E-2</v>
      </c>
    </row>
    <row r="108" spans="1:7" x14ac:dyDescent="0.25">
      <c r="A108" s="11" t="str">
        <f t="shared" si="9"/>
        <v>R28</v>
      </c>
      <c r="B108" s="6">
        <f t="shared" si="14"/>
        <v>2.1875</v>
      </c>
      <c r="C108" s="6">
        <f t="shared" si="14"/>
        <v>2.8125</v>
      </c>
      <c r="D108" s="6">
        <f t="shared" si="11"/>
        <v>5</v>
      </c>
      <c r="F108">
        <f t="shared" si="12"/>
        <v>1.607142857142857E-2</v>
      </c>
      <c r="G108">
        <f t="shared" si="13"/>
        <v>1.2500000000000001E-2</v>
      </c>
    </row>
    <row r="109" spans="1:7" x14ac:dyDescent="0.25">
      <c r="A109" s="11" t="str">
        <f t="shared" si="9"/>
        <v>R29</v>
      </c>
      <c r="B109" s="6">
        <f t="shared" si="14"/>
        <v>2.1875</v>
      </c>
      <c r="C109" s="6">
        <f t="shared" si="14"/>
        <v>2.8125</v>
      </c>
      <c r="D109" s="6">
        <f t="shared" si="11"/>
        <v>5</v>
      </c>
      <c r="F109">
        <f t="shared" si="12"/>
        <v>1.607142857142857E-2</v>
      </c>
      <c r="G109">
        <f t="shared" si="13"/>
        <v>1.2500000000000001E-2</v>
      </c>
    </row>
    <row r="110" spans="1:7" x14ac:dyDescent="0.25">
      <c r="A110" s="11" t="str">
        <f t="shared" si="9"/>
        <v>R30</v>
      </c>
      <c r="B110" s="6">
        <f t="shared" si="14"/>
        <v>1.75</v>
      </c>
      <c r="C110" s="6">
        <f t="shared" si="14"/>
        <v>2.25</v>
      </c>
      <c r="D110" s="6">
        <f t="shared" si="11"/>
        <v>4</v>
      </c>
      <c r="F110">
        <f t="shared" si="12"/>
        <v>0.8928571428571429</v>
      </c>
      <c r="G110">
        <f t="shared" si="13"/>
        <v>0.69444444444444442</v>
      </c>
    </row>
    <row r="111" spans="1:7" x14ac:dyDescent="0.25">
      <c r="A111" s="11" t="str">
        <f t="shared" si="9"/>
        <v>R31</v>
      </c>
      <c r="B111" s="6">
        <f t="shared" si="14"/>
        <v>1.75</v>
      </c>
      <c r="C111" s="6">
        <f t="shared" si="14"/>
        <v>2.25</v>
      </c>
      <c r="D111" s="6">
        <f t="shared" si="11"/>
        <v>4</v>
      </c>
      <c r="F111">
        <f t="shared" si="12"/>
        <v>0.8928571428571429</v>
      </c>
      <c r="G111">
        <f t="shared" si="13"/>
        <v>0.69444444444444442</v>
      </c>
    </row>
    <row r="112" spans="1:7" x14ac:dyDescent="0.25">
      <c r="A112" s="11" t="str">
        <f t="shared" ref="A112:A143" si="15">A37</f>
        <v>R32</v>
      </c>
      <c r="B112" s="6">
        <f t="shared" si="14"/>
        <v>1.75</v>
      </c>
      <c r="C112" s="6">
        <f t="shared" si="14"/>
        <v>2.25</v>
      </c>
      <c r="D112" s="6">
        <f t="shared" si="11"/>
        <v>4</v>
      </c>
      <c r="F112">
        <f t="shared" si="12"/>
        <v>0.8928571428571429</v>
      </c>
      <c r="G112">
        <f t="shared" si="13"/>
        <v>0.69444444444444442</v>
      </c>
    </row>
    <row r="113" spans="1:7" x14ac:dyDescent="0.25">
      <c r="A113" s="11" t="str">
        <f t="shared" si="15"/>
        <v>R33</v>
      </c>
      <c r="B113" s="6">
        <f t="shared" si="14"/>
        <v>1.75</v>
      </c>
      <c r="C113" s="6">
        <f t="shared" si="14"/>
        <v>2.25</v>
      </c>
      <c r="D113" s="6">
        <f t="shared" ref="D113:D144" si="16">SUM(B113:C113)</f>
        <v>4</v>
      </c>
      <c r="F113">
        <f t="shared" ref="F113:F144" si="17">F38^2/B113</f>
        <v>0.8928571428571429</v>
      </c>
      <c r="G113">
        <f t="shared" ref="G113:G144" si="18">G38^2/C113</f>
        <v>0.69444444444444442</v>
      </c>
    </row>
    <row r="114" spans="1:7" x14ac:dyDescent="0.25">
      <c r="A114" s="11" t="str">
        <f t="shared" si="15"/>
        <v>R34</v>
      </c>
      <c r="B114" s="6">
        <f t="shared" si="14"/>
        <v>2.1875</v>
      </c>
      <c r="C114" s="6">
        <f t="shared" si="14"/>
        <v>2.8125</v>
      </c>
      <c r="D114" s="6">
        <f t="shared" si="16"/>
        <v>5</v>
      </c>
      <c r="F114">
        <f t="shared" si="17"/>
        <v>0.30178571428571427</v>
      </c>
      <c r="G114">
        <f t="shared" si="18"/>
        <v>0.23472222222222222</v>
      </c>
    </row>
    <row r="115" spans="1:7" x14ac:dyDescent="0.25">
      <c r="A115" s="11" t="str">
        <f t="shared" si="15"/>
        <v>R35</v>
      </c>
      <c r="B115" s="6">
        <f t="shared" si="14"/>
        <v>2.1875</v>
      </c>
      <c r="C115" s="6">
        <f t="shared" si="14"/>
        <v>2.8125</v>
      </c>
      <c r="D115" s="6">
        <f t="shared" si="16"/>
        <v>5</v>
      </c>
      <c r="F115">
        <f t="shared" si="17"/>
        <v>0.30178571428571427</v>
      </c>
      <c r="G115">
        <f t="shared" si="18"/>
        <v>0.23472222222222222</v>
      </c>
    </row>
    <row r="116" spans="1:7" x14ac:dyDescent="0.25">
      <c r="A116" s="11" t="str">
        <f t="shared" si="15"/>
        <v>R36</v>
      </c>
      <c r="B116" s="6">
        <f t="shared" si="14"/>
        <v>2.625</v>
      </c>
      <c r="C116" s="6">
        <f t="shared" si="14"/>
        <v>3.375</v>
      </c>
      <c r="D116" s="6">
        <f t="shared" si="16"/>
        <v>6</v>
      </c>
      <c r="F116">
        <f t="shared" si="17"/>
        <v>5.3571428571428568E-2</v>
      </c>
      <c r="G116">
        <f t="shared" si="18"/>
        <v>4.1666666666666664E-2</v>
      </c>
    </row>
    <row r="117" spans="1:7" x14ac:dyDescent="0.25">
      <c r="A117" s="11" t="str">
        <f t="shared" si="15"/>
        <v>R37</v>
      </c>
      <c r="B117" s="6">
        <f t="shared" si="14"/>
        <v>2.625</v>
      </c>
      <c r="C117" s="6">
        <f t="shared" si="14"/>
        <v>3.375</v>
      </c>
      <c r="D117" s="6">
        <f t="shared" si="16"/>
        <v>6</v>
      </c>
      <c r="F117">
        <f t="shared" si="17"/>
        <v>5.3571428571428568E-2</v>
      </c>
      <c r="G117">
        <f t="shared" si="18"/>
        <v>4.1666666666666664E-2</v>
      </c>
    </row>
    <row r="118" spans="1:7" x14ac:dyDescent="0.25">
      <c r="A118" s="11" t="str">
        <f t="shared" si="15"/>
        <v>R38</v>
      </c>
      <c r="B118" s="6">
        <f t="shared" si="14"/>
        <v>2.625</v>
      </c>
      <c r="C118" s="6">
        <f t="shared" si="14"/>
        <v>3.375</v>
      </c>
      <c r="D118" s="6">
        <f t="shared" si="16"/>
        <v>6</v>
      </c>
      <c r="F118">
        <f t="shared" si="17"/>
        <v>5.3571428571428568E-2</v>
      </c>
      <c r="G118">
        <f t="shared" si="18"/>
        <v>4.1666666666666664E-2</v>
      </c>
    </row>
    <row r="119" spans="1:7" x14ac:dyDescent="0.25">
      <c r="A119" s="11" t="str">
        <f t="shared" si="15"/>
        <v>R39</v>
      </c>
      <c r="B119" s="6">
        <f t="shared" si="14"/>
        <v>2.625</v>
      </c>
      <c r="C119" s="6">
        <f t="shared" si="14"/>
        <v>3.375</v>
      </c>
      <c r="D119" s="6">
        <f t="shared" si="16"/>
        <v>6</v>
      </c>
      <c r="F119">
        <f t="shared" si="17"/>
        <v>5.3571428571428568E-2</v>
      </c>
      <c r="G119">
        <f t="shared" si="18"/>
        <v>4.1666666666666664E-2</v>
      </c>
    </row>
    <row r="120" spans="1:7" x14ac:dyDescent="0.25">
      <c r="A120" s="11" t="str">
        <f t="shared" si="15"/>
        <v>R40</v>
      </c>
      <c r="B120" s="6">
        <f t="shared" si="14"/>
        <v>2.625</v>
      </c>
      <c r="C120" s="6">
        <f t="shared" si="14"/>
        <v>3.375</v>
      </c>
      <c r="D120" s="6">
        <f t="shared" si="16"/>
        <v>6</v>
      </c>
      <c r="F120">
        <f t="shared" si="17"/>
        <v>5.3571428571428568E-2</v>
      </c>
      <c r="G120">
        <f t="shared" si="18"/>
        <v>4.1666666666666664E-2</v>
      </c>
    </row>
    <row r="121" spans="1:7" x14ac:dyDescent="0.25">
      <c r="A121" s="11" t="str">
        <f t="shared" si="15"/>
        <v>R41</v>
      </c>
      <c r="B121" s="6">
        <f t="shared" ref="B121:C140" si="19">$D46*B$76/$D$76</f>
        <v>0.875</v>
      </c>
      <c r="C121" s="6">
        <f t="shared" si="19"/>
        <v>1.125</v>
      </c>
      <c r="D121" s="6">
        <f t="shared" si="16"/>
        <v>2</v>
      </c>
      <c r="F121">
        <f t="shared" si="17"/>
        <v>1.7857142857142856E-2</v>
      </c>
      <c r="G121">
        <f t="shared" si="18"/>
        <v>1.3888888888888888E-2</v>
      </c>
    </row>
    <row r="122" spans="1:7" x14ac:dyDescent="0.25">
      <c r="A122" s="11" t="str">
        <f t="shared" si="15"/>
        <v>R42</v>
      </c>
      <c r="B122" s="6">
        <f t="shared" si="19"/>
        <v>0.875</v>
      </c>
      <c r="C122" s="6">
        <f t="shared" si="19"/>
        <v>1.125</v>
      </c>
      <c r="D122" s="6">
        <f t="shared" si="16"/>
        <v>2</v>
      </c>
      <c r="F122">
        <f t="shared" si="17"/>
        <v>1.7857142857142856E-2</v>
      </c>
      <c r="G122">
        <f t="shared" si="18"/>
        <v>1.3888888888888888E-2</v>
      </c>
    </row>
    <row r="123" spans="1:7" x14ac:dyDescent="0.25">
      <c r="A123" s="11" t="str">
        <f t="shared" si="15"/>
        <v>R43</v>
      </c>
      <c r="B123" s="6">
        <f t="shared" si="19"/>
        <v>0.875</v>
      </c>
      <c r="C123" s="6">
        <f t="shared" si="19"/>
        <v>1.125</v>
      </c>
      <c r="D123" s="6">
        <f t="shared" si="16"/>
        <v>2</v>
      </c>
      <c r="F123">
        <f t="shared" si="17"/>
        <v>1.7857142857142856E-2</v>
      </c>
      <c r="G123">
        <f t="shared" si="18"/>
        <v>1.3888888888888888E-2</v>
      </c>
    </row>
    <row r="124" spans="1:7" x14ac:dyDescent="0.25">
      <c r="A124" s="11" t="str">
        <f t="shared" si="15"/>
        <v>R44</v>
      </c>
      <c r="B124" s="6">
        <f t="shared" si="19"/>
        <v>1.3125</v>
      </c>
      <c r="C124" s="6">
        <f t="shared" si="19"/>
        <v>1.6875</v>
      </c>
      <c r="D124" s="6">
        <f t="shared" si="16"/>
        <v>3</v>
      </c>
      <c r="F124">
        <f t="shared" si="17"/>
        <v>7.4404761904761904E-2</v>
      </c>
      <c r="G124">
        <f t="shared" si="18"/>
        <v>5.7870370370370371E-2</v>
      </c>
    </row>
    <row r="125" spans="1:7" x14ac:dyDescent="0.25">
      <c r="A125" s="11" t="str">
        <f t="shared" si="15"/>
        <v>R45</v>
      </c>
      <c r="B125" s="6">
        <f t="shared" si="19"/>
        <v>1.3125</v>
      </c>
      <c r="C125" s="6">
        <f t="shared" si="19"/>
        <v>1.6875</v>
      </c>
      <c r="D125" s="6">
        <f t="shared" si="16"/>
        <v>3</v>
      </c>
      <c r="F125">
        <f t="shared" si="17"/>
        <v>7.4404761904761904E-2</v>
      </c>
      <c r="G125">
        <f t="shared" si="18"/>
        <v>5.7870370370370371E-2</v>
      </c>
    </row>
    <row r="126" spans="1:7" x14ac:dyDescent="0.25">
      <c r="A126" s="11" t="str">
        <f t="shared" si="15"/>
        <v>R46</v>
      </c>
      <c r="B126" s="6">
        <f t="shared" si="19"/>
        <v>1.3125</v>
      </c>
      <c r="C126" s="6">
        <f t="shared" si="19"/>
        <v>1.6875</v>
      </c>
      <c r="D126" s="6">
        <f t="shared" si="16"/>
        <v>3</v>
      </c>
      <c r="F126">
        <f t="shared" si="17"/>
        <v>7.4404761904761904E-2</v>
      </c>
      <c r="G126">
        <f t="shared" si="18"/>
        <v>5.7870370370370371E-2</v>
      </c>
    </row>
    <row r="127" spans="1:7" x14ac:dyDescent="0.25">
      <c r="A127" s="11" t="str">
        <f t="shared" si="15"/>
        <v>R47</v>
      </c>
      <c r="B127" s="6">
        <f t="shared" si="19"/>
        <v>1.3125</v>
      </c>
      <c r="C127" s="6">
        <f t="shared" si="19"/>
        <v>1.6875</v>
      </c>
      <c r="D127" s="6">
        <f t="shared" si="16"/>
        <v>3</v>
      </c>
      <c r="F127">
        <f t="shared" si="17"/>
        <v>7.4404761904761904E-2</v>
      </c>
      <c r="G127">
        <f t="shared" si="18"/>
        <v>5.7870370370370371E-2</v>
      </c>
    </row>
    <row r="128" spans="1:7" x14ac:dyDescent="0.25">
      <c r="A128" s="11" t="str">
        <f t="shared" si="15"/>
        <v>R48</v>
      </c>
      <c r="B128" s="6">
        <f t="shared" si="19"/>
        <v>1.3125</v>
      </c>
      <c r="C128" s="6">
        <f t="shared" si="19"/>
        <v>1.6875</v>
      </c>
      <c r="D128" s="6">
        <f t="shared" si="16"/>
        <v>3</v>
      </c>
      <c r="F128">
        <f t="shared" si="17"/>
        <v>7.4404761904761904E-2</v>
      </c>
      <c r="G128">
        <f t="shared" si="18"/>
        <v>5.7870370370370371E-2</v>
      </c>
    </row>
    <row r="129" spans="1:7" x14ac:dyDescent="0.25">
      <c r="A129" s="11" t="str">
        <f t="shared" si="15"/>
        <v>R49</v>
      </c>
      <c r="B129" s="6">
        <f t="shared" si="19"/>
        <v>1.75</v>
      </c>
      <c r="C129" s="6">
        <f t="shared" si="19"/>
        <v>2.25</v>
      </c>
      <c r="D129" s="6">
        <f t="shared" si="16"/>
        <v>4</v>
      </c>
      <c r="F129">
        <f t="shared" si="17"/>
        <v>3.5714285714285712E-2</v>
      </c>
      <c r="G129">
        <f t="shared" si="18"/>
        <v>2.7777777777777776E-2</v>
      </c>
    </row>
    <row r="130" spans="1:7" x14ac:dyDescent="0.25">
      <c r="A130" s="11" t="str">
        <f t="shared" si="15"/>
        <v>R50</v>
      </c>
      <c r="B130" s="6">
        <f t="shared" si="19"/>
        <v>2.1875</v>
      </c>
      <c r="C130" s="6">
        <f t="shared" si="19"/>
        <v>2.8125</v>
      </c>
      <c r="D130" s="6">
        <f t="shared" si="16"/>
        <v>5</v>
      </c>
      <c r="F130">
        <f t="shared" si="17"/>
        <v>1.607142857142857E-2</v>
      </c>
      <c r="G130">
        <f t="shared" si="18"/>
        <v>1.2500000000000001E-2</v>
      </c>
    </row>
    <row r="131" spans="1:7" x14ac:dyDescent="0.25">
      <c r="A131" s="11" t="str">
        <f t="shared" si="15"/>
        <v>R51</v>
      </c>
      <c r="B131" s="6">
        <f t="shared" si="19"/>
        <v>2.1875</v>
      </c>
      <c r="C131" s="6">
        <f t="shared" si="19"/>
        <v>2.8125</v>
      </c>
      <c r="D131" s="6">
        <f t="shared" si="16"/>
        <v>5</v>
      </c>
      <c r="F131">
        <f t="shared" si="17"/>
        <v>1.607142857142857E-2</v>
      </c>
      <c r="G131">
        <f t="shared" si="18"/>
        <v>1.2500000000000001E-2</v>
      </c>
    </row>
    <row r="132" spans="1:7" x14ac:dyDescent="0.25">
      <c r="A132" s="11" t="str">
        <f t="shared" si="15"/>
        <v>R52</v>
      </c>
      <c r="B132" s="6">
        <f t="shared" si="19"/>
        <v>2.1875</v>
      </c>
      <c r="C132" s="6">
        <f t="shared" si="19"/>
        <v>2.8125</v>
      </c>
      <c r="D132" s="6">
        <f t="shared" si="16"/>
        <v>5</v>
      </c>
      <c r="F132">
        <f t="shared" si="17"/>
        <v>1.607142857142857E-2</v>
      </c>
      <c r="G132">
        <f t="shared" si="18"/>
        <v>1.2500000000000001E-2</v>
      </c>
    </row>
    <row r="133" spans="1:7" x14ac:dyDescent="0.25">
      <c r="A133" s="11" t="str">
        <f t="shared" si="15"/>
        <v>R53</v>
      </c>
      <c r="B133" s="6">
        <f t="shared" si="19"/>
        <v>1.75</v>
      </c>
      <c r="C133" s="6">
        <f t="shared" si="19"/>
        <v>2.25</v>
      </c>
      <c r="D133" s="6">
        <f t="shared" si="16"/>
        <v>4</v>
      </c>
      <c r="F133">
        <f t="shared" si="17"/>
        <v>0.8928571428571429</v>
      </c>
      <c r="G133">
        <f t="shared" si="18"/>
        <v>0.69444444444444442</v>
      </c>
    </row>
    <row r="134" spans="1:7" x14ac:dyDescent="0.25">
      <c r="A134" s="11" t="str">
        <f t="shared" si="15"/>
        <v>R54</v>
      </c>
      <c r="B134" s="6">
        <f t="shared" si="19"/>
        <v>2.1875</v>
      </c>
      <c r="C134" s="6">
        <f t="shared" si="19"/>
        <v>2.8125</v>
      </c>
      <c r="D134" s="6">
        <f t="shared" si="16"/>
        <v>5</v>
      </c>
      <c r="F134">
        <f t="shared" si="17"/>
        <v>0.30178571428571427</v>
      </c>
      <c r="G134">
        <f t="shared" si="18"/>
        <v>0.23472222222222222</v>
      </c>
    </row>
    <row r="135" spans="1:7" x14ac:dyDescent="0.25">
      <c r="A135" s="11" t="str">
        <f t="shared" si="15"/>
        <v>R55</v>
      </c>
      <c r="B135" s="6">
        <f t="shared" si="19"/>
        <v>2.625</v>
      </c>
      <c r="C135" s="6">
        <f t="shared" si="19"/>
        <v>3.375</v>
      </c>
      <c r="D135" s="6">
        <f t="shared" si="16"/>
        <v>6</v>
      </c>
      <c r="F135">
        <f t="shared" si="17"/>
        <v>5.3571428571428568E-2</v>
      </c>
      <c r="G135">
        <f t="shared" si="18"/>
        <v>4.1666666666666664E-2</v>
      </c>
    </row>
    <row r="136" spans="1:7" x14ac:dyDescent="0.25">
      <c r="A136" s="11" t="str">
        <f t="shared" si="15"/>
        <v>R56</v>
      </c>
      <c r="B136" s="6">
        <f t="shared" si="19"/>
        <v>1.3125</v>
      </c>
      <c r="C136" s="6">
        <f t="shared" si="19"/>
        <v>1.6875</v>
      </c>
      <c r="D136" s="6">
        <f t="shared" si="16"/>
        <v>3</v>
      </c>
      <c r="F136">
        <f t="shared" si="17"/>
        <v>7.4404761904761904E-2</v>
      </c>
      <c r="G136">
        <f t="shared" si="18"/>
        <v>5.7870370370370371E-2</v>
      </c>
    </row>
    <row r="137" spans="1:7" x14ac:dyDescent="0.25">
      <c r="A137" s="11" t="str">
        <f t="shared" si="15"/>
        <v>R57</v>
      </c>
      <c r="B137" s="6">
        <f t="shared" si="19"/>
        <v>1.75</v>
      </c>
      <c r="C137" s="6">
        <f t="shared" si="19"/>
        <v>2.25</v>
      </c>
      <c r="D137" s="6">
        <f t="shared" si="16"/>
        <v>4</v>
      </c>
      <c r="F137">
        <f t="shared" si="17"/>
        <v>0.32142857142857145</v>
      </c>
      <c r="G137">
        <f t="shared" si="18"/>
        <v>0.25</v>
      </c>
    </row>
    <row r="138" spans="1:7" x14ac:dyDescent="0.25">
      <c r="A138" s="11" t="str">
        <f t="shared" si="15"/>
        <v>R58</v>
      </c>
      <c r="B138" s="6">
        <f t="shared" si="19"/>
        <v>1.75</v>
      </c>
      <c r="C138" s="6">
        <f t="shared" si="19"/>
        <v>2.25</v>
      </c>
      <c r="D138" s="6">
        <f t="shared" si="16"/>
        <v>4</v>
      </c>
      <c r="F138">
        <f t="shared" si="17"/>
        <v>3.5714285714285712E-2</v>
      </c>
      <c r="G138">
        <f t="shared" si="18"/>
        <v>2.7777777777777776E-2</v>
      </c>
    </row>
    <row r="139" spans="1:7" x14ac:dyDescent="0.25">
      <c r="A139" s="11" t="str">
        <f t="shared" si="15"/>
        <v>R59</v>
      </c>
      <c r="B139" s="6">
        <f t="shared" si="19"/>
        <v>1.75</v>
      </c>
      <c r="C139" s="6">
        <f t="shared" si="19"/>
        <v>2.25</v>
      </c>
      <c r="D139" s="6">
        <f t="shared" si="16"/>
        <v>4</v>
      </c>
      <c r="F139">
        <f t="shared" si="17"/>
        <v>3.5714285714285712E-2</v>
      </c>
      <c r="G139">
        <f t="shared" si="18"/>
        <v>2.7777777777777776E-2</v>
      </c>
    </row>
    <row r="140" spans="1:7" x14ac:dyDescent="0.25">
      <c r="A140" s="11" t="str">
        <f t="shared" si="15"/>
        <v>R60</v>
      </c>
      <c r="B140" s="6">
        <f t="shared" si="19"/>
        <v>2.1875</v>
      </c>
      <c r="C140" s="6">
        <f t="shared" si="19"/>
        <v>2.8125</v>
      </c>
      <c r="D140" s="6">
        <f t="shared" si="16"/>
        <v>5</v>
      </c>
      <c r="F140">
        <f t="shared" si="17"/>
        <v>1.607142857142857E-2</v>
      </c>
      <c r="G140">
        <f t="shared" si="18"/>
        <v>1.2500000000000001E-2</v>
      </c>
    </row>
    <row r="141" spans="1:7" x14ac:dyDescent="0.25">
      <c r="A141" s="11" t="str">
        <f t="shared" si="15"/>
        <v>R61</v>
      </c>
      <c r="B141" s="6">
        <f t="shared" ref="B141:C150" si="20">$D66*B$76/$D$76</f>
        <v>2.1875</v>
      </c>
      <c r="C141" s="6">
        <f t="shared" si="20"/>
        <v>2.8125</v>
      </c>
      <c r="D141" s="6">
        <f t="shared" si="16"/>
        <v>5</v>
      </c>
      <c r="F141">
        <f t="shared" si="17"/>
        <v>1.607142857142857E-2</v>
      </c>
      <c r="G141">
        <f t="shared" si="18"/>
        <v>1.2500000000000001E-2</v>
      </c>
    </row>
    <row r="142" spans="1:7" x14ac:dyDescent="0.25">
      <c r="A142" s="11" t="str">
        <f t="shared" si="15"/>
        <v>R62</v>
      </c>
      <c r="B142" s="6">
        <f t="shared" si="20"/>
        <v>2.1875</v>
      </c>
      <c r="C142" s="6">
        <f t="shared" si="20"/>
        <v>2.8125</v>
      </c>
      <c r="D142" s="6">
        <f t="shared" si="16"/>
        <v>5</v>
      </c>
      <c r="F142">
        <f t="shared" si="17"/>
        <v>1.607142857142857E-2</v>
      </c>
      <c r="G142">
        <f t="shared" si="18"/>
        <v>1.2500000000000001E-2</v>
      </c>
    </row>
    <row r="143" spans="1:7" x14ac:dyDescent="0.25">
      <c r="A143" s="11" t="str">
        <f t="shared" si="15"/>
        <v>R63</v>
      </c>
      <c r="B143" s="6">
        <f t="shared" si="20"/>
        <v>2.1875</v>
      </c>
      <c r="C143" s="6">
        <f t="shared" si="20"/>
        <v>2.8125</v>
      </c>
      <c r="D143" s="6">
        <f t="shared" si="16"/>
        <v>5</v>
      </c>
      <c r="F143">
        <f t="shared" si="17"/>
        <v>1.607142857142857E-2</v>
      </c>
      <c r="G143">
        <f t="shared" si="18"/>
        <v>1.2500000000000001E-2</v>
      </c>
    </row>
    <row r="144" spans="1:7" x14ac:dyDescent="0.25">
      <c r="A144" s="11" t="str">
        <f t="shared" ref="A144:A150" si="21">A69</f>
        <v>R64</v>
      </c>
      <c r="B144" s="6">
        <f t="shared" si="20"/>
        <v>2.1875</v>
      </c>
      <c r="C144" s="6">
        <f t="shared" si="20"/>
        <v>2.8125</v>
      </c>
      <c r="D144" s="6">
        <f t="shared" si="16"/>
        <v>5</v>
      </c>
      <c r="F144">
        <f t="shared" si="17"/>
        <v>1.607142857142857E-2</v>
      </c>
      <c r="G144">
        <f t="shared" si="18"/>
        <v>1.2500000000000001E-2</v>
      </c>
    </row>
    <row r="145" spans="1:7" x14ac:dyDescent="0.25">
      <c r="A145" s="11" t="str">
        <f t="shared" si="21"/>
        <v>R65</v>
      </c>
      <c r="B145" s="6">
        <f t="shared" si="20"/>
        <v>1.3125</v>
      </c>
      <c r="C145" s="6">
        <f t="shared" si="20"/>
        <v>1.6875</v>
      </c>
      <c r="D145" s="6">
        <f t="shared" ref="D145:D151" si="22">SUM(B145:C145)</f>
        <v>3</v>
      </c>
      <c r="F145">
        <f t="shared" ref="F145:F150" si="23">F70^2/B145</f>
        <v>7.4404761904761904E-2</v>
      </c>
      <c r="G145">
        <f t="shared" ref="G145:G150" si="24">G70^2/C145</f>
        <v>5.7870370370370371E-2</v>
      </c>
    </row>
    <row r="146" spans="1:7" x14ac:dyDescent="0.25">
      <c r="A146" s="11" t="str">
        <f t="shared" si="21"/>
        <v>R66</v>
      </c>
      <c r="B146" s="6">
        <f t="shared" si="20"/>
        <v>1.75</v>
      </c>
      <c r="C146" s="6">
        <f t="shared" si="20"/>
        <v>2.25</v>
      </c>
      <c r="D146" s="6">
        <f t="shared" si="22"/>
        <v>4</v>
      </c>
      <c r="F146">
        <f t="shared" si="23"/>
        <v>3.5714285714285712E-2</v>
      </c>
      <c r="G146">
        <f t="shared" si="24"/>
        <v>2.7777777777777776E-2</v>
      </c>
    </row>
    <row r="147" spans="1:7" x14ac:dyDescent="0.25">
      <c r="A147" s="11" t="str">
        <f t="shared" si="21"/>
        <v>R67</v>
      </c>
      <c r="B147" s="6">
        <f t="shared" si="20"/>
        <v>1.75</v>
      </c>
      <c r="C147" s="6">
        <f t="shared" si="20"/>
        <v>2.25</v>
      </c>
      <c r="D147" s="6">
        <f t="shared" si="22"/>
        <v>4</v>
      </c>
      <c r="F147">
        <f t="shared" si="23"/>
        <v>3.5714285714285712E-2</v>
      </c>
      <c r="G147">
        <f t="shared" si="24"/>
        <v>2.7777777777777776E-2</v>
      </c>
    </row>
    <row r="148" spans="1:7" x14ac:dyDescent="0.25">
      <c r="A148" s="11" t="str">
        <f t="shared" si="21"/>
        <v>R68</v>
      </c>
      <c r="B148" s="6">
        <f t="shared" si="20"/>
        <v>2.1875</v>
      </c>
      <c r="C148" s="6">
        <f t="shared" si="20"/>
        <v>2.8125</v>
      </c>
      <c r="D148" s="6">
        <f t="shared" si="22"/>
        <v>5</v>
      </c>
      <c r="F148">
        <f t="shared" si="23"/>
        <v>1.607142857142857E-2</v>
      </c>
      <c r="G148">
        <f t="shared" si="24"/>
        <v>1.2500000000000001E-2</v>
      </c>
    </row>
    <row r="149" spans="1:7" x14ac:dyDescent="0.25">
      <c r="A149" s="11" t="str">
        <f t="shared" si="21"/>
        <v>R69</v>
      </c>
      <c r="B149" s="6">
        <f t="shared" si="20"/>
        <v>2.1875</v>
      </c>
      <c r="C149" s="6">
        <f t="shared" si="20"/>
        <v>2.8125</v>
      </c>
      <c r="D149" s="6">
        <f t="shared" si="22"/>
        <v>5</v>
      </c>
      <c r="F149">
        <f t="shared" si="23"/>
        <v>1.607142857142857E-2</v>
      </c>
      <c r="G149">
        <f t="shared" si="24"/>
        <v>1.2500000000000001E-2</v>
      </c>
    </row>
    <row r="150" spans="1:7" x14ac:dyDescent="0.25">
      <c r="A150" s="11" t="str">
        <f t="shared" si="21"/>
        <v>R70</v>
      </c>
      <c r="B150" s="6">
        <f t="shared" si="20"/>
        <v>2.1875</v>
      </c>
      <c r="C150" s="6">
        <f t="shared" si="20"/>
        <v>2.8125</v>
      </c>
      <c r="D150" s="6">
        <f t="shared" si="22"/>
        <v>5</v>
      </c>
      <c r="F150">
        <f t="shared" si="23"/>
        <v>1.607142857142857E-2</v>
      </c>
      <c r="G150">
        <f t="shared" si="24"/>
        <v>1.2500000000000001E-2</v>
      </c>
    </row>
    <row r="151" spans="1:7" x14ac:dyDescent="0.25">
      <c r="A151" s="11" t="s">
        <v>109</v>
      </c>
      <c r="B151" s="6">
        <f>SUM(B81:B150)</f>
        <v>126</v>
      </c>
      <c r="C151" s="6">
        <f>SUM(C81:C150)</f>
        <v>162</v>
      </c>
      <c r="D151" s="6">
        <f t="shared" si="22"/>
        <v>288</v>
      </c>
    </row>
    <row r="153" spans="1:7" x14ac:dyDescent="0.25">
      <c r="A153" s="37" t="s">
        <v>110</v>
      </c>
      <c r="B153" s="37"/>
    </row>
    <row r="154" spans="1:7" x14ac:dyDescent="0.25">
      <c r="A154" s="12" t="s">
        <v>111</v>
      </c>
      <c r="B154" s="8">
        <v>0.05</v>
      </c>
    </row>
    <row r="155" spans="1:7" x14ac:dyDescent="0.25">
      <c r="A155" s="13" t="s">
        <v>112</v>
      </c>
      <c r="B155" s="13">
        <v>70</v>
      </c>
    </row>
    <row r="156" spans="1:7" x14ac:dyDescent="0.25">
      <c r="A156" s="13" t="s">
        <v>113</v>
      </c>
      <c r="B156" s="13">
        <v>2</v>
      </c>
    </row>
    <row r="157" spans="1:7" x14ac:dyDescent="0.25">
      <c r="A157" s="13" t="s">
        <v>114</v>
      </c>
      <c r="B157" s="13">
        <f>($B$155-1)*($B$156-1)</f>
        <v>69</v>
      </c>
    </row>
    <row r="159" spans="1:7" x14ac:dyDescent="0.25">
      <c r="A159" s="38" t="s">
        <v>115</v>
      </c>
      <c r="B159" s="38"/>
    </row>
    <row r="160" spans="1:7" x14ac:dyDescent="0.25">
      <c r="A160" s="15" t="s">
        <v>116</v>
      </c>
      <c r="B160" s="15">
        <f>CHIINV(B154,B157)</f>
        <v>89.391207872507977</v>
      </c>
    </row>
    <row r="161" spans="1:2" x14ac:dyDescent="0.25">
      <c r="A161" s="15" t="s">
        <v>117</v>
      </c>
      <c r="B161" s="15">
        <f>SUM($F$81:$G$150)</f>
        <v>18.861375661375661</v>
      </c>
    </row>
    <row r="162" spans="1:2" x14ac:dyDescent="0.25">
      <c r="A162" s="16" t="s">
        <v>118</v>
      </c>
      <c r="B162" s="15">
        <f>CHIDIST(B161,B157)</f>
        <v>0.99999999973817388</v>
      </c>
    </row>
    <row r="163" spans="1:2" x14ac:dyDescent="0.25">
      <c r="A163" s="39" t="str">
        <f>IF(B162&lt;B154,"Reject the null hypothesis","Do not reject the null hypothesis")</f>
        <v>Do not reject the null hypothesis</v>
      </c>
      <c r="B163" s="40"/>
    </row>
    <row r="165" spans="1:2" x14ac:dyDescent="0.25">
      <c r="A165" s="14" t="s">
        <v>119</v>
      </c>
    </row>
    <row r="166" spans="1:2" x14ac:dyDescent="0.25">
      <c r="A166" s="14"/>
    </row>
  </sheetData>
  <mergeCells count="9">
    <mergeCell ref="A159:B159"/>
    <mergeCell ref="A163:B163"/>
    <mergeCell ref="A3:D3"/>
    <mergeCell ref="A78:D78"/>
    <mergeCell ref="F5:G5"/>
    <mergeCell ref="F80:G80"/>
    <mergeCell ref="B4:C4"/>
    <mergeCell ref="B79:C79"/>
    <mergeCell ref="A153:B15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O71"/>
  <sheetViews>
    <sheetView zoomScale="130" zoomScaleNormal="130" workbookViewId="0">
      <selection activeCell="B1" activeCellId="1" sqref="M1:M71 B1:B71"/>
    </sheetView>
  </sheetViews>
  <sheetFormatPr defaultColWidth="8.85546875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51</v>
      </c>
      <c r="B2">
        <v>1</v>
      </c>
      <c r="C2">
        <v>16982.169999999998</v>
      </c>
      <c r="D2">
        <v>17953</v>
      </c>
      <c r="E2">
        <v>11238.58</v>
      </c>
      <c r="F2">
        <v>1</v>
      </c>
      <c r="G2">
        <v>1</v>
      </c>
      <c r="H2">
        <v>45</v>
      </c>
      <c r="I2">
        <v>1</v>
      </c>
      <c r="J2">
        <v>12</v>
      </c>
      <c r="K2">
        <v>1</v>
      </c>
      <c r="L2">
        <v>6</v>
      </c>
      <c r="M2">
        <v>1</v>
      </c>
      <c r="N2">
        <v>1</v>
      </c>
      <c r="O2">
        <v>1</v>
      </c>
    </row>
    <row r="3" spans="1:15" x14ac:dyDescent="0.25">
      <c r="A3">
        <v>53</v>
      </c>
      <c r="B3">
        <v>1</v>
      </c>
      <c r="C3">
        <v>7159.1670000000004</v>
      </c>
      <c r="D3">
        <v>5769.25</v>
      </c>
      <c r="E3">
        <v>3951.5</v>
      </c>
      <c r="F3">
        <v>1</v>
      </c>
      <c r="G3">
        <v>1</v>
      </c>
      <c r="H3">
        <v>30</v>
      </c>
      <c r="I3">
        <v>1</v>
      </c>
      <c r="J3">
        <v>5</v>
      </c>
      <c r="K3">
        <v>2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59</v>
      </c>
      <c r="B4">
        <v>1</v>
      </c>
      <c r="C4">
        <v>10278.67</v>
      </c>
      <c r="D4">
        <v>10521.08</v>
      </c>
      <c r="E4">
        <v>6564.1670000000004</v>
      </c>
      <c r="F4">
        <v>1</v>
      </c>
      <c r="G4">
        <v>1</v>
      </c>
      <c r="H4">
        <v>41</v>
      </c>
      <c r="I4">
        <v>1</v>
      </c>
      <c r="J4">
        <v>7</v>
      </c>
      <c r="K4">
        <v>1</v>
      </c>
      <c r="L4">
        <v>4</v>
      </c>
      <c r="M4">
        <v>1</v>
      </c>
      <c r="N4">
        <v>1</v>
      </c>
      <c r="O4">
        <v>1</v>
      </c>
    </row>
    <row r="5" spans="1:15" x14ac:dyDescent="0.25">
      <c r="A5">
        <v>63</v>
      </c>
      <c r="B5">
        <v>1</v>
      </c>
      <c r="C5">
        <v>12438.92</v>
      </c>
      <c r="D5">
        <v>9155.5830000000005</v>
      </c>
      <c r="E5">
        <v>5877.0829999999996</v>
      </c>
      <c r="F5">
        <v>2</v>
      </c>
      <c r="G5">
        <v>1</v>
      </c>
      <c r="H5">
        <v>40</v>
      </c>
      <c r="I5">
        <v>1</v>
      </c>
      <c r="J5">
        <v>8</v>
      </c>
      <c r="K5">
        <v>0</v>
      </c>
      <c r="L5">
        <v>5</v>
      </c>
      <c r="M5">
        <v>1</v>
      </c>
      <c r="N5">
        <v>1</v>
      </c>
      <c r="O5">
        <v>2</v>
      </c>
    </row>
    <row r="6" spans="1:15" x14ac:dyDescent="0.25">
      <c r="A6">
        <v>70</v>
      </c>
      <c r="B6">
        <v>1</v>
      </c>
      <c r="C6">
        <v>7959</v>
      </c>
      <c r="D6">
        <v>6509</v>
      </c>
      <c r="E6">
        <v>3871.6669999999999</v>
      </c>
      <c r="F6">
        <v>2</v>
      </c>
      <c r="G6">
        <v>1</v>
      </c>
      <c r="H6">
        <v>51</v>
      </c>
      <c r="I6">
        <v>1</v>
      </c>
      <c r="J6">
        <v>5</v>
      </c>
      <c r="K6">
        <v>0</v>
      </c>
      <c r="L6">
        <v>3</v>
      </c>
      <c r="M6">
        <v>1</v>
      </c>
      <c r="N6">
        <v>1</v>
      </c>
      <c r="O6">
        <v>2</v>
      </c>
    </row>
    <row r="7" spans="1:15" x14ac:dyDescent="0.25">
      <c r="A7">
        <v>80</v>
      </c>
      <c r="B7">
        <v>1</v>
      </c>
      <c r="C7">
        <v>6800.3329999999996</v>
      </c>
      <c r="D7">
        <v>4250</v>
      </c>
      <c r="E7">
        <v>2890.75</v>
      </c>
      <c r="F7">
        <v>1</v>
      </c>
      <c r="G7">
        <v>1</v>
      </c>
      <c r="H7">
        <v>34</v>
      </c>
      <c r="I7">
        <v>1</v>
      </c>
      <c r="J7">
        <v>4</v>
      </c>
      <c r="K7">
        <v>1</v>
      </c>
      <c r="L7">
        <v>1</v>
      </c>
      <c r="M7">
        <v>1</v>
      </c>
      <c r="N7">
        <v>1</v>
      </c>
      <c r="O7">
        <v>2</v>
      </c>
    </row>
    <row r="8" spans="1:15" x14ac:dyDescent="0.25">
      <c r="A8">
        <v>90</v>
      </c>
      <c r="B8">
        <v>1</v>
      </c>
      <c r="C8">
        <v>1927.8330000000001</v>
      </c>
      <c r="D8">
        <v>2018.1669999999999</v>
      </c>
      <c r="E8">
        <v>1158.5830000000001</v>
      </c>
      <c r="F8">
        <v>2</v>
      </c>
      <c r="G8">
        <v>1</v>
      </c>
      <c r="H8">
        <v>42</v>
      </c>
      <c r="I8">
        <v>1</v>
      </c>
      <c r="J8">
        <v>1</v>
      </c>
      <c r="K8">
        <v>0</v>
      </c>
      <c r="L8">
        <v>0</v>
      </c>
      <c r="M8">
        <v>2</v>
      </c>
      <c r="N8">
        <v>2</v>
      </c>
      <c r="O8">
        <v>2</v>
      </c>
    </row>
    <row r="9" spans="1:15" x14ac:dyDescent="0.25">
      <c r="A9">
        <v>100</v>
      </c>
      <c r="B9">
        <v>1</v>
      </c>
      <c r="C9">
        <v>8357.3330000000005</v>
      </c>
      <c r="D9">
        <v>7390.9170000000004</v>
      </c>
      <c r="E9">
        <v>3790.4169999999999</v>
      </c>
      <c r="F9">
        <v>2</v>
      </c>
      <c r="G9">
        <v>1</v>
      </c>
      <c r="H9">
        <v>44</v>
      </c>
      <c r="I9">
        <v>1</v>
      </c>
      <c r="J9">
        <v>4</v>
      </c>
      <c r="K9">
        <v>0</v>
      </c>
      <c r="L9">
        <v>2</v>
      </c>
      <c r="M9">
        <v>1</v>
      </c>
      <c r="N9">
        <v>1</v>
      </c>
      <c r="O9">
        <v>2</v>
      </c>
    </row>
    <row r="10" spans="1:15" x14ac:dyDescent="0.25">
      <c r="A10">
        <v>101</v>
      </c>
      <c r="B10">
        <v>1</v>
      </c>
      <c r="C10">
        <v>8496.9169999999995</v>
      </c>
      <c r="D10">
        <v>6256</v>
      </c>
      <c r="E10">
        <v>4279.0829999999996</v>
      </c>
      <c r="F10">
        <v>2</v>
      </c>
      <c r="G10">
        <v>1</v>
      </c>
      <c r="H10">
        <v>42</v>
      </c>
      <c r="I10">
        <v>1</v>
      </c>
      <c r="J10">
        <v>4</v>
      </c>
      <c r="K10">
        <v>0</v>
      </c>
      <c r="L10">
        <v>2</v>
      </c>
      <c r="M10">
        <v>1</v>
      </c>
      <c r="N10">
        <v>1</v>
      </c>
      <c r="O10">
        <v>2</v>
      </c>
    </row>
    <row r="11" spans="1:15" x14ac:dyDescent="0.25">
      <c r="A11">
        <v>143</v>
      </c>
      <c r="B11">
        <v>1</v>
      </c>
      <c r="C11">
        <v>12661.83</v>
      </c>
      <c r="D11">
        <v>6311.9170000000004</v>
      </c>
      <c r="E11">
        <v>3814.6669999999999</v>
      </c>
      <c r="F11">
        <v>1</v>
      </c>
      <c r="G11">
        <v>1</v>
      </c>
      <c r="H11">
        <v>58</v>
      </c>
      <c r="I11">
        <v>1</v>
      </c>
      <c r="J11">
        <v>4</v>
      </c>
      <c r="K11">
        <v>0</v>
      </c>
      <c r="L11">
        <v>0</v>
      </c>
      <c r="M11">
        <v>1</v>
      </c>
      <c r="N11">
        <v>1</v>
      </c>
      <c r="O11">
        <v>3</v>
      </c>
    </row>
    <row r="12" spans="1:15" x14ac:dyDescent="0.25">
      <c r="A12">
        <v>146</v>
      </c>
      <c r="B12">
        <v>1</v>
      </c>
      <c r="C12">
        <v>9913.1669999999995</v>
      </c>
      <c r="D12">
        <v>15354</v>
      </c>
      <c r="E12">
        <v>4643.0829999999996</v>
      </c>
      <c r="F12">
        <v>1</v>
      </c>
      <c r="G12">
        <v>1</v>
      </c>
      <c r="H12">
        <v>45</v>
      </c>
      <c r="I12">
        <v>1</v>
      </c>
      <c r="J12">
        <v>3</v>
      </c>
      <c r="K12">
        <v>0</v>
      </c>
      <c r="L12">
        <v>0</v>
      </c>
      <c r="M12">
        <v>1</v>
      </c>
      <c r="N12">
        <v>1</v>
      </c>
      <c r="O12">
        <v>3</v>
      </c>
    </row>
    <row r="13" spans="1:15" x14ac:dyDescent="0.25">
      <c r="A13">
        <v>149</v>
      </c>
      <c r="B13">
        <v>1</v>
      </c>
      <c r="C13">
        <v>10006.08</v>
      </c>
      <c r="D13">
        <v>5110.1670000000004</v>
      </c>
      <c r="E13">
        <v>3601.1669999999999</v>
      </c>
      <c r="F13">
        <v>1</v>
      </c>
      <c r="G13">
        <v>1</v>
      </c>
      <c r="H13">
        <v>31</v>
      </c>
      <c r="I13">
        <v>1</v>
      </c>
      <c r="J13">
        <v>3</v>
      </c>
      <c r="K13">
        <v>1</v>
      </c>
      <c r="L13">
        <v>0</v>
      </c>
      <c r="M13">
        <v>1</v>
      </c>
      <c r="N13">
        <v>2</v>
      </c>
      <c r="O13">
        <v>3</v>
      </c>
    </row>
    <row r="14" spans="1:15" x14ac:dyDescent="0.25">
      <c r="A14">
        <v>160</v>
      </c>
      <c r="B14">
        <v>1</v>
      </c>
      <c r="C14">
        <v>8208.3330000000005</v>
      </c>
      <c r="D14">
        <v>4287.75</v>
      </c>
      <c r="E14">
        <v>2878.75</v>
      </c>
      <c r="F14">
        <v>2</v>
      </c>
      <c r="G14">
        <v>1</v>
      </c>
      <c r="H14">
        <v>39</v>
      </c>
      <c r="I14">
        <v>1</v>
      </c>
      <c r="J14">
        <v>2</v>
      </c>
      <c r="K14">
        <v>0</v>
      </c>
      <c r="L14">
        <v>0</v>
      </c>
      <c r="M14">
        <v>1</v>
      </c>
      <c r="N14">
        <v>1</v>
      </c>
      <c r="O14">
        <v>3</v>
      </c>
    </row>
    <row r="15" spans="1:15" x14ac:dyDescent="0.25">
      <c r="A15">
        <v>161</v>
      </c>
      <c r="B15">
        <v>1</v>
      </c>
      <c r="C15">
        <v>33007.67</v>
      </c>
      <c r="D15">
        <v>18946.919999999998</v>
      </c>
      <c r="E15">
        <v>7887.9170000000004</v>
      </c>
      <c r="F15">
        <v>2</v>
      </c>
      <c r="G15">
        <v>1</v>
      </c>
      <c r="H15">
        <v>45</v>
      </c>
      <c r="I15">
        <v>1</v>
      </c>
      <c r="J15">
        <v>8</v>
      </c>
      <c r="K15">
        <v>0</v>
      </c>
      <c r="L15">
        <v>2</v>
      </c>
      <c r="M15">
        <v>1</v>
      </c>
      <c r="N15">
        <v>1</v>
      </c>
      <c r="O15">
        <v>3</v>
      </c>
    </row>
    <row r="16" spans="1:15" x14ac:dyDescent="0.25">
      <c r="A16">
        <v>183</v>
      </c>
      <c r="B16">
        <v>1</v>
      </c>
      <c r="C16">
        <v>25395.5</v>
      </c>
      <c r="D16">
        <v>15630.83</v>
      </c>
      <c r="E16">
        <v>6798.4170000000004</v>
      </c>
      <c r="F16">
        <v>2</v>
      </c>
      <c r="G16">
        <v>1</v>
      </c>
      <c r="H16">
        <v>69</v>
      </c>
      <c r="I16">
        <v>1</v>
      </c>
      <c r="J16">
        <v>4</v>
      </c>
      <c r="K16">
        <v>0</v>
      </c>
      <c r="L16">
        <v>0</v>
      </c>
      <c r="M16">
        <v>1</v>
      </c>
      <c r="N16">
        <v>1</v>
      </c>
      <c r="O16">
        <v>3</v>
      </c>
    </row>
    <row r="17" spans="1:15" x14ac:dyDescent="0.25">
      <c r="A17">
        <v>190</v>
      </c>
      <c r="B17">
        <v>1</v>
      </c>
      <c r="C17">
        <v>7930.4170000000004</v>
      </c>
      <c r="D17">
        <v>3485.0830000000001</v>
      </c>
      <c r="E17">
        <v>2272.3330000000001</v>
      </c>
      <c r="F17">
        <v>1</v>
      </c>
      <c r="G17">
        <v>1</v>
      </c>
      <c r="H17">
        <v>79</v>
      </c>
      <c r="I17">
        <v>1</v>
      </c>
      <c r="J17">
        <v>1</v>
      </c>
      <c r="K17">
        <v>0</v>
      </c>
      <c r="L17">
        <v>0</v>
      </c>
      <c r="M17">
        <v>2</v>
      </c>
      <c r="N17">
        <v>2</v>
      </c>
      <c r="O17">
        <v>3</v>
      </c>
    </row>
    <row r="18" spans="1:15" x14ac:dyDescent="0.25">
      <c r="A18">
        <v>198</v>
      </c>
      <c r="B18">
        <v>1</v>
      </c>
      <c r="C18">
        <v>10604.92</v>
      </c>
      <c r="D18">
        <v>5714.9170000000004</v>
      </c>
      <c r="E18">
        <v>1884.3330000000001</v>
      </c>
      <c r="F18">
        <v>2</v>
      </c>
      <c r="G18">
        <v>1</v>
      </c>
      <c r="H18">
        <v>36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3</v>
      </c>
    </row>
    <row r="19" spans="1:15" x14ac:dyDescent="0.25">
      <c r="A19">
        <v>214</v>
      </c>
      <c r="B19">
        <v>2</v>
      </c>
      <c r="C19">
        <v>11419.17</v>
      </c>
      <c r="D19">
        <v>11287.08</v>
      </c>
      <c r="E19">
        <v>6709.1670000000004</v>
      </c>
      <c r="F19">
        <v>2</v>
      </c>
      <c r="G19">
        <v>1</v>
      </c>
      <c r="H19">
        <v>45</v>
      </c>
      <c r="I19">
        <v>1</v>
      </c>
      <c r="J19">
        <v>8</v>
      </c>
      <c r="K19">
        <v>2</v>
      </c>
      <c r="L19">
        <v>4</v>
      </c>
      <c r="M19">
        <v>1</v>
      </c>
      <c r="N19">
        <v>1</v>
      </c>
      <c r="O19">
        <v>1</v>
      </c>
    </row>
    <row r="20" spans="1:15" x14ac:dyDescent="0.25">
      <c r="A20">
        <v>233</v>
      </c>
      <c r="B20">
        <v>2</v>
      </c>
      <c r="C20">
        <v>17407.5</v>
      </c>
      <c r="D20">
        <v>19575.080000000002</v>
      </c>
      <c r="E20">
        <v>9277.4169999999995</v>
      </c>
      <c r="F20">
        <v>2</v>
      </c>
      <c r="G20">
        <v>1</v>
      </c>
      <c r="H20">
        <v>41</v>
      </c>
      <c r="I20">
        <v>1</v>
      </c>
      <c r="J20">
        <v>7</v>
      </c>
      <c r="K20">
        <v>0</v>
      </c>
      <c r="L20">
        <v>3</v>
      </c>
      <c r="M20">
        <v>1</v>
      </c>
      <c r="N20">
        <v>1</v>
      </c>
      <c r="O20">
        <v>2</v>
      </c>
    </row>
    <row r="21" spans="1:15" x14ac:dyDescent="0.25">
      <c r="A21">
        <v>240</v>
      </c>
      <c r="B21">
        <v>2</v>
      </c>
      <c r="C21">
        <v>7910</v>
      </c>
      <c r="D21">
        <v>8085</v>
      </c>
      <c r="E21">
        <v>4436.0829999999996</v>
      </c>
      <c r="F21">
        <v>2</v>
      </c>
      <c r="G21">
        <v>1</v>
      </c>
      <c r="H21">
        <v>25</v>
      </c>
      <c r="I21">
        <v>1</v>
      </c>
      <c r="J21">
        <v>3</v>
      </c>
      <c r="K21">
        <v>0</v>
      </c>
      <c r="L21">
        <v>1</v>
      </c>
      <c r="M21">
        <v>1</v>
      </c>
      <c r="N21">
        <v>1</v>
      </c>
      <c r="O21">
        <v>2</v>
      </c>
    </row>
    <row r="22" spans="1:15" x14ac:dyDescent="0.25">
      <c r="A22">
        <v>245</v>
      </c>
      <c r="B22">
        <v>2</v>
      </c>
      <c r="C22">
        <v>13813</v>
      </c>
      <c r="D22">
        <v>14094.75</v>
      </c>
      <c r="E22">
        <v>8650.75</v>
      </c>
      <c r="F22">
        <v>2</v>
      </c>
      <c r="G22">
        <v>1</v>
      </c>
      <c r="H22">
        <v>33</v>
      </c>
      <c r="I22">
        <v>1</v>
      </c>
      <c r="J22">
        <v>5</v>
      </c>
      <c r="K22">
        <v>0</v>
      </c>
      <c r="L22">
        <v>3</v>
      </c>
      <c r="M22">
        <v>1</v>
      </c>
      <c r="N22">
        <v>1</v>
      </c>
      <c r="O22">
        <v>2</v>
      </c>
    </row>
    <row r="23" spans="1:15" x14ac:dyDescent="0.25">
      <c r="A23">
        <v>261</v>
      </c>
      <c r="B23">
        <v>2</v>
      </c>
      <c r="C23">
        <v>16013.17</v>
      </c>
      <c r="D23">
        <v>21216.92</v>
      </c>
      <c r="E23">
        <v>8965.8330000000005</v>
      </c>
      <c r="F23">
        <v>2</v>
      </c>
      <c r="G23">
        <v>1</v>
      </c>
      <c r="H23">
        <v>47</v>
      </c>
      <c r="I23">
        <v>1</v>
      </c>
      <c r="J23">
        <v>5</v>
      </c>
      <c r="K23">
        <v>0</v>
      </c>
      <c r="L23">
        <v>3</v>
      </c>
      <c r="M23">
        <v>1</v>
      </c>
      <c r="N23">
        <v>1</v>
      </c>
      <c r="O23">
        <v>3</v>
      </c>
    </row>
    <row r="24" spans="1:15" x14ac:dyDescent="0.25">
      <c r="A24">
        <v>308</v>
      </c>
      <c r="B24">
        <v>2</v>
      </c>
      <c r="C24">
        <v>10166.67</v>
      </c>
      <c r="D24">
        <v>10104.08</v>
      </c>
      <c r="E24">
        <v>3763.25</v>
      </c>
      <c r="F24">
        <v>2</v>
      </c>
      <c r="G24">
        <v>1</v>
      </c>
      <c r="H24">
        <v>30</v>
      </c>
      <c r="I24">
        <v>1</v>
      </c>
      <c r="J24">
        <v>2</v>
      </c>
      <c r="K24">
        <v>0</v>
      </c>
      <c r="L24">
        <v>0</v>
      </c>
      <c r="M24">
        <v>1</v>
      </c>
      <c r="N24">
        <v>1</v>
      </c>
      <c r="O24">
        <v>3</v>
      </c>
    </row>
    <row r="25" spans="1:15" x14ac:dyDescent="0.25">
      <c r="A25">
        <v>326</v>
      </c>
      <c r="B25">
        <v>2</v>
      </c>
      <c r="C25">
        <v>17526.75</v>
      </c>
      <c r="D25">
        <v>21223.83</v>
      </c>
      <c r="E25">
        <v>7264.3329999999996</v>
      </c>
      <c r="F25">
        <v>2</v>
      </c>
      <c r="G25">
        <v>1</v>
      </c>
      <c r="H25">
        <v>31</v>
      </c>
      <c r="I25">
        <v>1</v>
      </c>
      <c r="J25">
        <v>3</v>
      </c>
      <c r="K25">
        <v>1</v>
      </c>
      <c r="L25">
        <v>0</v>
      </c>
      <c r="M25">
        <v>1</v>
      </c>
      <c r="N25">
        <v>1</v>
      </c>
      <c r="O25">
        <v>3</v>
      </c>
    </row>
    <row r="26" spans="1:15" x14ac:dyDescent="0.25">
      <c r="A26">
        <v>330</v>
      </c>
      <c r="B26">
        <v>2</v>
      </c>
      <c r="C26">
        <v>11962.5</v>
      </c>
      <c r="D26">
        <v>12640.92</v>
      </c>
      <c r="E26">
        <v>7908.9170000000004</v>
      </c>
      <c r="F26">
        <v>2</v>
      </c>
      <c r="G26">
        <v>1</v>
      </c>
      <c r="H26">
        <v>31</v>
      </c>
      <c r="I26">
        <v>1</v>
      </c>
      <c r="J26">
        <v>2</v>
      </c>
      <c r="K26">
        <v>0</v>
      </c>
      <c r="L26">
        <v>0</v>
      </c>
      <c r="M26">
        <v>1</v>
      </c>
      <c r="N26">
        <v>1</v>
      </c>
      <c r="O26">
        <v>3</v>
      </c>
    </row>
    <row r="27" spans="1:15" x14ac:dyDescent="0.25">
      <c r="A27">
        <v>332</v>
      </c>
      <c r="B27">
        <v>2</v>
      </c>
      <c r="C27">
        <v>30275.83</v>
      </c>
      <c r="D27">
        <v>17986.419999999998</v>
      </c>
      <c r="E27">
        <v>10393.33</v>
      </c>
      <c r="F27">
        <v>2</v>
      </c>
      <c r="G27">
        <v>1</v>
      </c>
      <c r="H27">
        <v>48</v>
      </c>
      <c r="I27">
        <v>1</v>
      </c>
      <c r="J27">
        <v>5</v>
      </c>
      <c r="K27">
        <v>0</v>
      </c>
      <c r="L27">
        <v>1</v>
      </c>
      <c r="M27">
        <v>1</v>
      </c>
      <c r="N27">
        <v>1</v>
      </c>
      <c r="O27">
        <v>3</v>
      </c>
    </row>
    <row r="28" spans="1:15" x14ac:dyDescent="0.25">
      <c r="A28">
        <v>333</v>
      </c>
      <c r="B28">
        <v>2</v>
      </c>
      <c r="C28">
        <v>24253</v>
      </c>
      <c r="D28">
        <v>25974.17</v>
      </c>
      <c r="E28">
        <v>11280.83</v>
      </c>
      <c r="F28">
        <v>2</v>
      </c>
      <c r="G28">
        <v>1</v>
      </c>
      <c r="H28">
        <v>46</v>
      </c>
      <c r="I28">
        <v>1</v>
      </c>
      <c r="J28">
        <v>4</v>
      </c>
      <c r="K28">
        <v>0</v>
      </c>
      <c r="L28">
        <v>1</v>
      </c>
      <c r="M28">
        <v>1</v>
      </c>
      <c r="N28">
        <v>1</v>
      </c>
      <c r="O28">
        <v>3</v>
      </c>
    </row>
    <row r="29" spans="1:15" x14ac:dyDescent="0.25">
      <c r="A29">
        <v>372</v>
      </c>
      <c r="B29">
        <v>2</v>
      </c>
      <c r="C29">
        <v>22664.33</v>
      </c>
      <c r="D29">
        <v>24743.5</v>
      </c>
      <c r="E29">
        <v>7078.3329999999996</v>
      </c>
      <c r="F29">
        <v>2</v>
      </c>
      <c r="G29">
        <v>1</v>
      </c>
      <c r="H29">
        <v>32</v>
      </c>
      <c r="I29">
        <v>1</v>
      </c>
      <c r="J29">
        <v>2</v>
      </c>
      <c r="K29">
        <v>0</v>
      </c>
      <c r="L29">
        <v>0</v>
      </c>
      <c r="M29">
        <v>1</v>
      </c>
      <c r="N29">
        <v>1</v>
      </c>
      <c r="O29">
        <v>3</v>
      </c>
    </row>
    <row r="30" spans="1:15" x14ac:dyDescent="0.25">
      <c r="A30">
        <v>375</v>
      </c>
      <c r="B30">
        <v>2</v>
      </c>
      <c r="C30">
        <v>11548.25</v>
      </c>
      <c r="D30">
        <v>15866.58</v>
      </c>
      <c r="E30">
        <v>4571.5</v>
      </c>
      <c r="F30">
        <v>2</v>
      </c>
      <c r="G30">
        <v>1</v>
      </c>
      <c r="H30">
        <v>80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3</v>
      </c>
    </row>
    <row r="31" spans="1:15" x14ac:dyDescent="0.25">
      <c r="A31">
        <v>414</v>
      </c>
      <c r="B31">
        <v>3</v>
      </c>
      <c r="C31">
        <v>5032.9170000000004</v>
      </c>
      <c r="D31">
        <v>5603.75</v>
      </c>
      <c r="E31">
        <v>3116.6669999999999</v>
      </c>
      <c r="F31">
        <v>1</v>
      </c>
      <c r="G31">
        <v>1</v>
      </c>
      <c r="H31">
        <v>50</v>
      </c>
      <c r="I31">
        <v>1</v>
      </c>
      <c r="J31">
        <v>5</v>
      </c>
      <c r="K31">
        <v>0</v>
      </c>
      <c r="L31">
        <v>1</v>
      </c>
      <c r="M31">
        <v>1</v>
      </c>
      <c r="N31">
        <v>1</v>
      </c>
      <c r="O31">
        <v>1</v>
      </c>
    </row>
    <row r="32" spans="1:15" x14ac:dyDescent="0.25">
      <c r="A32">
        <v>415</v>
      </c>
      <c r="B32">
        <v>3</v>
      </c>
      <c r="C32">
        <v>5134.1670000000004</v>
      </c>
      <c r="D32">
        <v>5858.0829999999996</v>
      </c>
      <c r="E32">
        <v>2879.75</v>
      </c>
      <c r="F32">
        <v>1</v>
      </c>
      <c r="G32">
        <v>1</v>
      </c>
      <c r="H32">
        <v>31</v>
      </c>
      <c r="I32">
        <v>1</v>
      </c>
      <c r="J32">
        <v>5</v>
      </c>
      <c r="K32">
        <v>0</v>
      </c>
      <c r="L32">
        <v>3</v>
      </c>
      <c r="M32">
        <v>1</v>
      </c>
      <c r="N32">
        <v>1</v>
      </c>
      <c r="O32">
        <v>1</v>
      </c>
    </row>
    <row r="33" spans="1:15" x14ac:dyDescent="0.25">
      <c r="A33">
        <v>426</v>
      </c>
      <c r="B33">
        <v>3</v>
      </c>
      <c r="C33">
        <v>6412.5</v>
      </c>
      <c r="D33">
        <v>5225.25</v>
      </c>
      <c r="E33">
        <v>3084.5</v>
      </c>
      <c r="F33">
        <v>1</v>
      </c>
      <c r="G33">
        <v>1</v>
      </c>
      <c r="H33">
        <v>45</v>
      </c>
      <c r="I33">
        <v>1</v>
      </c>
      <c r="J33">
        <v>5</v>
      </c>
      <c r="K33">
        <v>0</v>
      </c>
      <c r="L33">
        <v>3</v>
      </c>
      <c r="M33">
        <v>1</v>
      </c>
      <c r="N33">
        <v>1</v>
      </c>
      <c r="O33">
        <v>1</v>
      </c>
    </row>
    <row r="34" spans="1:15" x14ac:dyDescent="0.25">
      <c r="A34">
        <v>437</v>
      </c>
      <c r="B34">
        <v>3</v>
      </c>
      <c r="C34">
        <v>13852.17</v>
      </c>
      <c r="D34">
        <v>15094.25</v>
      </c>
      <c r="E34">
        <v>10092.08</v>
      </c>
      <c r="F34">
        <v>1</v>
      </c>
      <c r="G34">
        <v>1</v>
      </c>
      <c r="H34">
        <v>32</v>
      </c>
      <c r="I34">
        <v>1</v>
      </c>
      <c r="J34">
        <v>10</v>
      </c>
      <c r="K34">
        <v>1</v>
      </c>
      <c r="L34">
        <v>3</v>
      </c>
      <c r="M34">
        <v>1</v>
      </c>
      <c r="N34">
        <v>1</v>
      </c>
      <c r="O34">
        <v>1</v>
      </c>
    </row>
    <row r="35" spans="1:15" x14ac:dyDescent="0.25">
      <c r="A35">
        <v>451</v>
      </c>
      <c r="B35">
        <v>3</v>
      </c>
      <c r="C35">
        <v>8004</v>
      </c>
      <c r="D35">
        <v>8263.3330000000005</v>
      </c>
      <c r="E35">
        <v>4571.3329999999996</v>
      </c>
      <c r="F35">
        <v>1</v>
      </c>
      <c r="G35">
        <v>1</v>
      </c>
      <c r="H35">
        <v>73</v>
      </c>
      <c r="I35">
        <v>1</v>
      </c>
      <c r="J35">
        <v>5</v>
      </c>
      <c r="K35">
        <v>0</v>
      </c>
      <c r="L35">
        <v>3</v>
      </c>
      <c r="M35">
        <v>1</v>
      </c>
      <c r="N35">
        <v>1</v>
      </c>
      <c r="O35">
        <v>2</v>
      </c>
    </row>
    <row r="36" spans="1:15" x14ac:dyDescent="0.25">
      <c r="A36">
        <v>459</v>
      </c>
      <c r="B36">
        <v>3</v>
      </c>
      <c r="C36">
        <v>8732.5</v>
      </c>
      <c r="D36">
        <v>13895.42</v>
      </c>
      <c r="E36">
        <v>10172.42</v>
      </c>
      <c r="F36">
        <v>1</v>
      </c>
      <c r="G36">
        <v>1</v>
      </c>
      <c r="H36">
        <v>50</v>
      </c>
      <c r="I36">
        <v>1</v>
      </c>
      <c r="J36">
        <v>5</v>
      </c>
      <c r="K36">
        <v>0</v>
      </c>
      <c r="L36">
        <v>1</v>
      </c>
      <c r="M36">
        <v>1</v>
      </c>
      <c r="N36">
        <v>1</v>
      </c>
      <c r="O36">
        <v>2</v>
      </c>
    </row>
    <row r="37" spans="1:15" x14ac:dyDescent="0.25">
      <c r="A37">
        <v>505</v>
      </c>
      <c r="B37">
        <v>3</v>
      </c>
      <c r="C37">
        <v>16074.92</v>
      </c>
      <c r="D37">
        <v>10562.5</v>
      </c>
      <c r="E37">
        <v>5480.6670000000004</v>
      </c>
      <c r="F37">
        <v>1</v>
      </c>
      <c r="G37">
        <v>1</v>
      </c>
      <c r="H37">
        <v>56</v>
      </c>
      <c r="I37">
        <v>1</v>
      </c>
      <c r="J37">
        <v>5</v>
      </c>
      <c r="K37">
        <v>0</v>
      </c>
      <c r="L37">
        <v>3</v>
      </c>
      <c r="M37">
        <v>2</v>
      </c>
      <c r="N37">
        <v>2</v>
      </c>
      <c r="O37">
        <v>3</v>
      </c>
    </row>
    <row r="38" spans="1:15" x14ac:dyDescent="0.25">
      <c r="A38">
        <v>518</v>
      </c>
      <c r="B38">
        <v>3</v>
      </c>
      <c r="C38">
        <v>21490</v>
      </c>
      <c r="D38">
        <v>10929.92</v>
      </c>
      <c r="E38">
        <v>8141.8329999999996</v>
      </c>
      <c r="F38">
        <v>1</v>
      </c>
      <c r="G38">
        <v>1</v>
      </c>
      <c r="H38">
        <v>43</v>
      </c>
      <c r="I38">
        <v>1</v>
      </c>
      <c r="J38">
        <v>6</v>
      </c>
      <c r="K38">
        <v>0</v>
      </c>
      <c r="L38">
        <v>3</v>
      </c>
      <c r="M38">
        <v>1</v>
      </c>
      <c r="N38">
        <v>1</v>
      </c>
      <c r="O38">
        <v>3</v>
      </c>
    </row>
    <row r="39" spans="1:15" x14ac:dyDescent="0.25">
      <c r="A39">
        <v>528</v>
      </c>
      <c r="B39">
        <v>3</v>
      </c>
      <c r="C39">
        <v>21710.080000000002</v>
      </c>
      <c r="D39">
        <v>12439.25</v>
      </c>
      <c r="E39">
        <v>7422.3329999999996</v>
      </c>
      <c r="F39">
        <v>2</v>
      </c>
      <c r="G39">
        <v>1</v>
      </c>
      <c r="H39">
        <v>49</v>
      </c>
      <c r="I39">
        <v>1</v>
      </c>
      <c r="J39">
        <v>5</v>
      </c>
      <c r="K39">
        <v>0</v>
      </c>
      <c r="L39">
        <v>0</v>
      </c>
      <c r="M39">
        <v>1</v>
      </c>
      <c r="N39">
        <v>1</v>
      </c>
      <c r="O39">
        <v>3</v>
      </c>
    </row>
    <row r="40" spans="1:15" x14ac:dyDescent="0.25">
      <c r="A40">
        <v>529</v>
      </c>
      <c r="B40">
        <v>3</v>
      </c>
      <c r="C40">
        <v>13802.5</v>
      </c>
      <c r="D40">
        <v>10231</v>
      </c>
      <c r="E40">
        <v>6786.8329999999996</v>
      </c>
      <c r="F40">
        <v>2</v>
      </c>
      <c r="G40">
        <v>1</v>
      </c>
      <c r="H40">
        <v>63</v>
      </c>
      <c r="I40">
        <v>1</v>
      </c>
      <c r="J40">
        <v>3</v>
      </c>
      <c r="K40">
        <v>0</v>
      </c>
      <c r="L40">
        <v>0</v>
      </c>
      <c r="M40">
        <v>1</v>
      </c>
      <c r="N40">
        <v>1</v>
      </c>
      <c r="O40">
        <v>3</v>
      </c>
    </row>
    <row r="41" spans="1:15" x14ac:dyDescent="0.25">
      <c r="A41">
        <v>531</v>
      </c>
      <c r="B41">
        <v>3</v>
      </c>
      <c r="C41">
        <v>28636.67</v>
      </c>
      <c r="D41">
        <v>16782.669999999998</v>
      </c>
      <c r="E41">
        <v>13331.92</v>
      </c>
      <c r="F41">
        <v>1</v>
      </c>
      <c r="G41">
        <v>1</v>
      </c>
      <c r="H41">
        <v>51</v>
      </c>
      <c r="I41">
        <v>1</v>
      </c>
      <c r="J41">
        <v>6</v>
      </c>
      <c r="K41">
        <v>0</v>
      </c>
      <c r="L41">
        <v>3</v>
      </c>
      <c r="M41">
        <v>1</v>
      </c>
      <c r="N41">
        <v>1</v>
      </c>
      <c r="O41">
        <v>3</v>
      </c>
    </row>
    <row r="42" spans="1:15" x14ac:dyDescent="0.25">
      <c r="A42">
        <v>13</v>
      </c>
      <c r="B42">
        <v>1</v>
      </c>
      <c r="C42">
        <v>6301.0829999999996</v>
      </c>
      <c r="D42">
        <v>5024.75</v>
      </c>
      <c r="E42">
        <v>3195.3330000000001</v>
      </c>
      <c r="F42">
        <v>2</v>
      </c>
      <c r="G42">
        <v>1</v>
      </c>
      <c r="H42">
        <v>20</v>
      </c>
      <c r="I42">
        <v>2</v>
      </c>
      <c r="J42">
        <v>7</v>
      </c>
      <c r="K42">
        <v>1</v>
      </c>
      <c r="L42">
        <v>4</v>
      </c>
      <c r="M42">
        <v>1</v>
      </c>
      <c r="N42">
        <v>1</v>
      </c>
      <c r="O42">
        <v>1</v>
      </c>
    </row>
    <row r="43" spans="1:15" x14ac:dyDescent="0.25">
      <c r="A43">
        <v>17</v>
      </c>
      <c r="B43">
        <v>1</v>
      </c>
      <c r="C43">
        <v>4625.5829999999996</v>
      </c>
      <c r="D43">
        <v>6655.1670000000004</v>
      </c>
      <c r="E43">
        <v>3744.0830000000001</v>
      </c>
      <c r="F43">
        <v>1</v>
      </c>
      <c r="G43">
        <v>1</v>
      </c>
      <c r="H43">
        <v>23</v>
      </c>
      <c r="I43">
        <v>2</v>
      </c>
      <c r="J43">
        <v>5</v>
      </c>
      <c r="K43">
        <v>2</v>
      </c>
      <c r="L43">
        <v>1</v>
      </c>
      <c r="M43">
        <v>1</v>
      </c>
      <c r="N43">
        <v>1</v>
      </c>
      <c r="O43">
        <v>1</v>
      </c>
    </row>
    <row r="44" spans="1:15" x14ac:dyDescent="0.25">
      <c r="A44">
        <v>27</v>
      </c>
      <c r="B44">
        <v>1</v>
      </c>
      <c r="C44">
        <v>7224.75</v>
      </c>
      <c r="D44">
        <v>8872.1669999999995</v>
      </c>
      <c r="E44">
        <v>6269.5</v>
      </c>
      <c r="F44">
        <v>2</v>
      </c>
      <c r="G44">
        <v>1</v>
      </c>
      <c r="H44">
        <v>34</v>
      </c>
      <c r="I44">
        <v>2</v>
      </c>
      <c r="J44">
        <v>7</v>
      </c>
      <c r="K44">
        <v>1</v>
      </c>
      <c r="L44">
        <v>3</v>
      </c>
      <c r="M44">
        <v>1</v>
      </c>
      <c r="N44">
        <v>1</v>
      </c>
      <c r="O44">
        <v>1</v>
      </c>
    </row>
    <row r="45" spans="1:15" x14ac:dyDescent="0.25">
      <c r="A45">
        <v>111</v>
      </c>
      <c r="B45">
        <v>1</v>
      </c>
      <c r="C45">
        <v>15805.25</v>
      </c>
      <c r="D45">
        <v>8575.5830000000005</v>
      </c>
      <c r="E45">
        <v>6006.3329999999996</v>
      </c>
      <c r="F45">
        <v>1</v>
      </c>
      <c r="G45">
        <v>1</v>
      </c>
      <c r="H45">
        <v>37</v>
      </c>
      <c r="I45">
        <v>2</v>
      </c>
      <c r="J45">
        <v>7</v>
      </c>
      <c r="K45">
        <v>1</v>
      </c>
      <c r="L45">
        <v>2</v>
      </c>
      <c r="M45">
        <v>1</v>
      </c>
      <c r="N45">
        <v>2</v>
      </c>
      <c r="O45">
        <v>2</v>
      </c>
    </row>
    <row r="46" spans="1:15" x14ac:dyDescent="0.25">
      <c r="A46">
        <v>113</v>
      </c>
      <c r="B46">
        <v>1</v>
      </c>
      <c r="C46">
        <v>11728.83</v>
      </c>
      <c r="D46">
        <v>10917.25</v>
      </c>
      <c r="E46">
        <v>4779.75</v>
      </c>
      <c r="F46">
        <v>1</v>
      </c>
      <c r="G46">
        <v>1</v>
      </c>
      <c r="H46">
        <v>44</v>
      </c>
      <c r="I46">
        <v>2</v>
      </c>
      <c r="J46">
        <v>5</v>
      </c>
      <c r="K46">
        <v>0</v>
      </c>
      <c r="L46">
        <v>2</v>
      </c>
      <c r="M46">
        <v>1</v>
      </c>
      <c r="N46">
        <v>1</v>
      </c>
      <c r="O46">
        <v>2</v>
      </c>
    </row>
    <row r="47" spans="1:15" x14ac:dyDescent="0.25">
      <c r="A47">
        <v>119</v>
      </c>
      <c r="B47">
        <v>1</v>
      </c>
      <c r="C47">
        <v>17194.580000000002</v>
      </c>
      <c r="D47">
        <v>9896.4169999999995</v>
      </c>
      <c r="E47">
        <v>5270.25</v>
      </c>
      <c r="F47">
        <v>2</v>
      </c>
      <c r="G47">
        <v>1</v>
      </c>
      <c r="H47">
        <v>56</v>
      </c>
      <c r="I47">
        <v>2</v>
      </c>
      <c r="J47">
        <v>7</v>
      </c>
      <c r="K47">
        <v>1</v>
      </c>
      <c r="L47">
        <v>0</v>
      </c>
      <c r="M47">
        <v>1</v>
      </c>
      <c r="N47">
        <v>1</v>
      </c>
      <c r="O47">
        <v>2</v>
      </c>
    </row>
    <row r="48" spans="1:15" x14ac:dyDescent="0.25">
      <c r="A48">
        <v>132</v>
      </c>
      <c r="B48">
        <v>1</v>
      </c>
      <c r="C48">
        <v>10967.25</v>
      </c>
      <c r="D48">
        <v>5793.25</v>
      </c>
      <c r="E48">
        <v>3903.5</v>
      </c>
      <c r="F48">
        <v>1</v>
      </c>
      <c r="G48">
        <v>1</v>
      </c>
      <c r="H48">
        <v>56</v>
      </c>
      <c r="I48">
        <v>2</v>
      </c>
      <c r="J48">
        <v>4</v>
      </c>
      <c r="K48">
        <v>0</v>
      </c>
      <c r="L48">
        <v>2</v>
      </c>
      <c r="M48">
        <v>1</v>
      </c>
      <c r="N48">
        <v>1</v>
      </c>
      <c r="O48">
        <v>2</v>
      </c>
    </row>
    <row r="49" spans="1:15" x14ac:dyDescent="0.25">
      <c r="A49">
        <v>133</v>
      </c>
      <c r="B49">
        <v>1</v>
      </c>
      <c r="C49">
        <v>16477.419999999998</v>
      </c>
      <c r="D49">
        <v>7110.25</v>
      </c>
      <c r="E49">
        <v>3020.3330000000001</v>
      </c>
      <c r="F49">
        <v>2</v>
      </c>
      <c r="G49">
        <v>1</v>
      </c>
      <c r="H49">
        <v>55</v>
      </c>
      <c r="I49">
        <v>2</v>
      </c>
      <c r="J49">
        <v>6</v>
      </c>
      <c r="K49">
        <v>0</v>
      </c>
      <c r="L49">
        <v>0</v>
      </c>
      <c r="M49">
        <v>1</v>
      </c>
      <c r="N49">
        <v>1</v>
      </c>
      <c r="O49">
        <v>2</v>
      </c>
    </row>
    <row r="50" spans="1:15" x14ac:dyDescent="0.25">
      <c r="A50">
        <v>231</v>
      </c>
      <c r="B50">
        <v>2</v>
      </c>
      <c r="C50">
        <v>18878.580000000002</v>
      </c>
      <c r="D50">
        <v>20913.919999999998</v>
      </c>
      <c r="E50">
        <v>10911.75</v>
      </c>
      <c r="F50">
        <v>2</v>
      </c>
      <c r="G50">
        <v>1</v>
      </c>
      <c r="H50">
        <v>52</v>
      </c>
      <c r="I50">
        <v>2</v>
      </c>
      <c r="J50">
        <v>8</v>
      </c>
      <c r="K50">
        <v>1</v>
      </c>
      <c r="L50">
        <v>2</v>
      </c>
      <c r="M50">
        <v>1</v>
      </c>
      <c r="N50">
        <v>1</v>
      </c>
      <c r="O50">
        <v>2</v>
      </c>
    </row>
    <row r="51" spans="1:15" x14ac:dyDescent="0.25">
      <c r="A51">
        <v>313</v>
      </c>
      <c r="B51">
        <v>2</v>
      </c>
      <c r="C51">
        <v>20736.669999999998</v>
      </c>
      <c r="D51">
        <v>17309.25</v>
      </c>
      <c r="E51">
        <v>12965.33</v>
      </c>
      <c r="F51">
        <v>2</v>
      </c>
      <c r="G51">
        <v>1</v>
      </c>
      <c r="H51">
        <v>58</v>
      </c>
      <c r="I51">
        <v>2</v>
      </c>
      <c r="J51">
        <v>4</v>
      </c>
      <c r="K51">
        <v>0</v>
      </c>
      <c r="L51">
        <v>0</v>
      </c>
      <c r="M51">
        <v>1</v>
      </c>
      <c r="N51">
        <v>1</v>
      </c>
      <c r="O51">
        <v>3</v>
      </c>
    </row>
    <row r="52" spans="1:15" x14ac:dyDescent="0.25">
      <c r="A52">
        <v>317</v>
      </c>
      <c r="B52">
        <v>2</v>
      </c>
      <c r="C52">
        <v>26801.67</v>
      </c>
      <c r="D52">
        <v>24454.25</v>
      </c>
      <c r="E52">
        <v>11850.42</v>
      </c>
      <c r="F52">
        <v>2</v>
      </c>
      <c r="G52">
        <v>1</v>
      </c>
      <c r="H52">
        <v>37</v>
      </c>
      <c r="I52">
        <v>2</v>
      </c>
      <c r="J52">
        <v>5</v>
      </c>
      <c r="K52">
        <v>2</v>
      </c>
      <c r="L52">
        <v>1</v>
      </c>
      <c r="M52">
        <v>1</v>
      </c>
      <c r="N52">
        <v>1</v>
      </c>
      <c r="O52">
        <v>3</v>
      </c>
    </row>
    <row r="53" spans="1:15" x14ac:dyDescent="0.25">
      <c r="A53">
        <v>329</v>
      </c>
      <c r="B53">
        <v>2</v>
      </c>
      <c r="C53">
        <v>17875</v>
      </c>
      <c r="D53">
        <v>11675.67</v>
      </c>
      <c r="E53">
        <v>7036.75</v>
      </c>
      <c r="F53">
        <v>2</v>
      </c>
      <c r="G53">
        <v>1</v>
      </c>
      <c r="H53">
        <v>56</v>
      </c>
      <c r="I53">
        <v>2</v>
      </c>
      <c r="J53">
        <v>3</v>
      </c>
      <c r="K53">
        <v>0</v>
      </c>
      <c r="L53">
        <v>1</v>
      </c>
      <c r="M53">
        <v>1</v>
      </c>
      <c r="N53">
        <v>1</v>
      </c>
      <c r="O53">
        <v>3</v>
      </c>
    </row>
    <row r="54" spans="1:15" x14ac:dyDescent="0.25">
      <c r="A54">
        <v>409</v>
      </c>
      <c r="B54">
        <v>3</v>
      </c>
      <c r="C54">
        <v>8465.8330000000005</v>
      </c>
      <c r="D54">
        <v>8438.3330000000005</v>
      </c>
      <c r="E54">
        <v>5601.3329999999996</v>
      </c>
      <c r="F54">
        <v>1</v>
      </c>
      <c r="G54">
        <v>1</v>
      </c>
      <c r="H54">
        <v>58</v>
      </c>
      <c r="I54">
        <v>2</v>
      </c>
      <c r="J54">
        <v>15</v>
      </c>
      <c r="K54">
        <v>0</v>
      </c>
      <c r="L54">
        <v>5</v>
      </c>
      <c r="M54">
        <v>1</v>
      </c>
      <c r="N54">
        <v>1</v>
      </c>
      <c r="O54">
        <v>1</v>
      </c>
    </row>
    <row r="55" spans="1:15" x14ac:dyDescent="0.25">
      <c r="A55">
        <v>481</v>
      </c>
      <c r="B55">
        <v>3</v>
      </c>
      <c r="C55">
        <v>13715</v>
      </c>
      <c r="D55">
        <v>11540.92</v>
      </c>
      <c r="E55">
        <v>7833.75</v>
      </c>
      <c r="F55">
        <v>1</v>
      </c>
      <c r="G55">
        <v>1</v>
      </c>
      <c r="H55">
        <v>50</v>
      </c>
      <c r="I55">
        <v>2</v>
      </c>
      <c r="J55">
        <v>6</v>
      </c>
      <c r="K55">
        <v>0</v>
      </c>
      <c r="L55">
        <v>1</v>
      </c>
      <c r="M55">
        <v>1</v>
      </c>
      <c r="N55">
        <v>1</v>
      </c>
      <c r="O55">
        <v>2</v>
      </c>
    </row>
    <row r="56" spans="1:15" x14ac:dyDescent="0.25">
      <c r="A56">
        <v>506</v>
      </c>
      <c r="B56">
        <v>3</v>
      </c>
      <c r="C56">
        <v>38661.25</v>
      </c>
      <c r="D56">
        <v>27043.08</v>
      </c>
      <c r="E56">
        <v>13226.08</v>
      </c>
      <c r="F56">
        <v>2</v>
      </c>
      <c r="G56">
        <v>1</v>
      </c>
      <c r="H56">
        <v>58</v>
      </c>
      <c r="I56">
        <v>2</v>
      </c>
      <c r="J56">
        <v>12</v>
      </c>
      <c r="K56">
        <v>1</v>
      </c>
      <c r="L56">
        <v>2</v>
      </c>
      <c r="M56">
        <v>1</v>
      </c>
      <c r="N56">
        <v>1</v>
      </c>
      <c r="O56">
        <v>3</v>
      </c>
    </row>
    <row r="57" spans="1:15" x14ac:dyDescent="0.25">
      <c r="A57">
        <v>78</v>
      </c>
      <c r="B57">
        <v>1</v>
      </c>
      <c r="C57">
        <v>1693</v>
      </c>
      <c r="D57">
        <v>1497.0830000000001</v>
      </c>
      <c r="E57">
        <v>1071.9169999999999</v>
      </c>
      <c r="F57">
        <v>2</v>
      </c>
      <c r="G57">
        <v>2</v>
      </c>
      <c r="H57">
        <v>75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2</v>
      </c>
    </row>
    <row r="58" spans="1:15" x14ac:dyDescent="0.25">
      <c r="A58">
        <v>147</v>
      </c>
      <c r="B58">
        <v>1</v>
      </c>
      <c r="C58">
        <v>9919.3330000000005</v>
      </c>
      <c r="D58">
        <v>7834.1670000000004</v>
      </c>
      <c r="E58">
        <v>2981.1669999999999</v>
      </c>
      <c r="F58">
        <v>2</v>
      </c>
      <c r="G58">
        <v>2</v>
      </c>
      <c r="H58">
        <v>67</v>
      </c>
      <c r="I58">
        <v>1</v>
      </c>
      <c r="J58">
        <v>3</v>
      </c>
      <c r="K58">
        <v>0</v>
      </c>
      <c r="L58">
        <v>1</v>
      </c>
      <c r="M58">
        <v>1</v>
      </c>
      <c r="N58">
        <v>1</v>
      </c>
      <c r="O58">
        <v>3</v>
      </c>
    </row>
    <row r="59" spans="1:15" x14ac:dyDescent="0.25">
      <c r="A59">
        <v>219</v>
      </c>
      <c r="B59">
        <v>2</v>
      </c>
      <c r="C59">
        <v>7500.25</v>
      </c>
      <c r="D59">
        <v>8188.5</v>
      </c>
      <c r="E59">
        <v>4737.5</v>
      </c>
      <c r="F59">
        <v>2</v>
      </c>
      <c r="G59">
        <v>2</v>
      </c>
      <c r="H59">
        <v>29</v>
      </c>
      <c r="I59">
        <v>1</v>
      </c>
      <c r="J59">
        <v>4</v>
      </c>
      <c r="K59">
        <v>1</v>
      </c>
      <c r="L59">
        <v>2</v>
      </c>
      <c r="M59">
        <v>1</v>
      </c>
      <c r="N59">
        <v>1</v>
      </c>
      <c r="O59">
        <v>2</v>
      </c>
    </row>
    <row r="60" spans="1:15" x14ac:dyDescent="0.25">
      <c r="A60">
        <v>220</v>
      </c>
      <c r="B60">
        <v>2</v>
      </c>
      <c r="C60">
        <v>3836.8330000000001</v>
      </c>
      <c r="D60">
        <v>4815.9170000000004</v>
      </c>
      <c r="E60">
        <v>2224.9169999999999</v>
      </c>
      <c r="F60">
        <v>2</v>
      </c>
      <c r="G60">
        <v>2</v>
      </c>
      <c r="H60">
        <v>41</v>
      </c>
      <c r="I60">
        <v>1</v>
      </c>
      <c r="J60">
        <v>2</v>
      </c>
      <c r="K60">
        <v>0</v>
      </c>
      <c r="L60">
        <v>1</v>
      </c>
      <c r="M60">
        <v>1</v>
      </c>
      <c r="N60">
        <v>3</v>
      </c>
      <c r="O60">
        <v>2</v>
      </c>
    </row>
    <row r="61" spans="1:15" x14ac:dyDescent="0.25">
      <c r="A61">
        <v>278</v>
      </c>
      <c r="B61">
        <v>2</v>
      </c>
      <c r="C61">
        <v>7754.1670000000004</v>
      </c>
      <c r="D61">
        <v>7427.5829999999996</v>
      </c>
      <c r="E61">
        <v>4062.3330000000001</v>
      </c>
      <c r="F61">
        <v>2</v>
      </c>
      <c r="G61">
        <v>2</v>
      </c>
      <c r="H61">
        <v>44</v>
      </c>
      <c r="I61">
        <v>1</v>
      </c>
      <c r="J61">
        <v>2</v>
      </c>
      <c r="K61">
        <v>0</v>
      </c>
      <c r="L61">
        <v>0</v>
      </c>
      <c r="M61">
        <v>1</v>
      </c>
      <c r="N61">
        <v>1</v>
      </c>
      <c r="O61">
        <v>3</v>
      </c>
    </row>
    <row r="62" spans="1:15" x14ac:dyDescent="0.25">
      <c r="A62">
        <v>348</v>
      </c>
      <c r="B62">
        <v>2</v>
      </c>
      <c r="C62">
        <v>21476</v>
      </c>
      <c r="D62">
        <v>22071.919999999998</v>
      </c>
      <c r="E62">
        <v>10253.33</v>
      </c>
      <c r="F62">
        <v>2</v>
      </c>
      <c r="G62">
        <v>2</v>
      </c>
      <c r="H62">
        <v>32</v>
      </c>
      <c r="I62">
        <v>1</v>
      </c>
      <c r="J62">
        <v>3</v>
      </c>
      <c r="K62">
        <v>0</v>
      </c>
      <c r="L62">
        <v>1</v>
      </c>
      <c r="M62">
        <v>1</v>
      </c>
      <c r="N62">
        <v>1</v>
      </c>
      <c r="O62">
        <v>3</v>
      </c>
    </row>
    <row r="63" spans="1:15" x14ac:dyDescent="0.25">
      <c r="A63">
        <v>369</v>
      </c>
      <c r="B63">
        <v>2</v>
      </c>
      <c r="C63">
        <v>40894.33</v>
      </c>
      <c r="D63">
        <v>32479.58</v>
      </c>
      <c r="E63">
        <v>15222</v>
      </c>
      <c r="F63">
        <v>2</v>
      </c>
      <c r="G63">
        <v>2</v>
      </c>
      <c r="H63">
        <v>49</v>
      </c>
      <c r="I63">
        <v>1</v>
      </c>
      <c r="J63">
        <v>4</v>
      </c>
      <c r="K63">
        <v>0</v>
      </c>
      <c r="L63">
        <v>1</v>
      </c>
      <c r="M63">
        <v>1</v>
      </c>
      <c r="N63">
        <v>1</v>
      </c>
      <c r="O63">
        <v>3</v>
      </c>
    </row>
    <row r="64" spans="1:15" x14ac:dyDescent="0.25">
      <c r="A64">
        <v>388</v>
      </c>
      <c r="B64">
        <v>2</v>
      </c>
      <c r="C64">
        <v>41241.67</v>
      </c>
      <c r="D64">
        <v>35566.080000000002</v>
      </c>
      <c r="E64">
        <v>10179.17</v>
      </c>
      <c r="F64">
        <v>2</v>
      </c>
      <c r="G64">
        <v>2</v>
      </c>
      <c r="H64">
        <v>48</v>
      </c>
      <c r="I64">
        <v>1</v>
      </c>
      <c r="J64">
        <v>3</v>
      </c>
      <c r="K64">
        <v>0</v>
      </c>
      <c r="L64">
        <v>0</v>
      </c>
      <c r="M64">
        <v>1</v>
      </c>
      <c r="N64">
        <v>1</v>
      </c>
      <c r="O64">
        <v>3</v>
      </c>
    </row>
    <row r="65" spans="1:15" x14ac:dyDescent="0.25">
      <c r="A65">
        <v>403</v>
      </c>
      <c r="B65">
        <v>2</v>
      </c>
      <c r="C65">
        <v>74136.66</v>
      </c>
      <c r="D65">
        <v>53046.080000000002</v>
      </c>
      <c r="E65">
        <v>15208</v>
      </c>
      <c r="F65">
        <v>2</v>
      </c>
      <c r="G65">
        <v>2</v>
      </c>
      <c r="H65">
        <v>30</v>
      </c>
      <c r="I65">
        <v>1</v>
      </c>
      <c r="J65">
        <v>3</v>
      </c>
      <c r="K65">
        <v>0</v>
      </c>
      <c r="L65">
        <v>0</v>
      </c>
      <c r="M65">
        <v>1</v>
      </c>
      <c r="N65">
        <v>1</v>
      </c>
      <c r="O65">
        <v>3</v>
      </c>
    </row>
    <row r="66" spans="1:15" x14ac:dyDescent="0.25">
      <c r="A66">
        <v>74</v>
      </c>
      <c r="B66">
        <v>1</v>
      </c>
      <c r="C66">
        <v>11527.42</v>
      </c>
      <c r="D66">
        <v>5357.3329999999996</v>
      </c>
      <c r="E66">
        <v>3757.5</v>
      </c>
      <c r="F66">
        <v>2</v>
      </c>
      <c r="G66">
        <v>2</v>
      </c>
      <c r="H66">
        <v>52</v>
      </c>
      <c r="I66">
        <v>2</v>
      </c>
      <c r="J66">
        <v>7</v>
      </c>
      <c r="K66">
        <v>1</v>
      </c>
      <c r="L66">
        <v>1</v>
      </c>
      <c r="M66">
        <v>1</v>
      </c>
      <c r="N66">
        <v>1</v>
      </c>
      <c r="O66">
        <v>2</v>
      </c>
    </row>
    <row r="67" spans="1:15" x14ac:dyDescent="0.25">
      <c r="A67">
        <v>223</v>
      </c>
      <c r="B67">
        <v>2</v>
      </c>
      <c r="C67">
        <v>20899</v>
      </c>
      <c r="D67">
        <v>21290.080000000002</v>
      </c>
      <c r="E67">
        <v>12993.17</v>
      </c>
      <c r="F67">
        <v>2</v>
      </c>
      <c r="G67">
        <v>2</v>
      </c>
      <c r="H67">
        <v>61</v>
      </c>
      <c r="I67">
        <v>2</v>
      </c>
      <c r="J67">
        <v>10</v>
      </c>
      <c r="K67">
        <v>1</v>
      </c>
      <c r="L67">
        <v>4</v>
      </c>
      <c r="M67">
        <v>2</v>
      </c>
      <c r="N67">
        <v>2</v>
      </c>
      <c r="O67">
        <v>2</v>
      </c>
    </row>
    <row r="68" spans="1:15" x14ac:dyDescent="0.25">
      <c r="A68">
        <v>232</v>
      </c>
      <c r="B68">
        <v>2</v>
      </c>
      <c r="C68">
        <v>4871.6670000000004</v>
      </c>
      <c r="D68">
        <v>4820.5</v>
      </c>
      <c r="E68">
        <v>2401</v>
      </c>
      <c r="F68">
        <v>2</v>
      </c>
      <c r="G68">
        <v>2</v>
      </c>
      <c r="H68">
        <v>58</v>
      </c>
      <c r="I68">
        <v>2</v>
      </c>
      <c r="J68">
        <v>2</v>
      </c>
      <c r="K68">
        <v>0</v>
      </c>
      <c r="L68">
        <v>0</v>
      </c>
      <c r="M68">
        <v>1</v>
      </c>
      <c r="N68">
        <v>1</v>
      </c>
      <c r="O68">
        <v>2</v>
      </c>
    </row>
    <row r="69" spans="1:15" x14ac:dyDescent="0.25">
      <c r="A69">
        <v>255</v>
      </c>
      <c r="B69">
        <v>2</v>
      </c>
      <c r="C69">
        <v>15304.67</v>
      </c>
      <c r="D69">
        <v>15613.08</v>
      </c>
      <c r="E69">
        <v>8510.3330000000005</v>
      </c>
      <c r="F69">
        <v>2</v>
      </c>
      <c r="G69">
        <v>2</v>
      </c>
      <c r="H69">
        <v>58</v>
      </c>
      <c r="I69">
        <v>2</v>
      </c>
      <c r="J69">
        <v>5</v>
      </c>
      <c r="K69">
        <v>2</v>
      </c>
      <c r="L69">
        <v>0</v>
      </c>
      <c r="M69">
        <v>1</v>
      </c>
      <c r="N69">
        <v>1</v>
      </c>
      <c r="O69">
        <v>3</v>
      </c>
    </row>
    <row r="70" spans="1:15" x14ac:dyDescent="0.25">
      <c r="A70">
        <v>314</v>
      </c>
      <c r="B70">
        <v>2</v>
      </c>
      <c r="C70">
        <v>26198.58</v>
      </c>
      <c r="D70">
        <v>24748.080000000002</v>
      </c>
      <c r="E70">
        <v>8825.6669999999995</v>
      </c>
      <c r="F70">
        <v>2</v>
      </c>
      <c r="G70">
        <v>2</v>
      </c>
      <c r="H70">
        <v>44</v>
      </c>
      <c r="I70">
        <v>2</v>
      </c>
      <c r="J70">
        <v>5</v>
      </c>
      <c r="K70">
        <v>1</v>
      </c>
      <c r="L70">
        <v>2</v>
      </c>
      <c r="M70">
        <v>1</v>
      </c>
      <c r="N70">
        <v>1</v>
      </c>
      <c r="O70">
        <v>3</v>
      </c>
    </row>
    <row r="71" spans="1:15" x14ac:dyDescent="0.25">
      <c r="A71">
        <v>381</v>
      </c>
      <c r="B71">
        <v>2</v>
      </c>
      <c r="C71">
        <v>87529.16</v>
      </c>
      <c r="D71">
        <v>82072.84</v>
      </c>
      <c r="E71">
        <v>24834.25</v>
      </c>
      <c r="F71">
        <v>2</v>
      </c>
      <c r="G71">
        <v>2</v>
      </c>
      <c r="H71">
        <v>70</v>
      </c>
      <c r="I71">
        <v>2</v>
      </c>
      <c r="J71">
        <v>7</v>
      </c>
      <c r="K71">
        <v>0</v>
      </c>
      <c r="L71">
        <v>1</v>
      </c>
      <c r="M71">
        <v>1</v>
      </c>
      <c r="N71">
        <v>1</v>
      </c>
      <c r="O71">
        <v>3</v>
      </c>
    </row>
  </sheetData>
  <sortState xmlns:xlrd2="http://schemas.microsoft.com/office/spreadsheetml/2017/richdata2" ref="A2:O71">
    <sortCondition ref="G2:G71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2166-2A32-4F7C-B357-BDBF3A62D474}">
  <dimension ref="A1:O541"/>
  <sheetViews>
    <sheetView topLeftCell="A525" workbookViewId="0">
      <selection activeCell="O561" sqref="O561"/>
    </sheetView>
  </sheetViews>
  <sheetFormatPr defaultRowHeight="15" x14ac:dyDescent="0.25"/>
  <cols>
    <col min="1" max="1" width="20.42578125" bestFit="1" customWidth="1"/>
    <col min="2" max="2" width="4.7109375" bestFit="1" customWidth="1"/>
    <col min="3" max="3" width="11.28515625" bestFit="1" customWidth="1"/>
    <col min="4" max="4" width="10.140625" bestFit="1" customWidth="1"/>
    <col min="5" max="5" width="11.28515625" bestFit="1" customWidth="1"/>
    <col min="6" max="6" width="7.42578125" bestFit="1" customWidth="1"/>
    <col min="7" max="7" width="4.5703125" bestFit="1" customWidth="1"/>
    <col min="8" max="8" width="5" bestFit="1" customWidth="1"/>
    <col min="9" max="9" width="8.5703125" bestFit="1" customWidth="1"/>
    <col min="10" max="10" width="6.140625" bestFit="1" customWidth="1"/>
    <col min="11" max="11" width="6.5703125" bestFit="1" customWidth="1"/>
    <col min="12" max="12" width="9.5703125" bestFit="1" customWidth="1"/>
    <col min="13" max="13" width="6.42578125" bestFit="1" customWidth="1"/>
    <col min="14" max="14" width="7.7109375" bestFit="1" customWidth="1"/>
    <col min="15" max="15" width="12.140625" bestFit="1" customWidth="1"/>
  </cols>
  <sheetData>
    <row r="1" spans="1:15" ht="15.75" x14ac:dyDescent="0.25">
      <c r="A1" s="57" t="s">
        <v>0</v>
      </c>
      <c r="B1" s="57" t="s">
        <v>1</v>
      </c>
      <c r="C1" s="58" t="s">
        <v>2</v>
      </c>
      <c r="D1" s="58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</row>
    <row r="2" spans="1:15" ht="15.75" x14ac:dyDescent="0.25">
      <c r="A2" s="57">
        <v>1</v>
      </c>
      <c r="B2" s="57">
        <v>1</v>
      </c>
      <c r="C2" s="58">
        <v>3719.6669999999999</v>
      </c>
      <c r="D2" s="58">
        <v>4692.5</v>
      </c>
      <c r="E2" s="58">
        <v>3150.8330000000001</v>
      </c>
      <c r="F2" s="57">
        <v>1</v>
      </c>
      <c r="G2" s="57">
        <v>1</v>
      </c>
      <c r="H2" s="57">
        <v>61</v>
      </c>
      <c r="I2" s="57">
        <v>2</v>
      </c>
      <c r="J2" s="57">
        <v>6</v>
      </c>
      <c r="K2" s="57">
        <v>0</v>
      </c>
      <c r="L2" s="57">
        <v>3</v>
      </c>
      <c r="M2" s="57">
        <v>1</v>
      </c>
      <c r="N2" s="57">
        <v>1</v>
      </c>
      <c r="O2" s="57">
        <v>1</v>
      </c>
    </row>
    <row r="3" spans="1:15" ht="15.75" x14ac:dyDescent="0.25">
      <c r="A3" s="57">
        <v>2</v>
      </c>
      <c r="B3" s="57">
        <v>1</v>
      </c>
      <c r="C3" s="58">
        <v>2582.3330000000001</v>
      </c>
      <c r="D3" s="58">
        <v>6374.4170000000004</v>
      </c>
      <c r="E3" s="58">
        <v>2389.5830000000001</v>
      </c>
      <c r="F3" s="57">
        <v>1</v>
      </c>
      <c r="G3" s="57">
        <v>1</v>
      </c>
      <c r="H3" s="57">
        <v>77</v>
      </c>
      <c r="I3" s="57">
        <v>2</v>
      </c>
      <c r="J3" s="57">
        <v>4</v>
      </c>
      <c r="K3" s="57">
        <v>0</v>
      </c>
      <c r="L3" s="57">
        <v>0</v>
      </c>
      <c r="M3" s="57">
        <v>1</v>
      </c>
      <c r="N3" s="57">
        <v>1</v>
      </c>
      <c r="O3" s="57">
        <v>1</v>
      </c>
    </row>
    <row r="4" spans="1:15" ht="15.75" x14ac:dyDescent="0.25">
      <c r="A4" s="57">
        <v>3</v>
      </c>
      <c r="B4" s="57">
        <v>1</v>
      </c>
      <c r="C4" s="58">
        <v>3627.9169999999999</v>
      </c>
      <c r="D4" s="58">
        <v>4489.8329999999996</v>
      </c>
      <c r="E4" s="58">
        <v>3388.3330000000001</v>
      </c>
      <c r="F4" s="57">
        <v>1</v>
      </c>
      <c r="G4" s="57">
        <v>1</v>
      </c>
      <c r="H4" s="57">
        <v>28</v>
      </c>
      <c r="I4" s="57">
        <v>1</v>
      </c>
      <c r="J4" s="57">
        <v>5</v>
      </c>
      <c r="K4" s="57">
        <v>2</v>
      </c>
      <c r="L4" s="57">
        <v>1</v>
      </c>
      <c r="M4" s="57">
        <v>1</v>
      </c>
      <c r="N4" s="57">
        <v>1</v>
      </c>
      <c r="O4" s="57">
        <v>1</v>
      </c>
    </row>
    <row r="5" spans="1:15" ht="15.75" x14ac:dyDescent="0.25">
      <c r="A5" s="57">
        <v>4</v>
      </c>
      <c r="B5" s="57">
        <v>1</v>
      </c>
      <c r="C5" s="58">
        <v>3063</v>
      </c>
      <c r="D5" s="58">
        <v>3388.5</v>
      </c>
      <c r="E5" s="58">
        <v>2496.8330000000001</v>
      </c>
      <c r="F5" s="57">
        <v>1</v>
      </c>
      <c r="G5" s="57">
        <v>2</v>
      </c>
      <c r="H5" s="57">
        <v>52</v>
      </c>
      <c r="I5" s="57">
        <v>2</v>
      </c>
      <c r="J5" s="57">
        <v>4</v>
      </c>
      <c r="K5" s="57">
        <v>1</v>
      </c>
      <c r="L5" s="57">
        <v>1</v>
      </c>
      <c r="M5" s="57">
        <v>1</v>
      </c>
      <c r="N5" s="57">
        <v>1</v>
      </c>
      <c r="O5" s="57">
        <v>1</v>
      </c>
    </row>
    <row r="6" spans="1:15" ht="15.75" x14ac:dyDescent="0.25">
      <c r="A6" s="57">
        <v>5</v>
      </c>
      <c r="B6" s="57">
        <v>1</v>
      </c>
      <c r="C6" s="58">
        <v>4605</v>
      </c>
      <c r="D6" s="58">
        <v>5009.5</v>
      </c>
      <c r="E6" s="58">
        <v>3535.0830000000001</v>
      </c>
      <c r="F6" s="57">
        <v>1</v>
      </c>
      <c r="G6" s="57">
        <v>1</v>
      </c>
      <c r="H6" s="57">
        <v>31</v>
      </c>
      <c r="I6" s="57">
        <v>1</v>
      </c>
      <c r="J6" s="57">
        <v>6</v>
      </c>
      <c r="K6" s="57">
        <v>2</v>
      </c>
      <c r="L6" s="57">
        <v>2</v>
      </c>
      <c r="M6" s="57">
        <v>1</v>
      </c>
      <c r="N6" s="57">
        <v>1</v>
      </c>
      <c r="O6" s="57">
        <v>1</v>
      </c>
    </row>
    <row r="7" spans="1:15" ht="15.75" x14ac:dyDescent="0.25">
      <c r="A7" s="57">
        <v>6</v>
      </c>
      <c r="B7" s="57">
        <v>1</v>
      </c>
      <c r="C7" s="58">
        <v>7274.4170000000004</v>
      </c>
      <c r="D7" s="58">
        <v>7696</v>
      </c>
      <c r="E7" s="58">
        <v>5391.5829999999996</v>
      </c>
      <c r="F7" s="57">
        <v>1</v>
      </c>
      <c r="G7" s="57">
        <v>1</v>
      </c>
      <c r="H7" s="57">
        <v>62</v>
      </c>
      <c r="I7" s="57">
        <v>2</v>
      </c>
      <c r="J7" s="57">
        <v>9</v>
      </c>
      <c r="K7" s="57">
        <v>2</v>
      </c>
      <c r="L7" s="57">
        <v>1</v>
      </c>
      <c r="M7" s="57">
        <v>1</v>
      </c>
      <c r="N7" s="57">
        <v>1</v>
      </c>
      <c r="O7" s="57">
        <v>1</v>
      </c>
    </row>
    <row r="8" spans="1:15" ht="15.75" x14ac:dyDescent="0.25">
      <c r="A8" s="57">
        <v>7</v>
      </c>
      <c r="B8" s="57">
        <v>1</v>
      </c>
      <c r="C8" s="58">
        <v>5672.0829999999996</v>
      </c>
      <c r="D8" s="58">
        <v>5667.4170000000004</v>
      </c>
      <c r="E8" s="58">
        <v>4165.0829999999996</v>
      </c>
      <c r="F8" s="57">
        <v>1</v>
      </c>
      <c r="G8" s="57">
        <v>1</v>
      </c>
      <c r="H8" s="57">
        <v>56</v>
      </c>
      <c r="I8" s="57">
        <v>1</v>
      </c>
      <c r="J8" s="57">
        <v>7</v>
      </c>
      <c r="K8" s="57">
        <v>1</v>
      </c>
      <c r="L8" s="57">
        <v>2</v>
      </c>
      <c r="M8" s="57">
        <v>1</v>
      </c>
      <c r="N8" s="57">
        <v>1</v>
      </c>
      <c r="O8" s="57">
        <v>1</v>
      </c>
    </row>
    <row r="9" spans="1:15" ht="15.75" x14ac:dyDescent="0.25">
      <c r="A9" s="57">
        <v>8</v>
      </c>
      <c r="B9" s="57">
        <v>1</v>
      </c>
      <c r="C9" s="58">
        <v>4919.3329999999996</v>
      </c>
      <c r="D9" s="58">
        <v>3384.5830000000001</v>
      </c>
      <c r="E9" s="58">
        <v>2538.8330000000001</v>
      </c>
      <c r="F9" s="57">
        <v>1</v>
      </c>
      <c r="G9" s="57">
        <v>1</v>
      </c>
      <c r="H9" s="57">
        <v>39</v>
      </c>
      <c r="I9" s="57">
        <v>1</v>
      </c>
      <c r="J9" s="57">
        <v>6</v>
      </c>
      <c r="K9" s="57">
        <v>1</v>
      </c>
      <c r="L9" s="57">
        <v>3</v>
      </c>
      <c r="M9" s="57">
        <v>2</v>
      </c>
      <c r="N9" s="57">
        <v>1</v>
      </c>
      <c r="O9" s="57">
        <v>1</v>
      </c>
    </row>
    <row r="10" spans="1:15" ht="15.75" x14ac:dyDescent="0.25">
      <c r="A10" s="57">
        <v>9</v>
      </c>
      <c r="B10" s="57">
        <v>1</v>
      </c>
      <c r="C10" s="58">
        <v>5038.75</v>
      </c>
      <c r="D10" s="58">
        <v>7066.75</v>
      </c>
      <c r="E10" s="58">
        <v>5186.8329999999996</v>
      </c>
      <c r="F10" s="57">
        <v>1</v>
      </c>
      <c r="G10" s="57">
        <v>1</v>
      </c>
      <c r="H10" s="57">
        <v>48</v>
      </c>
      <c r="I10" s="57">
        <v>1</v>
      </c>
      <c r="J10" s="57">
        <v>6</v>
      </c>
      <c r="K10" s="57">
        <v>1</v>
      </c>
      <c r="L10" s="57">
        <v>3</v>
      </c>
      <c r="M10" s="57">
        <v>1</v>
      </c>
      <c r="N10" s="57">
        <v>1</v>
      </c>
      <c r="O10" s="57">
        <v>1</v>
      </c>
    </row>
    <row r="11" spans="1:15" ht="15.75" x14ac:dyDescent="0.25">
      <c r="A11" s="57">
        <v>10</v>
      </c>
      <c r="B11" s="57">
        <v>1</v>
      </c>
      <c r="C11" s="58">
        <v>7941</v>
      </c>
      <c r="D11" s="58">
        <v>10278.75</v>
      </c>
      <c r="E11" s="58">
        <v>5355.8329999999996</v>
      </c>
      <c r="F11" s="57">
        <v>1</v>
      </c>
      <c r="G11" s="57">
        <v>1</v>
      </c>
      <c r="H11" s="57">
        <v>38</v>
      </c>
      <c r="I11" s="57">
        <v>1</v>
      </c>
      <c r="J11" s="57">
        <v>9</v>
      </c>
      <c r="K11" s="57">
        <v>2</v>
      </c>
      <c r="L11" s="57">
        <v>5</v>
      </c>
      <c r="M11" s="57">
        <v>1</v>
      </c>
      <c r="N11" s="57">
        <v>1</v>
      </c>
      <c r="O11" s="57">
        <v>1</v>
      </c>
    </row>
    <row r="12" spans="1:15" ht="15.75" x14ac:dyDescent="0.25">
      <c r="A12" s="57">
        <v>11</v>
      </c>
      <c r="B12" s="57">
        <v>1</v>
      </c>
      <c r="C12" s="58">
        <v>8887.9169999999995</v>
      </c>
      <c r="D12" s="58">
        <v>7160.3329999999996</v>
      </c>
      <c r="E12" s="58">
        <v>5056.0829999999996</v>
      </c>
      <c r="F12" s="57">
        <v>1</v>
      </c>
      <c r="G12" s="57">
        <v>1</v>
      </c>
      <c r="H12" s="57">
        <v>50</v>
      </c>
      <c r="I12" s="57">
        <v>1</v>
      </c>
      <c r="J12" s="57">
        <v>10</v>
      </c>
      <c r="K12" s="57">
        <v>1</v>
      </c>
      <c r="L12" s="57">
        <v>4</v>
      </c>
      <c r="M12" s="57">
        <v>1</v>
      </c>
      <c r="N12" s="57">
        <v>1</v>
      </c>
      <c r="O12" s="57">
        <v>1</v>
      </c>
    </row>
    <row r="13" spans="1:15" ht="15.75" x14ac:dyDescent="0.25">
      <c r="A13" s="57">
        <v>12</v>
      </c>
      <c r="B13" s="57">
        <v>1</v>
      </c>
      <c r="C13" s="58">
        <v>5359.8329999999996</v>
      </c>
      <c r="D13" s="58">
        <v>7160.6670000000004</v>
      </c>
      <c r="E13" s="58">
        <v>3934.8330000000001</v>
      </c>
      <c r="F13" s="57">
        <v>1</v>
      </c>
      <c r="G13" s="57">
        <v>1</v>
      </c>
      <c r="H13" s="57">
        <v>31</v>
      </c>
      <c r="I13" s="57">
        <v>1</v>
      </c>
      <c r="J13" s="57">
        <v>6</v>
      </c>
      <c r="K13" s="57">
        <v>2</v>
      </c>
      <c r="L13" s="57">
        <v>2</v>
      </c>
      <c r="M13" s="57">
        <v>1</v>
      </c>
      <c r="N13" s="57">
        <v>1</v>
      </c>
      <c r="O13" s="57">
        <v>1</v>
      </c>
    </row>
    <row r="14" spans="1:15" ht="15.75" x14ac:dyDescent="0.25">
      <c r="A14" s="57">
        <v>13</v>
      </c>
      <c r="B14" s="57">
        <v>1</v>
      </c>
      <c r="C14" s="58">
        <v>6301.0829999999996</v>
      </c>
      <c r="D14" s="58">
        <v>5024.75</v>
      </c>
      <c r="E14" s="58">
        <v>3195.3330000000001</v>
      </c>
      <c r="F14" s="57">
        <v>2</v>
      </c>
      <c r="G14" s="57">
        <v>1</v>
      </c>
      <c r="H14" s="57">
        <v>20</v>
      </c>
      <c r="I14" s="57">
        <v>2</v>
      </c>
      <c r="J14" s="57">
        <v>7</v>
      </c>
      <c r="K14" s="57">
        <v>1</v>
      </c>
      <c r="L14" s="57">
        <v>4</v>
      </c>
      <c r="M14" s="57">
        <v>1</v>
      </c>
      <c r="N14" s="57">
        <v>1</v>
      </c>
      <c r="O14" s="57">
        <v>1</v>
      </c>
    </row>
    <row r="15" spans="1:15" ht="15.75" x14ac:dyDescent="0.25">
      <c r="A15" s="57">
        <v>14</v>
      </c>
      <c r="B15" s="57">
        <v>1</v>
      </c>
      <c r="C15" s="58">
        <v>3618.25</v>
      </c>
      <c r="D15" s="58">
        <v>3005.1669999999999</v>
      </c>
      <c r="E15" s="58">
        <v>2471</v>
      </c>
      <c r="F15" s="57">
        <v>1</v>
      </c>
      <c r="G15" s="57">
        <v>1</v>
      </c>
      <c r="H15" s="57">
        <v>30</v>
      </c>
      <c r="I15" s="57">
        <v>1</v>
      </c>
      <c r="J15" s="57">
        <v>4</v>
      </c>
      <c r="K15" s="57">
        <v>2</v>
      </c>
      <c r="L15" s="57">
        <v>0</v>
      </c>
      <c r="M15" s="57">
        <v>1</v>
      </c>
      <c r="N15" s="57">
        <v>1</v>
      </c>
      <c r="O15" s="57">
        <v>1</v>
      </c>
    </row>
    <row r="16" spans="1:15" ht="15.75" x14ac:dyDescent="0.25">
      <c r="A16" s="57">
        <v>15</v>
      </c>
      <c r="B16" s="57">
        <v>1</v>
      </c>
      <c r="C16" s="58">
        <v>2757.5</v>
      </c>
      <c r="D16" s="58">
        <v>2428.9169999999999</v>
      </c>
      <c r="E16" s="58">
        <v>1986.3330000000001</v>
      </c>
      <c r="F16" s="57">
        <v>1</v>
      </c>
      <c r="G16" s="57">
        <v>2</v>
      </c>
      <c r="H16" s="57">
        <v>65</v>
      </c>
      <c r="I16" s="57">
        <v>1</v>
      </c>
      <c r="J16" s="57">
        <v>3</v>
      </c>
      <c r="K16" s="57">
        <v>0</v>
      </c>
      <c r="L16" s="57">
        <v>0</v>
      </c>
      <c r="M16" s="57">
        <v>2</v>
      </c>
      <c r="N16" s="57">
        <v>1</v>
      </c>
      <c r="O16" s="57">
        <v>1</v>
      </c>
    </row>
    <row r="17" spans="1:15" ht="15.75" x14ac:dyDescent="0.25">
      <c r="A17" s="57">
        <v>16</v>
      </c>
      <c r="B17" s="57">
        <v>1</v>
      </c>
      <c r="C17" s="58">
        <v>9243.0830000000005</v>
      </c>
      <c r="D17" s="58">
        <v>9382</v>
      </c>
      <c r="E17" s="58">
        <v>6365.8329999999996</v>
      </c>
      <c r="F17" s="57">
        <v>1</v>
      </c>
      <c r="G17" s="57">
        <v>1</v>
      </c>
      <c r="H17" s="57">
        <v>55</v>
      </c>
      <c r="I17" s="57">
        <v>2</v>
      </c>
      <c r="J17" s="57">
        <v>10</v>
      </c>
      <c r="K17" s="57">
        <v>1</v>
      </c>
      <c r="L17" s="57">
        <v>4</v>
      </c>
      <c r="M17" s="57">
        <v>2</v>
      </c>
      <c r="N17" s="57">
        <v>1</v>
      </c>
      <c r="O17" s="57">
        <v>1</v>
      </c>
    </row>
    <row r="18" spans="1:15" ht="15.75" x14ac:dyDescent="0.25">
      <c r="A18" s="57">
        <v>17</v>
      </c>
      <c r="B18" s="57">
        <v>1</v>
      </c>
      <c r="C18" s="58">
        <v>4625.5829999999996</v>
      </c>
      <c r="D18" s="58">
        <v>6655.1670000000004</v>
      </c>
      <c r="E18" s="58">
        <v>3744.0830000000001</v>
      </c>
      <c r="F18" s="57">
        <v>1</v>
      </c>
      <c r="G18" s="57">
        <v>1</v>
      </c>
      <c r="H18" s="57">
        <v>23</v>
      </c>
      <c r="I18" s="57">
        <v>2</v>
      </c>
      <c r="J18" s="57">
        <v>5</v>
      </c>
      <c r="K18" s="57">
        <v>2</v>
      </c>
      <c r="L18" s="57">
        <v>1</v>
      </c>
      <c r="M18" s="57">
        <v>1</v>
      </c>
      <c r="N18" s="57">
        <v>1</v>
      </c>
      <c r="O18" s="57">
        <v>1</v>
      </c>
    </row>
    <row r="19" spans="1:15" ht="15.75" x14ac:dyDescent="0.25">
      <c r="A19" s="57">
        <v>18</v>
      </c>
      <c r="B19" s="57">
        <v>1</v>
      </c>
      <c r="C19" s="58">
        <v>3705.5830000000001</v>
      </c>
      <c r="D19" s="58">
        <v>4453.6670000000004</v>
      </c>
      <c r="E19" s="58">
        <v>3344.8330000000001</v>
      </c>
      <c r="F19" s="57">
        <v>1</v>
      </c>
      <c r="G19" s="57">
        <v>1</v>
      </c>
      <c r="H19" s="57">
        <v>61</v>
      </c>
      <c r="I19" s="57">
        <v>2</v>
      </c>
      <c r="J19" s="57">
        <v>4</v>
      </c>
      <c r="K19" s="57">
        <v>0</v>
      </c>
      <c r="L19" s="57">
        <v>1</v>
      </c>
      <c r="M19" s="57">
        <v>1</v>
      </c>
      <c r="N19" s="57">
        <v>1</v>
      </c>
      <c r="O19" s="57">
        <v>1</v>
      </c>
    </row>
    <row r="20" spans="1:15" ht="15.75" x14ac:dyDescent="0.25">
      <c r="A20" s="57">
        <v>19</v>
      </c>
      <c r="B20" s="57">
        <v>1</v>
      </c>
      <c r="C20" s="58">
        <v>4670.25</v>
      </c>
      <c r="D20" s="58">
        <v>4582.8329999999996</v>
      </c>
      <c r="E20" s="58">
        <v>3008.75</v>
      </c>
      <c r="F20" s="57">
        <v>1</v>
      </c>
      <c r="G20" s="57">
        <v>1</v>
      </c>
      <c r="H20" s="57">
        <v>34</v>
      </c>
      <c r="I20" s="57">
        <v>1</v>
      </c>
      <c r="J20" s="57">
        <v>5</v>
      </c>
      <c r="K20" s="57">
        <v>2</v>
      </c>
      <c r="L20" s="57">
        <v>1</v>
      </c>
      <c r="M20" s="57">
        <v>1</v>
      </c>
      <c r="N20" s="57">
        <v>1</v>
      </c>
      <c r="O20" s="57">
        <v>1</v>
      </c>
    </row>
    <row r="21" spans="1:15" ht="15.75" x14ac:dyDescent="0.25">
      <c r="A21" s="57">
        <v>20</v>
      </c>
      <c r="B21" s="57">
        <v>1</v>
      </c>
      <c r="C21" s="58">
        <v>2829.3330000000001</v>
      </c>
      <c r="D21" s="58">
        <v>2949.25</v>
      </c>
      <c r="E21" s="58">
        <v>2151.0830000000001</v>
      </c>
      <c r="F21" s="57">
        <v>1</v>
      </c>
      <c r="G21" s="57">
        <v>1</v>
      </c>
      <c r="H21" s="57">
        <v>40</v>
      </c>
      <c r="I21" s="57">
        <v>1</v>
      </c>
      <c r="J21" s="57">
        <v>3</v>
      </c>
      <c r="K21" s="57">
        <v>1</v>
      </c>
      <c r="L21" s="57">
        <v>0</v>
      </c>
      <c r="M21" s="57">
        <v>1</v>
      </c>
      <c r="N21" s="57">
        <v>1</v>
      </c>
      <c r="O21" s="57">
        <v>1</v>
      </c>
    </row>
    <row r="22" spans="1:15" ht="15.75" x14ac:dyDescent="0.25">
      <c r="A22" s="57">
        <v>21</v>
      </c>
      <c r="B22" s="57">
        <v>1</v>
      </c>
      <c r="C22" s="58">
        <v>4777.6670000000004</v>
      </c>
      <c r="D22" s="58">
        <v>7253.5829999999996</v>
      </c>
      <c r="E22" s="58">
        <v>4577.3329999999996</v>
      </c>
      <c r="F22" s="57">
        <v>1</v>
      </c>
      <c r="G22" s="57">
        <v>1</v>
      </c>
      <c r="H22" s="57">
        <v>72</v>
      </c>
      <c r="I22" s="57">
        <v>2</v>
      </c>
      <c r="J22" s="57">
        <v>5</v>
      </c>
      <c r="K22" s="57">
        <v>1</v>
      </c>
      <c r="L22" s="57">
        <v>1</v>
      </c>
      <c r="M22" s="57">
        <v>1</v>
      </c>
      <c r="N22" s="57">
        <v>1</v>
      </c>
      <c r="O22" s="57">
        <v>1</v>
      </c>
    </row>
    <row r="23" spans="1:15" ht="15.75" x14ac:dyDescent="0.25">
      <c r="A23" s="57">
        <v>22</v>
      </c>
      <c r="B23" s="57">
        <v>1</v>
      </c>
      <c r="C23" s="58">
        <v>5743.25</v>
      </c>
      <c r="D23" s="58">
        <v>4088.0830000000001</v>
      </c>
      <c r="E23" s="58">
        <v>2887.9169999999999</v>
      </c>
      <c r="F23" s="57">
        <v>1</v>
      </c>
      <c r="G23" s="57">
        <v>1</v>
      </c>
      <c r="H23" s="57">
        <v>28</v>
      </c>
      <c r="I23" s="57">
        <v>1</v>
      </c>
      <c r="J23" s="57">
        <v>6</v>
      </c>
      <c r="K23" s="57">
        <v>2</v>
      </c>
      <c r="L23" s="57">
        <v>2</v>
      </c>
      <c r="M23" s="57">
        <v>1</v>
      </c>
      <c r="N23" s="57">
        <v>1</v>
      </c>
      <c r="O23" s="57">
        <v>1</v>
      </c>
    </row>
    <row r="24" spans="1:15" ht="15.75" x14ac:dyDescent="0.25">
      <c r="A24" s="57">
        <v>23</v>
      </c>
      <c r="B24" s="57">
        <v>1</v>
      </c>
      <c r="C24" s="58">
        <v>6710.25</v>
      </c>
      <c r="D24" s="58">
        <v>7595.9170000000004</v>
      </c>
      <c r="E24" s="58">
        <v>4474.9170000000004</v>
      </c>
      <c r="F24" s="57">
        <v>2</v>
      </c>
      <c r="G24" s="57">
        <v>1</v>
      </c>
      <c r="H24" s="57">
        <v>48</v>
      </c>
      <c r="I24" s="57">
        <v>1</v>
      </c>
      <c r="J24" s="57">
        <v>7</v>
      </c>
      <c r="K24" s="57">
        <v>0</v>
      </c>
      <c r="L24" s="57">
        <v>5</v>
      </c>
      <c r="M24" s="57">
        <v>1</v>
      </c>
      <c r="N24" s="57">
        <v>1</v>
      </c>
      <c r="O24" s="57">
        <v>1</v>
      </c>
    </row>
    <row r="25" spans="1:15" ht="15.75" x14ac:dyDescent="0.25">
      <c r="A25" s="57">
        <v>24</v>
      </c>
      <c r="B25" s="57">
        <v>1</v>
      </c>
      <c r="C25" s="58">
        <v>6939.25</v>
      </c>
      <c r="D25" s="58">
        <v>6074.25</v>
      </c>
      <c r="E25" s="58">
        <v>4052.1669999999999</v>
      </c>
      <c r="F25" s="57">
        <v>2</v>
      </c>
      <c r="G25" s="57">
        <v>1</v>
      </c>
      <c r="H25" s="57">
        <v>40</v>
      </c>
      <c r="I25" s="57">
        <v>1</v>
      </c>
      <c r="J25" s="57">
        <v>7</v>
      </c>
      <c r="K25" s="57">
        <v>2</v>
      </c>
      <c r="L25" s="57">
        <v>3</v>
      </c>
      <c r="M25" s="57">
        <v>1</v>
      </c>
      <c r="N25" s="57">
        <v>1</v>
      </c>
      <c r="O25" s="57">
        <v>1</v>
      </c>
    </row>
    <row r="26" spans="1:15" ht="15.75" x14ac:dyDescent="0.25">
      <c r="A26" s="57">
        <v>25</v>
      </c>
      <c r="B26" s="57">
        <v>1</v>
      </c>
      <c r="C26" s="58">
        <v>5961.8329999999996</v>
      </c>
      <c r="D26" s="58">
        <v>7897.3329999999996</v>
      </c>
      <c r="E26" s="58">
        <v>4765.5</v>
      </c>
      <c r="F26" s="57">
        <v>1</v>
      </c>
      <c r="G26" s="57">
        <v>1</v>
      </c>
      <c r="H26" s="57">
        <v>46</v>
      </c>
      <c r="I26" s="57">
        <v>1</v>
      </c>
      <c r="J26" s="57">
        <v>6</v>
      </c>
      <c r="K26" s="57">
        <v>0</v>
      </c>
      <c r="L26" s="57">
        <v>4</v>
      </c>
      <c r="M26" s="57">
        <v>1</v>
      </c>
      <c r="N26" s="57">
        <v>1</v>
      </c>
      <c r="O26" s="57">
        <v>1</v>
      </c>
    </row>
    <row r="27" spans="1:15" ht="15.75" x14ac:dyDescent="0.25">
      <c r="A27" s="57">
        <v>26</v>
      </c>
      <c r="B27" s="57">
        <v>1</v>
      </c>
      <c r="C27" s="58">
        <v>8943.6669999999995</v>
      </c>
      <c r="D27" s="58">
        <v>7512.5</v>
      </c>
      <c r="E27" s="58">
        <v>5015.5829999999996</v>
      </c>
      <c r="F27" s="57">
        <v>1</v>
      </c>
      <c r="G27" s="57">
        <v>1</v>
      </c>
      <c r="H27" s="57">
        <v>50</v>
      </c>
      <c r="I27" s="57">
        <v>2</v>
      </c>
      <c r="J27" s="57">
        <v>9</v>
      </c>
      <c r="K27" s="57">
        <v>1</v>
      </c>
      <c r="L27" s="57">
        <v>4</v>
      </c>
      <c r="M27" s="57">
        <v>1</v>
      </c>
      <c r="N27" s="57">
        <v>1</v>
      </c>
      <c r="O27" s="57">
        <v>1</v>
      </c>
    </row>
    <row r="28" spans="1:15" ht="15.75" x14ac:dyDescent="0.25">
      <c r="A28" s="57">
        <v>27</v>
      </c>
      <c r="B28" s="57">
        <v>1</v>
      </c>
      <c r="C28" s="58">
        <v>7224.75</v>
      </c>
      <c r="D28" s="58">
        <v>8872.1669999999995</v>
      </c>
      <c r="E28" s="58">
        <v>6269.5</v>
      </c>
      <c r="F28" s="57">
        <v>2</v>
      </c>
      <c r="G28" s="57">
        <v>1</v>
      </c>
      <c r="H28" s="57">
        <v>34</v>
      </c>
      <c r="I28" s="57">
        <v>2</v>
      </c>
      <c r="J28" s="57">
        <v>7</v>
      </c>
      <c r="K28" s="57">
        <v>1</v>
      </c>
      <c r="L28" s="57">
        <v>3</v>
      </c>
      <c r="M28" s="57">
        <v>1</v>
      </c>
      <c r="N28" s="57">
        <v>1</v>
      </c>
      <c r="O28" s="57">
        <v>1</v>
      </c>
    </row>
    <row r="29" spans="1:15" ht="15.75" x14ac:dyDescent="0.25">
      <c r="A29" s="57">
        <v>28</v>
      </c>
      <c r="B29" s="57">
        <v>1</v>
      </c>
      <c r="C29" s="58">
        <v>7268</v>
      </c>
      <c r="D29" s="58">
        <v>4641.75</v>
      </c>
      <c r="E29" s="58">
        <v>3176.0830000000001</v>
      </c>
      <c r="F29" s="57">
        <v>1</v>
      </c>
      <c r="G29" s="57">
        <v>1</v>
      </c>
      <c r="H29" s="57">
        <v>65</v>
      </c>
      <c r="I29" s="57">
        <v>2</v>
      </c>
      <c r="J29" s="57">
        <v>7</v>
      </c>
      <c r="K29" s="57">
        <v>1</v>
      </c>
      <c r="L29" s="57">
        <v>2</v>
      </c>
      <c r="M29" s="57">
        <v>1</v>
      </c>
      <c r="N29" s="57">
        <v>1</v>
      </c>
      <c r="O29" s="57">
        <v>1</v>
      </c>
    </row>
    <row r="30" spans="1:15" ht="15.75" x14ac:dyDescent="0.25">
      <c r="A30" s="57">
        <v>29</v>
      </c>
      <c r="B30" s="57">
        <v>1</v>
      </c>
      <c r="C30" s="58">
        <v>8351.75</v>
      </c>
      <c r="D30" s="58">
        <v>7971</v>
      </c>
      <c r="E30" s="58">
        <v>4978.5829999999996</v>
      </c>
      <c r="F30" s="57">
        <v>2</v>
      </c>
      <c r="G30" s="57">
        <v>1</v>
      </c>
      <c r="H30" s="57">
        <v>42</v>
      </c>
      <c r="I30" s="57">
        <v>1</v>
      </c>
      <c r="J30" s="57">
        <v>8</v>
      </c>
      <c r="K30" s="57">
        <v>1</v>
      </c>
      <c r="L30" s="57">
        <v>3</v>
      </c>
      <c r="M30" s="57">
        <v>1</v>
      </c>
      <c r="N30" s="57">
        <v>2</v>
      </c>
      <c r="O30" s="57">
        <v>1</v>
      </c>
    </row>
    <row r="31" spans="1:15" ht="15.75" x14ac:dyDescent="0.25">
      <c r="A31" s="57">
        <v>30</v>
      </c>
      <c r="B31" s="57">
        <v>1</v>
      </c>
      <c r="C31" s="58">
        <v>6296.3329999999996</v>
      </c>
      <c r="D31" s="58">
        <v>5496.3329999999996</v>
      </c>
      <c r="E31" s="58">
        <v>3642</v>
      </c>
      <c r="F31" s="57">
        <v>1</v>
      </c>
      <c r="G31" s="57">
        <v>1</v>
      </c>
      <c r="H31" s="57">
        <v>36</v>
      </c>
      <c r="I31" s="57">
        <v>1</v>
      </c>
      <c r="J31" s="57">
        <v>6</v>
      </c>
      <c r="K31" s="57">
        <v>2</v>
      </c>
      <c r="L31" s="57">
        <v>2</v>
      </c>
      <c r="M31" s="57">
        <v>1</v>
      </c>
      <c r="N31" s="57">
        <v>1</v>
      </c>
      <c r="O31" s="57">
        <v>1</v>
      </c>
    </row>
    <row r="32" spans="1:15" ht="15.75" x14ac:dyDescent="0.25">
      <c r="A32" s="57">
        <v>31</v>
      </c>
      <c r="B32" s="57">
        <v>1</v>
      </c>
      <c r="C32" s="58">
        <v>7352.25</v>
      </c>
      <c r="D32" s="58">
        <v>7983.5</v>
      </c>
      <c r="E32" s="58">
        <v>5532.75</v>
      </c>
      <c r="F32" s="57">
        <v>1</v>
      </c>
      <c r="G32" s="57">
        <v>1</v>
      </c>
      <c r="H32" s="57">
        <v>48</v>
      </c>
      <c r="I32" s="57">
        <v>1</v>
      </c>
      <c r="J32" s="57">
        <v>7</v>
      </c>
      <c r="K32" s="57">
        <v>1</v>
      </c>
      <c r="L32" s="57">
        <v>4</v>
      </c>
      <c r="M32" s="57">
        <v>2</v>
      </c>
      <c r="N32" s="57">
        <v>2</v>
      </c>
      <c r="O32" s="57">
        <v>1</v>
      </c>
    </row>
    <row r="33" spans="1:15" ht="15.75" x14ac:dyDescent="0.25">
      <c r="A33" s="57">
        <v>32</v>
      </c>
      <c r="B33" s="57">
        <v>1</v>
      </c>
      <c r="C33" s="58">
        <v>3276.9169999999999</v>
      </c>
      <c r="D33" s="58">
        <v>3939.5830000000001</v>
      </c>
      <c r="E33" s="58">
        <v>3108.0830000000001</v>
      </c>
      <c r="F33" s="57">
        <v>1</v>
      </c>
      <c r="G33" s="57">
        <v>1</v>
      </c>
      <c r="H33" s="57">
        <v>63</v>
      </c>
      <c r="I33" s="57">
        <v>1</v>
      </c>
      <c r="J33" s="57">
        <v>3</v>
      </c>
      <c r="K33" s="57">
        <v>0</v>
      </c>
      <c r="L33" s="57">
        <v>0</v>
      </c>
      <c r="M33" s="57">
        <v>1</v>
      </c>
      <c r="N33" s="57">
        <v>1</v>
      </c>
      <c r="O33" s="57">
        <v>1</v>
      </c>
    </row>
    <row r="34" spans="1:15" ht="15.75" x14ac:dyDescent="0.25">
      <c r="A34" s="57">
        <v>33</v>
      </c>
      <c r="B34" s="57">
        <v>1</v>
      </c>
      <c r="C34" s="58">
        <v>4408.75</v>
      </c>
      <c r="D34" s="58">
        <v>4712.1670000000004</v>
      </c>
      <c r="E34" s="58">
        <v>3275.5830000000001</v>
      </c>
      <c r="F34" s="57">
        <v>2</v>
      </c>
      <c r="G34" s="57">
        <v>1</v>
      </c>
      <c r="H34" s="57">
        <v>41</v>
      </c>
      <c r="I34" s="57">
        <v>1</v>
      </c>
      <c r="J34" s="57">
        <v>4</v>
      </c>
      <c r="K34" s="57">
        <v>0</v>
      </c>
      <c r="L34" s="57">
        <v>2</v>
      </c>
      <c r="M34" s="57">
        <v>1</v>
      </c>
      <c r="N34" s="57">
        <v>1</v>
      </c>
      <c r="O34" s="57">
        <v>1</v>
      </c>
    </row>
    <row r="35" spans="1:15" ht="15.75" x14ac:dyDescent="0.25">
      <c r="A35" s="57">
        <v>34</v>
      </c>
      <c r="B35" s="57">
        <v>1</v>
      </c>
      <c r="C35" s="58">
        <v>4453.1670000000004</v>
      </c>
      <c r="D35" s="58">
        <v>4425.25</v>
      </c>
      <c r="E35" s="58">
        <v>3207</v>
      </c>
      <c r="F35" s="57">
        <v>1</v>
      </c>
      <c r="G35" s="57">
        <v>1</v>
      </c>
      <c r="H35" s="57">
        <v>33</v>
      </c>
      <c r="I35" s="57">
        <v>2</v>
      </c>
      <c r="J35" s="57">
        <v>4</v>
      </c>
      <c r="K35" s="57">
        <v>0</v>
      </c>
      <c r="L35" s="57">
        <v>1</v>
      </c>
      <c r="M35" s="57">
        <v>1</v>
      </c>
      <c r="N35" s="57">
        <v>1</v>
      </c>
      <c r="O35" s="57">
        <v>1</v>
      </c>
    </row>
    <row r="36" spans="1:15" ht="15.75" x14ac:dyDescent="0.25">
      <c r="A36" s="57">
        <v>35</v>
      </c>
      <c r="B36" s="57">
        <v>1</v>
      </c>
      <c r="C36" s="58">
        <v>8927.75</v>
      </c>
      <c r="D36" s="58">
        <v>8015.1670000000004</v>
      </c>
      <c r="E36" s="58">
        <v>4378.75</v>
      </c>
      <c r="F36" s="57">
        <v>1</v>
      </c>
      <c r="G36" s="57">
        <v>1</v>
      </c>
      <c r="H36" s="57">
        <v>40</v>
      </c>
      <c r="I36" s="57">
        <v>1</v>
      </c>
      <c r="J36" s="57">
        <v>8</v>
      </c>
      <c r="K36" s="57">
        <v>0</v>
      </c>
      <c r="L36" s="57">
        <v>5</v>
      </c>
      <c r="M36" s="57">
        <v>1</v>
      </c>
      <c r="N36" s="57">
        <v>1</v>
      </c>
      <c r="O36" s="57">
        <v>1</v>
      </c>
    </row>
    <row r="37" spans="1:15" ht="15.75" x14ac:dyDescent="0.25">
      <c r="A37" s="57">
        <v>36</v>
      </c>
      <c r="B37" s="57">
        <v>1</v>
      </c>
      <c r="C37" s="58">
        <v>5643.25</v>
      </c>
      <c r="D37" s="58">
        <v>5379.5829999999996</v>
      </c>
      <c r="E37" s="58">
        <v>3694.1669999999999</v>
      </c>
      <c r="F37" s="57">
        <v>1</v>
      </c>
      <c r="G37" s="57">
        <v>1</v>
      </c>
      <c r="H37" s="57">
        <v>45</v>
      </c>
      <c r="I37" s="57">
        <v>1</v>
      </c>
      <c r="J37" s="57">
        <v>5</v>
      </c>
      <c r="K37" s="57">
        <v>0</v>
      </c>
      <c r="L37" s="57">
        <v>3</v>
      </c>
      <c r="M37" s="57">
        <v>1</v>
      </c>
      <c r="N37" s="57">
        <v>1</v>
      </c>
      <c r="O37" s="57">
        <v>1</v>
      </c>
    </row>
    <row r="38" spans="1:15" ht="15.75" x14ac:dyDescent="0.25">
      <c r="A38" s="57">
        <v>37</v>
      </c>
      <c r="B38" s="57">
        <v>1</v>
      </c>
      <c r="C38" s="58">
        <v>8093.0829999999996</v>
      </c>
      <c r="D38" s="58">
        <v>7206.75</v>
      </c>
      <c r="E38" s="58">
        <v>3899.6669999999999</v>
      </c>
      <c r="F38" s="57">
        <v>2</v>
      </c>
      <c r="G38" s="57">
        <v>1</v>
      </c>
      <c r="H38" s="57">
        <v>38</v>
      </c>
      <c r="I38" s="57">
        <v>1</v>
      </c>
      <c r="J38" s="57">
        <v>7</v>
      </c>
      <c r="K38" s="57">
        <v>1</v>
      </c>
      <c r="L38" s="57">
        <v>3</v>
      </c>
      <c r="M38" s="57">
        <v>1</v>
      </c>
      <c r="N38" s="57">
        <v>1</v>
      </c>
      <c r="O38" s="57">
        <v>1</v>
      </c>
    </row>
    <row r="39" spans="1:15" ht="15.75" x14ac:dyDescent="0.25">
      <c r="A39" s="57">
        <v>38</v>
      </c>
      <c r="B39" s="57">
        <v>1</v>
      </c>
      <c r="C39" s="58">
        <v>5981.4170000000004</v>
      </c>
      <c r="D39" s="58">
        <v>4993.3329999999996</v>
      </c>
      <c r="E39" s="58">
        <v>3370.8330000000001</v>
      </c>
      <c r="F39" s="57">
        <v>1</v>
      </c>
      <c r="G39" s="57">
        <v>1</v>
      </c>
      <c r="H39" s="57">
        <v>50</v>
      </c>
      <c r="I39" s="57">
        <v>1</v>
      </c>
      <c r="J39" s="57">
        <v>5</v>
      </c>
      <c r="K39" s="57">
        <v>0</v>
      </c>
      <c r="L39" s="57">
        <v>0</v>
      </c>
      <c r="M39" s="57">
        <v>2</v>
      </c>
      <c r="N39" s="57">
        <v>2</v>
      </c>
      <c r="O39" s="57">
        <v>1</v>
      </c>
    </row>
    <row r="40" spans="1:15" ht="15.75" x14ac:dyDescent="0.25">
      <c r="A40" s="57">
        <v>39</v>
      </c>
      <c r="B40" s="57">
        <v>1</v>
      </c>
      <c r="C40" s="58">
        <v>12275.83</v>
      </c>
      <c r="D40" s="58">
        <v>9484</v>
      </c>
      <c r="E40" s="58">
        <v>6366.6670000000004</v>
      </c>
      <c r="F40" s="57">
        <v>2</v>
      </c>
      <c r="G40" s="57">
        <v>1</v>
      </c>
      <c r="H40" s="57">
        <v>52</v>
      </c>
      <c r="I40" s="57">
        <v>1</v>
      </c>
      <c r="J40" s="57">
        <v>10</v>
      </c>
      <c r="K40" s="57">
        <v>1</v>
      </c>
      <c r="L40" s="57">
        <v>4</v>
      </c>
      <c r="M40" s="57">
        <v>1</v>
      </c>
      <c r="N40" s="57">
        <v>1</v>
      </c>
      <c r="O40" s="57">
        <v>1</v>
      </c>
    </row>
    <row r="41" spans="1:15" ht="15.75" x14ac:dyDescent="0.25">
      <c r="A41" s="57">
        <v>40</v>
      </c>
      <c r="B41" s="57">
        <v>1</v>
      </c>
      <c r="C41" s="58">
        <v>8689.1669999999995</v>
      </c>
      <c r="D41" s="58">
        <v>6382.9170000000004</v>
      </c>
      <c r="E41" s="58">
        <v>3691.75</v>
      </c>
      <c r="F41" s="57">
        <v>2</v>
      </c>
      <c r="G41" s="57">
        <v>1</v>
      </c>
      <c r="H41" s="57">
        <v>65</v>
      </c>
      <c r="I41" s="57">
        <v>2</v>
      </c>
      <c r="J41" s="57">
        <v>7</v>
      </c>
      <c r="K41" s="57">
        <v>0</v>
      </c>
      <c r="L41" s="57">
        <v>2</v>
      </c>
      <c r="M41" s="57">
        <v>1</v>
      </c>
      <c r="N41" s="57">
        <v>1</v>
      </c>
      <c r="O41" s="57">
        <v>1</v>
      </c>
    </row>
    <row r="42" spans="1:15" ht="15.75" x14ac:dyDescent="0.25">
      <c r="A42" s="57">
        <v>41</v>
      </c>
      <c r="B42" s="57">
        <v>1</v>
      </c>
      <c r="C42" s="58">
        <v>3789.25</v>
      </c>
      <c r="D42" s="58">
        <v>4597.0829999999996</v>
      </c>
      <c r="E42" s="58">
        <v>3018.25</v>
      </c>
      <c r="F42" s="57">
        <v>1</v>
      </c>
      <c r="G42" s="57">
        <v>1</v>
      </c>
      <c r="H42" s="57">
        <v>28</v>
      </c>
      <c r="I42" s="57">
        <v>1</v>
      </c>
      <c r="J42" s="57">
        <v>3</v>
      </c>
      <c r="K42" s="57">
        <v>1</v>
      </c>
      <c r="L42" s="57">
        <v>0</v>
      </c>
      <c r="M42" s="57">
        <v>1</v>
      </c>
      <c r="N42" s="57">
        <v>1</v>
      </c>
      <c r="O42" s="57">
        <v>1</v>
      </c>
    </row>
    <row r="43" spans="1:15" ht="15.75" x14ac:dyDescent="0.25">
      <c r="A43" s="57">
        <v>42</v>
      </c>
      <c r="B43" s="57">
        <v>1</v>
      </c>
      <c r="C43" s="58">
        <v>5073.5829999999996</v>
      </c>
      <c r="D43" s="58">
        <v>4895.6670000000004</v>
      </c>
      <c r="E43" s="58">
        <v>3588.8330000000001</v>
      </c>
      <c r="F43" s="57">
        <v>1</v>
      </c>
      <c r="G43" s="57">
        <v>1</v>
      </c>
      <c r="H43" s="57">
        <v>26</v>
      </c>
      <c r="I43" s="57">
        <v>1</v>
      </c>
      <c r="J43" s="57">
        <v>4</v>
      </c>
      <c r="K43" s="57">
        <v>2</v>
      </c>
      <c r="L43" s="57">
        <v>0</v>
      </c>
      <c r="M43" s="57">
        <v>1</v>
      </c>
      <c r="N43" s="57">
        <v>1</v>
      </c>
      <c r="O43" s="57">
        <v>1</v>
      </c>
    </row>
    <row r="44" spans="1:15" ht="15.75" x14ac:dyDescent="0.25">
      <c r="A44" s="57">
        <v>43</v>
      </c>
      <c r="B44" s="57">
        <v>1</v>
      </c>
      <c r="C44" s="58">
        <v>8889.5830000000005</v>
      </c>
      <c r="D44" s="58">
        <v>6790.75</v>
      </c>
      <c r="E44" s="58">
        <v>4597.3329999999996</v>
      </c>
      <c r="F44" s="57">
        <v>2</v>
      </c>
      <c r="G44" s="57">
        <v>2</v>
      </c>
      <c r="H44" s="57">
        <v>37</v>
      </c>
      <c r="I44" s="57">
        <v>1</v>
      </c>
      <c r="J44" s="57">
        <v>7</v>
      </c>
      <c r="K44" s="57">
        <v>0</v>
      </c>
      <c r="L44" s="57">
        <v>6</v>
      </c>
      <c r="M44" s="57">
        <v>1</v>
      </c>
      <c r="N44" s="57">
        <v>1</v>
      </c>
      <c r="O44" s="57">
        <v>1</v>
      </c>
    </row>
    <row r="45" spans="1:15" ht="15.75" x14ac:dyDescent="0.25">
      <c r="A45" s="57">
        <v>44</v>
      </c>
      <c r="B45" s="57">
        <v>1</v>
      </c>
      <c r="C45" s="58">
        <v>7693.5829999999996</v>
      </c>
      <c r="D45" s="58">
        <v>7986.8329999999996</v>
      </c>
      <c r="E45" s="58">
        <v>5535.25</v>
      </c>
      <c r="F45" s="57">
        <v>1</v>
      </c>
      <c r="G45" s="57">
        <v>1</v>
      </c>
      <c r="H45" s="57">
        <v>39</v>
      </c>
      <c r="I45" s="57">
        <v>1</v>
      </c>
      <c r="J45" s="57">
        <v>6</v>
      </c>
      <c r="K45" s="57">
        <v>0</v>
      </c>
      <c r="L45" s="57">
        <v>3</v>
      </c>
      <c r="M45" s="57">
        <v>1</v>
      </c>
      <c r="N45" s="57">
        <v>1</v>
      </c>
      <c r="O45" s="57">
        <v>1</v>
      </c>
    </row>
    <row r="46" spans="1:15" ht="15.75" x14ac:dyDescent="0.25">
      <c r="A46" s="57">
        <v>45</v>
      </c>
      <c r="B46" s="57">
        <v>1</v>
      </c>
      <c r="C46" s="58">
        <v>9110.5830000000005</v>
      </c>
      <c r="D46" s="58">
        <v>7444.0829999999996</v>
      </c>
      <c r="E46" s="58">
        <v>3591.3330000000001</v>
      </c>
      <c r="F46" s="57">
        <v>2</v>
      </c>
      <c r="G46" s="57">
        <v>1</v>
      </c>
      <c r="H46" s="57">
        <v>40</v>
      </c>
      <c r="I46" s="57">
        <v>1</v>
      </c>
      <c r="J46" s="57">
        <v>7</v>
      </c>
      <c r="K46" s="57">
        <v>1</v>
      </c>
      <c r="L46" s="57">
        <v>4</v>
      </c>
      <c r="M46" s="57">
        <v>1</v>
      </c>
      <c r="N46" s="57">
        <v>1</v>
      </c>
      <c r="O46" s="57">
        <v>1</v>
      </c>
    </row>
    <row r="47" spans="1:15" ht="15.75" x14ac:dyDescent="0.25">
      <c r="A47" s="57">
        <v>46</v>
      </c>
      <c r="B47" s="57">
        <v>1</v>
      </c>
      <c r="C47" s="58">
        <v>10565</v>
      </c>
      <c r="D47" s="58">
        <v>9377.0830000000005</v>
      </c>
      <c r="E47" s="58">
        <v>6054.75</v>
      </c>
      <c r="F47" s="57">
        <v>1</v>
      </c>
      <c r="G47" s="57">
        <v>1</v>
      </c>
      <c r="H47" s="57">
        <v>49</v>
      </c>
      <c r="I47" s="57">
        <v>1</v>
      </c>
      <c r="J47" s="57">
        <v>8</v>
      </c>
      <c r="K47" s="57">
        <v>0</v>
      </c>
      <c r="L47" s="57">
        <v>2</v>
      </c>
      <c r="M47" s="57">
        <v>1</v>
      </c>
      <c r="N47" s="57">
        <v>1</v>
      </c>
      <c r="O47" s="57">
        <v>1</v>
      </c>
    </row>
    <row r="48" spans="1:15" ht="15.75" x14ac:dyDescent="0.25">
      <c r="A48" s="57">
        <v>47</v>
      </c>
      <c r="B48" s="57">
        <v>1</v>
      </c>
      <c r="C48" s="58">
        <v>13436.25</v>
      </c>
      <c r="D48" s="58">
        <v>8987.4169999999995</v>
      </c>
      <c r="E48" s="58">
        <v>5449.25</v>
      </c>
      <c r="F48" s="57">
        <v>2</v>
      </c>
      <c r="G48" s="57">
        <v>1</v>
      </c>
      <c r="H48" s="57">
        <v>72</v>
      </c>
      <c r="I48" s="57">
        <v>2</v>
      </c>
      <c r="J48" s="57">
        <v>10</v>
      </c>
      <c r="K48" s="57">
        <v>1</v>
      </c>
      <c r="L48" s="57">
        <v>3</v>
      </c>
      <c r="M48" s="57">
        <v>1</v>
      </c>
      <c r="N48" s="57">
        <v>1</v>
      </c>
      <c r="O48" s="57">
        <v>1</v>
      </c>
    </row>
    <row r="49" spans="1:15" ht="15.75" x14ac:dyDescent="0.25">
      <c r="A49" s="57">
        <v>48</v>
      </c>
      <c r="B49" s="57">
        <v>1</v>
      </c>
      <c r="C49" s="58">
        <v>9678.5830000000005</v>
      </c>
      <c r="D49" s="58">
        <v>9342.75</v>
      </c>
      <c r="E49" s="58">
        <v>6377.8329999999996</v>
      </c>
      <c r="F49" s="57">
        <v>1</v>
      </c>
      <c r="G49" s="57">
        <v>1</v>
      </c>
      <c r="H49" s="57">
        <v>45</v>
      </c>
      <c r="I49" s="57">
        <v>1</v>
      </c>
      <c r="J49" s="57">
        <v>7</v>
      </c>
      <c r="K49" s="57">
        <v>1</v>
      </c>
      <c r="L49" s="57">
        <v>3</v>
      </c>
      <c r="M49" s="57">
        <v>1</v>
      </c>
      <c r="N49" s="57">
        <v>1</v>
      </c>
      <c r="O49" s="57">
        <v>1</v>
      </c>
    </row>
    <row r="50" spans="1:15" ht="15.75" x14ac:dyDescent="0.25">
      <c r="A50" s="57">
        <v>49</v>
      </c>
      <c r="B50" s="57">
        <v>1</v>
      </c>
      <c r="C50" s="58">
        <v>8408.0830000000005</v>
      </c>
      <c r="D50" s="58">
        <v>8581.9169999999995</v>
      </c>
      <c r="E50" s="58">
        <v>4932.6670000000004</v>
      </c>
      <c r="F50" s="57">
        <v>2</v>
      </c>
      <c r="G50" s="57">
        <v>1</v>
      </c>
      <c r="H50" s="57">
        <v>45</v>
      </c>
      <c r="I50" s="57">
        <v>1</v>
      </c>
      <c r="J50" s="57">
        <v>6</v>
      </c>
      <c r="K50" s="57">
        <v>1</v>
      </c>
      <c r="L50" s="57">
        <v>3</v>
      </c>
      <c r="M50" s="57">
        <v>1</v>
      </c>
      <c r="N50" s="57">
        <v>1</v>
      </c>
      <c r="O50" s="57">
        <v>1</v>
      </c>
    </row>
    <row r="51" spans="1:15" ht="15.75" x14ac:dyDescent="0.25">
      <c r="A51" s="57">
        <v>50</v>
      </c>
      <c r="B51" s="57">
        <v>1</v>
      </c>
      <c r="C51" s="58">
        <v>2815</v>
      </c>
      <c r="D51" s="58">
        <v>2625.9169999999999</v>
      </c>
      <c r="E51" s="58">
        <v>1787</v>
      </c>
      <c r="F51" s="57">
        <v>1</v>
      </c>
      <c r="G51" s="57">
        <v>1</v>
      </c>
      <c r="H51" s="57">
        <v>62</v>
      </c>
      <c r="I51" s="57">
        <v>1</v>
      </c>
      <c r="J51" s="57">
        <v>2</v>
      </c>
      <c r="K51" s="57">
        <v>0</v>
      </c>
      <c r="L51" s="57">
        <v>0</v>
      </c>
      <c r="M51" s="57">
        <v>1</v>
      </c>
      <c r="N51" s="57">
        <v>2</v>
      </c>
      <c r="O51" s="57">
        <v>1</v>
      </c>
    </row>
    <row r="52" spans="1:15" ht="15.75" x14ac:dyDescent="0.25">
      <c r="A52" s="57">
        <v>51</v>
      </c>
      <c r="B52" s="57">
        <v>1</v>
      </c>
      <c r="C52" s="58">
        <v>16982.169999999998</v>
      </c>
      <c r="D52" s="58">
        <v>17953</v>
      </c>
      <c r="E52" s="58">
        <v>11238.58</v>
      </c>
      <c r="F52" s="57">
        <v>1</v>
      </c>
      <c r="G52" s="57">
        <v>1</v>
      </c>
      <c r="H52" s="57">
        <v>45</v>
      </c>
      <c r="I52" s="57">
        <v>1</v>
      </c>
      <c r="J52" s="57">
        <v>12</v>
      </c>
      <c r="K52" s="57">
        <v>1</v>
      </c>
      <c r="L52" s="57">
        <v>6</v>
      </c>
      <c r="M52" s="57">
        <v>1</v>
      </c>
      <c r="N52" s="57">
        <v>1</v>
      </c>
      <c r="O52" s="57">
        <v>1</v>
      </c>
    </row>
    <row r="53" spans="1:15" ht="15.75" x14ac:dyDescent="0.25">
      <c r="A53" s="57">
        <v>52</v>
      </c>
      <c r="B53" s="57">
        <v>1</v>
      </c>
      <c r="C53" s="58">
        <v>2855.25</v>
      </c>
      <c r="D53" s="58">
        <v>2715.5830000000001</v>
      </c>
      <c r="E53" s="58">
        <v>1824.75</v>
      </c>
      <c r="F53" s="57">
        <v>1</v>
      </c>
      <c r="G53" s="57">
        <v>1</v>
      </c>
      <c r="H53" s="57">
        <v>78</v>
      </c>
      <c r="I53" s="57">
        <v>1</v>
      </c>
      <c r="J53" s="57">
        <v>2</v>
      </c>
      <c r="K53" s="57">
        <v>0</v>
      </c>
      <c r="L53" s="57">
        <v>0</v>
      </c>
      <c r="M53" s="57">
        <v>1</v>
      </c>
      <c r="N53" s="57">
        <v>1</v>
      </c>
      <c r="O53" s="57">
        <v>1</v>
      </c>
    </row>
    <row r="54" spans="1:15" ht="15.75" x14ac:dyDescent="0.25">
      <c r="A54" s="57">
        <v>53</v>
      </c>
      <c r="B54" s="57">
        <v>1</v>
      </c>
      <c r="C54" s="58">
        <v>7159.1670000000004</v>
      </c>
      <c r="D54" s="58">
        <v>5769.25</v>
      </c>
      <c r="E54" s="58">
        <v>3951.5</v>
      </c>
      <c r="F54" s="57">
        <v>1</v>
      </c>
      <c r="G54" s="57">
        <v>1</v>
      </c>
      <c r="H54" s="57">
        <v>30</v>
      </c>
      <c r="I54" s="57">
        <v>1</v>
      </c>
      <c r="J54" s="57">
        <v>5</v>
      </c>
      <c r="K54" s="57">
        <v>2</v>
      </c>
      <c r="L54" s="57">
        <v>1</v>
      </c>
      <c r="M54" s="57">
        <v>1</v>
      </c>
      <c r="N54" s="57">
        <v>1</v>
      </c>
      <c r="O54" s="57">
        <v>1</v>
      </c>
    </row>
    <row r="55" spans="1:15" ht="15.75" x14ac:dyDescent="0.25">
      <c r="A55" s="57">
        <v>54</v>
      </c>
      <c r="B55" s="57">
        <v>1</v>
      </c>
      <c r="C55" s="58">
        <v>7192.5</v>
      </c>
      <c r="D55" s="58">
        <v>5391.25</v>
      </c>
      <c r="E55" s="58">
        <v>3808.0830000000001</v>
      </c>
      <c r="F55" s="57">
        <v>2</v>
      </c>
      <c r="G55" s="57">
        <v>1</v>
      </c>
      <c r="H55" s="57">
        <v>56</v>
      </c>
      <c r="I55" s="57">
        <v>1</v>
      </c>
      <c r="J55" s="57">
        <v>5</v>
      </c>
      <c r="K55" s="57">
        <v>0</v>
      </c>
      <c r="L55" s="57">
        <v>1</v>
      </c>
      <c r="M55" s="57">
        <v>2</v>
      </c>
      <c r="N55" s="57">
        <v>2</v>
      </c>
      <c r="O55" s="57">
        <v>1</v>
      </c>
    </row>
    <row r="56" spans="1:15" ht="15.75" x14ac:dyDescent="0.25">
      <c r="A56" s="57">
        <v>55</v>
      </c>
      <c r="B56" s="57">
        <v>1</v>
      </c>
      <c r="C56" s="58">
        <v>7197.3329999999996</v>
      </c>
      <c r="D56" s="58">
        <v>7057.75</v>
      </c>
      <c r="E56" s="58">
        <v>4897.5</v>
      </c>
      <c r="F56" s="57">
        <v>2</v>
      </c>
      <c r="G56" s="57">
        <v>1</v>
      </c>
      <c r="H56" s="57">
        <v>56</v>
      </c>
      <c r="I56" s="57">
        <v>2</v>
      </c>
      <c r="J56" s="57">
        <v>5</v>
      </c>
      <c r="K56" s="57">
        <v>1</v>
      </c>
      <c r="L56" s="57">
        <v>0</v>
      </c>
      <c r="M56" s="57">
        <v>1</v>
      </c>
      <c r="N56" s="57">
        <v>1</v>
      </c>
      <c r="O56" s="57">
        <v>1</v>
      </c>
    </row>
    <row r="57" spans="1:15" ht="15.75" x14ac:dyDescent="0.25">
      <c r="A57" s="57">
        <v>56</v>
      </c>
      <c r="B57" s="57">
        <v>1</v>
      </c>
      <c r="C57" s="58">
        <v>4326.4170000000004</v>
      </c>
      <c r="D57" s="58">
        <v>3227.1669999999999</v>
      </c>
      <c r="E57" s="58">
        <v>2107.25</v>
      </c>
      <c r="F57" s="57">
        <v>2</v>
      </c>
      <c r="G57" s="57">
        <v>2</v>
      </c>
      <c r="H57" s="57">
        <v>75</v>
      </c>
      <c r="I57" s="57">
        <v>2</v>
      </c>
      <c r="J57" s="57">
        <v>3</v>
      </c>
      <c r="K57" s="57">
        <v>0</v>
      </c>
      <c r="L57" s="57">
        <v>0</v>
      </c>
      <c r="M57" s="57">
        <v>1</v>
      </c>
      <c r="N57" s="57">
        <v>1</v>
      </c>
      <c r="O57" s="57">
        <v>1</v>
      </c>
    </row>
    <row r="58" spans="1:15" ht="15.75" x14ac:dyDescent="0.25">
      <c r="A58" s="57">
        <v>57</v>
      </c>
      <c r="B58" s="57">
        <v>1</v>
      </c>
      <c r="C58" s="58">
        <v>10106.58</v>
      </c>
      <c r="D58" s="58">
        <v>6266.25</v>
      </c>
      <c r="E58" s="58">
        <v>4021.0830000000001</v>
      </c>
      <c r="F58" s="57">
        <v>2</v>
      </c>
      <c r="G58" s="57">
        <v>1</v>
      </c>
      <c r="H58" s="57">
        <v>58</v>
      </c>
      <c r="I58" s="57">
        <v>1</v>
      </c>
      <c r="J58" s="57">
        <v>7</v>
      </c>
      <c r="K58" s="57">
        <v>0</v>
      </c>
      <c r="L58" s="57">
        <v>2</v>
      </c>
      <c r="M58" s="57">
        <v>1</v>
      </c>
      <c r="N58" s="57">
        <v>1</v>
      </c>
      <c r="O58" s="57">
        <v>1</v>
      </c>
    </row>
    <row r="59" spans="1:15" ht="15.75" x14ac:dyDescent="0.25">
      <c r="A59" s="57">
        <v>58</v>
      </c>
      <c r="B59" s="57">
        <v>1</v>
      </c>
      <c r="C59" s="58">
        <v>4393.5829999999996</v>
      </c>
      <c r="D59" s="58">
        <v>4500.0829999999996</v>
      </c>
      <c r="E59" s="58">
        <v>3357.1669999999999</v>
      </c>
      <c r="F59" s="57">
        <v>2</v>
      </c>
      <c r="G59" s="57">
        <v>1</v>
      </c>
      <c r="H59" s="57">
        <v>56</v>
      </c>
      <c r="I59" s="57">
        <v>1</v>
      </c>
      <c r="J59" s="57">
        <v>3</v>
      </c>
      <c r="K59" s="57">
        <v>0</v>
      </c>
      <c r="L59" s="57">
        <v>1</v>
      </c>
      <c r="M59" s="57">
        <v>1</v>
      </c>
      <c r="N59" s="57">
        <v>1</v>
      </c>
      <c r="O59" s="57">
        <v>1</v>
      </c>
    </row>
    <row r="60" spans="1:15" ht="15.75" x14ac:dyDescent="0.25">
      <c r="A60" s="57">
        <v>59</v>
      </c>
      <c r="B60" s="57">
        <v>1</v>
      </c>
      <c r="C60" s="58">
        <v>10278.67</v>
      </c>
      <c r="D60" s="58">
        <v>10521.08</v>
      </c>
      <c r="E60" s="58">
        <v>6564.1670000000004</v>
      </c>
      <c r="F60" s="57">
        <v>1</v>
      </c>
      <c r="G60" s="57">
        <v>1</v>
      </c>
      <c r="H60" s="57">
        <v>41</v>
      </c>
      <c r="I60" s="57">
        <v>1</v>
      </c>
      <c r="J60" s="57">
        <v>7</v>
      </c>
      <c r="K60" s="57">
        <v>1</v>
      </c>
      <c r="L60" s="57">
        <v>4</v>
      </c>
      <c r="M60" s="57">
        <v>1</v>
      </c>
      <c r="N60" s="57">
        <v>1</v>
      </c>
      <c r="O60" s="57">
        <v>1</v>
      </c>
    </row>
    <row r="61" spans="1:15" ht="15.75" x14ac:dyDescent="0.25">
      <c r="A61" s="57">
        <v>60</v>
      </c>
      <c r="B61" s="57">
        <v>1</v>
      </c>
      <c r="C61" s="58">
        <v>14960.25</v>
      </c>
      <c r="D61" s="58">
        <v>10279.92</v>
      </c>
      <c r="E61" s="58">
        <v>6995.75</v>
      </c>
      <c r="F61" s="57">
        <v>2</v>
      </c>
      <c r="G61" s="57">
        <v>1</v>
      </c>
      <c r="H61" s="57">
        <v>50</v>
      </c>
      <c r="I61" s="57">
        <v>1</v>
      </c>
      <c r="J61" s="57">
        <v>10</v>
      </c>
      <c r="K61" s="57">
        <v>0</v>
      </c>
      <c r="L61" s="57">
        <v>4</v>
      </c>
      <c r="M61" s="57">
        <v>1</v>
      </c>
      <c r="N61" s="57">
        <v>1</v>
      </c>
      <c r="O61" s="57">
        <v>1</v>
      </c>
    </row>
    <row r="62" spans="1:15" ht="15.75" x14ac:dyDescent="0.25">
      <c r="A62" s="57">
        <v>61</v>
      </c>
      <c r="B62" s="57">
        <v>1</v>
      </c>
      <c r="C62" s="58">
        <v>5993.6670000000004</v>
      </c>
      <c r="D62" s="58">
        <v>5987.75</v>
      </c>
      <c r="E62" s="58">
        <v>3738.5</v>
      </c>
      <c r="F62" s="57">
        <v>1</v>
      </c>
      <c r="G62" s="57">
        <v>1</v>
      </c>
      <c r="H62" s="57">
        <v>34</v>
      </c>
      <c r="I62" s="57">
        <v>1</v>
      </c>
      <c r="J62" s="57">
        <v>4</v>
      </c>
      <c r="K62" s="57">
        <v>1</v>
      </c>
      <c r="L62" s="57">
        <v>1</v>
      </c>
      <c r="M62" s="57">
        <v>1</v>
      </c>
      <c r="N62" s="57">
        <v>1</v>
      </c>
      <c r="O62" s="57">
        <v>1</v>
      </c>
    </row>
    <row r="63" spans="1:15" ht="15.75" x14ac:dyDescent="0.25">
      <c r="A63" s="57">
        <v>62</v>
      </c>
      <c r="B63" s="57">
        <v>1</v>
      </c>
      <c r="C63" s="58">
        <v>3077.0830000000001</v>
      </c>
      <c r="D63" s="58">
        <v>2359.1669999999999</v>
      </c>
      <c r="E63" s="58">
        <v>1858.6669999999999</v>
      </c>
      <c r="F63" s="57">
        <v>1</v>
      </c>
      <c r="G63" s="57">
        <v>1</v>
      </c>
      <c r="H63" s="57">
        <v>70</v>
      </c>
      <c r="I63" s="57">
        <v>1</v>
      </c>
      <c r="J63" s="57">
        <v>2</v>
      </c>
      <c r="K63" s="57">
        <v>0</v>
      </c>
      <c r="L63" s="57">
        <v>0</v>
      </c>
      <c r="M63" s="57">
        <v>1</v>
      </c>
      <c r="N63" s="57">
        <v>1</v>
      </c>
      <c r="O63" s="57">
        <v>2</v>
      </c>
    </row>
    <row r="64" spans="1:15" ht="15.75" x14ac:dyDescent="0.25">
      <c r="A64" s="57">
        <v>63</v>
      </c>
      <c r="B64" s="57">
        <v>1</v>
      </c>
      <c r="C64" s="58">
        <v>12438.92</v>
      </c>
      <c r="D64" s="58">
        <v>9155.5830000000005</v>
      </c>
      <c r="E64" s="58">
        <v>5877.0829999999996</v>
      </c>
      <c r="F64" s="57">
        <v>2</v>
      </c>
      <c r="G64" s="57">
        <v>1</v>
      </c>
      <c r="H64" s="57">
        <v>40</v>
      </c>
      <c r="I64" s="57">
        <v>1</v>
      </c>
      <c r="J64" s="57">
        <v>8</v>
      </c>
      <c r="K64" s="57">
        <v>0</v>
      </c>
      <c r="L64" s="57">
        <v>5</v>
      </c>
      <c r="M64" s="57">
        <v>1</v>
      </c>
      <c r="N64" s="57">
        <v>1</v>
      </c>
      <c r="O64" s="57">
        <v>2</v>
      </c>
    </row>
    <row r="65" spans="1:15" ht="15.75" x14ac:dyDescent="0.25">
      <c r="A65" s="57">
        <v>64</v>
      </c>
      <c r="B65" s="57">
        <v>1</v>
      </c>
      <c r="C65" s="58">
        <v>9337.5</v>
      </c>
      <c r="D65" s="58">
        <v>7913.6670000000004</v>
      </c>
      <c r="E65" s="58">
        <v>4808.1670000000004</v>
      </c>
      <c r="F65" s="57">
        <v>1</v>
      </c>
      <c r="G65" s="57">
        <v>1</v>
      </c>
      <c r="H65" s="57">
        <v>41</v>
      </c>
      <c r="I65" s="57">
        <v>1</v>
      </c>
      <c r="J65" s="57">
        <v>6</v>
      </c>
      <c r="K65" s="57">
        <v>1</v>
      </c>
      <c r="L65" s="57">
        <v>3</v>
      </c>
      <c r="M65" s="57">
        <v>1</v>
      </c>
      <c r="N65" s="57">
        <v>1</v>
      </c>
      <c r="O65" s="57">
        <v>2</v>
      </c>
    </row>
    <row r="66" spans="1:15" ht="15.75" x14ac:dyDescent="0.25">
      <c r="A66" s="57">
        <v>65</v>
      </c>
      <c r="B66" s="57">
        <v>1</v>
      </c>
      <c r="C66" s="58">
        <v>4688.3329999999996</v>
      </c>
      <c r="D66" s="58">
        <v>4134</v>
      </c>
      <c r="E66" s="58">
        <v>3188.1669999999999</v>
      </c>
      <c r="F66" s="57">
        <v>2</v>
      </c>
      <c r="G66" s="57">
        <v>1</v>
      </c>
      <c r="H66" s="57">
        <v>54</v>
      </c>
      <c r="I66" s="57">
        <v>1</v>
      </c>
      <c r="J66" s="57">
        <v>3</v>
      </c>
      <c r="K66" s="57">
        <v>1</v>
      </c>
      <c r="L66" s="57">
        <v>0</v>
      </c>
      <c r="M66" s="57">
        <v>1</v>
      </c>
      <c r="N66" s="57">
        <v>1</v>
      </c>
      <c r="O66" s="57">
        <v>2</v>
      </c>
    </row>
    <row r="67" spans="1:15" ht="15.75" x14ac:dyDescent="0.25">
      <c r="A67" s="57">
        <v>66</v>
      </c>
      <c r="B67" s="57">
        <v>1</v>
      </c>
      <c r="C67" s="58">
        <v>6291.1670000000004</v>
      </c>
      <c r="D67" s="58">
        <v>5876.0829999999996</v>
      </c>
      <c r="E67" s="58">
        <v>4863.0829999999996</v>
      </c>
      <c r="F67" s="57">
        <v>1</v>
      </c>
      <c r="G67" s="57">
        <v>1</v>
      </c>
      <c r="H67" s="57">
        <v>63</v>
      </c>
      <c r="I67" s="57">
        <v>1</v>
      </c>
      <c r="J67" s="57">
        <v>4</v>
      </c>
      <c r="K67" s="57">
        <v>0</v>
      </c>
      <c r="L67" s="57">
        <v>0</v>
      </c>
      <c r="M67" s="57">
        <v>1</v>
      </c>
      <c r="N67" s="57">
        <v>1</v>
      </c>
      <c r="O67" s="57">
        <v>2</v>
      </c>
    </row>
    <row r="68" spans="1:15" ht="15.75" x14ac:dyDescent="0.25">
      <c r="A68" s="57">
        <v>67</v>
      </c>
      <c r="B68" s="57">
        <v>1</v>
      </c>
      <c r="C68" s="58">
        <v>4724</v>
      </c>
      <c r="D68" s="58">
        <v>4161.8329999999996</v>
      </c>
      <c r="E68" s="58">
        <v>2983.5830000000001</v>
      </c>
      <c r="F68" s="57">
        <v>1</v>
      </c>
      <c r="G68" s="57">
        <v>1</v>
      </c>
      <c r="H68" s="57">
        <v>70</v>
      </c>
      <c r="I68" s="57">
        <v>1</v>
      </c>
      <c r="J68" s="57">
        <v>3</v>
      </c>
      <c r="K68" s="57">
        <v>0</v>
      </c>
      <c r="L68" s="57">
        <v>0</v>
      </c>
      <c r="M68" s="57">
        <v>1</v>
      </c>
      <c r="N68" s="57">
        <v>1</v>
      </c>
      <c r="O68" s="57">
        <v>2</v>
      </c>
    </row>
    <row r="69" spans="1:15" ht="15.75" x14ac:dyDescent="0.25">
      <c r="A69" s="57">
        <v>68</v>
      </c>
      <c r="B69" s="57">
        <v>1</v>
      </c>
      <c r="C69" s="58">
        <v>4729.3329999999996</v>
      </c>
      <c r="D69" s="58">
        <v>4800.0829999999996</v>
      </c>
      <c r="E69" s="58">
        <v>2646.75</v>
      </c>
      <c r="F69" s="57">
        <v>1</v>
      </c>
      <c r="G69" s="57">
        <v>2</v>
      </c>
      <c r="H69" s="57">
        <v>42</v>
      </c>
      <c r="I69" s="57">
        <v>1</v>
      </c>
      <c r="J69" s="57">
        <v>3</v>
      </c>
      <c r="K69" s="57">
        <v>0</v>
      </c>
      <c r="L69" s="57">
        <v>1</v>
      </c>
      <c r="M69" s="57">
        <v>1</v>
      </c>
      <c r="N69" s="57">
        <v>1</v>
      </c>
      <c r="O69" s="57">
        <v>2</v>
      </c>
    </row>
    <row r="70" spans="1:15" ht="15.75" x14ac:dyDescent="0.25">
      <c r="A70" s="57">
        <v>69</v>
      </c>
      <c r="B70" s="57">
        <v>1</v>
      </c>
      <c r="C70" s="58">
        <v>7916.8329999999996</v>
      </c>
      <c r="D70" s="58">
        <v>7131.5</v>
      </c>
      <c r="E70" s="58">
        <v>4694.5829999999996</v>
      </c>
      <c r="F70" s="57">
        <v>1</v>
      </c>
      <c r="G70" s="57">
        <v>1</v>
      </c>
      <c r="H70" s="57">
        <v>40</v>
      </c>
      <c r="I70" s="57">
        <v>1</v>
      </c>
      <c r="J70" s="57">
        <v>5</v>
      </c>
      <c r="K70" s="57">
        <v>0</v>
      </c>
      <c r="L70" s="57">
        <v>3</v>
      </c>
      <c r="M70" s="57">
        <v>1</v>
      </c>
      <c r="N70" s="57">
        <v>1</v>
      </c>
      <c r="O70" s="57">
        <v>2</v>
      </c>
    </row>
    <row r="71" spans="1:15" ht="15.75" x14ac:dyDescent="0.25">
      <c r="A71" s="57">
        <v>70</v>
      </c>
      <c r="B71" s="57">
        <v>1</v>
      </c>
      <c r="C71" s="58">
        <v>7959</v>
      </c>
      <c r="D71" s="58">
        <v>6509</v>
      </c>
      <c r="E71" s="58">
        <v>3871.6669999999999</v>
      </c>
      <c r="F71" s="57">
        <v>2</v>
      </c>
      <c r="G71" s="57">
        <v>1</v>
      </c>
      <c r="H71" s="57">
        <v>51</v>
      </c>
      <c r="I71" s="57">
        <v>1</v>
      </c>
      <c r="J71" s="57">
        <v>5</v>
      </c>
      <c r="K71" s="57">
        <v>0</v>
      </c>
      <c r="L71" s="57">
        <v>3</v>
      </c>
      <c r="M71" s="57">
        <v>1</v>
      </c>
      <c r="N71" s="57">
        <v>1</v>
      </c>
      <c r="O71" s="57">
        <v>2</v>
      </c>
    </row>
    <row r="72" spans="1:15" ht="15.75" x14ac:dyDescent="0.25">
      <c r="A72" s="57">
        <v>71</v>
      </c>
      <c r="B72" s="57">
        <v>1</v>
      </c>
      <c r="C72" s="58">
        <v>9661.5</v>
      </c>
      <c r="D72" s="58">
        <v>6483.25</v>
      </c>
      <c r="E72" s="58">
        <v>4640.1670000000004</v>
      </c>
      <c r="F72" s="57">
        <v>1</v>
      </c>
      <c r="G72" s="57">
        <v>1</v>
      </c>
      <c r="H72" s="57">
        <v>47</v>
      </c>
      <c r="I72" s="57">
        <v>2</v>
      </c>
      <c r="J72" s="57">
        <v>6</v>
      </c>
      <c r="K72" s="57">
        <v>1</v>
      </c>
      <c r="L72" s="57">
        <v>0</v>
      </c>
      <c r="M72" s="57">
        <v>1</v>
      </c>
      <c r="N72" s="57">
        <v>1</v>
      </c>
      <c r="O72" s="57">
        <v>2</v>
      </c>
    </row>
    <row r="73" spans="1:15" ht="15.75" x14ac:dyDescent="0.25">
      <c r="A73" s="57">
        <v>72</v>
      </c>
      <c r="B73" s="57">
        <v>1</v>
      </c>
      <c r="C73" s="58">
        <v>11488.92</v>
      </c>
      <c r="D73" s="58">
        <v>10589.33</v>
      </c>
      <c r="E73" s="58">
        <v>5056.1670000000004</v>
      </c>
      <c r="F73" s="57">
        <v>2</v>
      </c>
      <c r="G73" s="57">
        <v>1</v>
      </c>
      <c r="H73" s="57">
        <v>46</v>
      </c>
      <c r="I73" s="57">
        <v>1</v>
      </c>
      <c r="J73" s="57">
        <v>7</v>
      </c>
      <c r="K73" s="57">
        <v>0</v>
      </c>
      <c r="L73" s="57">
        <v>3</v>
      </c>
      <c r="M73" s="57">
        <v>1</v>
      </c>
      <c r="N73" s="57">
        <v>1</v>
      </c>
      <c r="O73" s="57">
        <v>2</v>
      </c>
    </row>
    <row r="74" spans="1:15" ht="15.75" x14ac:dyDescent="0.25">
      <c r="A74" s="57">
        <v>73</v>
      </c>
      <c r="B74" s="57">
        <v>1</v>
      </c>
      <c r="C74" s="58">
        <v>6575</v>
      </c>
      <c r="D74" s="58">
        <v>5675.5</v>
      </c>
      <c r="E74" s="58">
        <v>3791.6669999999999</v>
      </c>
      <c r="F74" s="57">
        <v>1</v>
      </c>
      <c r="G74" s="57">
        <v>1</v>
      </c>
      <c r="H74" s="57">
        <v>60</v>
      </c>
      <c r="I74" s="57">
        <v>1</v>
      </c>
      <c r="J74" s="57">
        <v>4</v>
      </c>
      <c r="K74" s="57">
        <v>0</v>
      </c>
      <c r="L74" s="57">
        <v>0</v>
      </c>
      <c r="M74" s="57">
        <v>1</v>
      </c>
      <c r="N74" s="57">
        <v>1</v>
      </c>
      <c r="O74" s="57">
        <v>2</v>
      </c>
    </row>
    <row r="75" spans="1:15" ht="15.75" x14ac:dyDescent="0.25">
      <c r="A75" s="57">
        <v>74</v>
      </c>
      <c r="B75" s="57">
        <v>1</v>
      </c>
      <c r="C75" s="58">
        <v>11527.42</v>
      </c>
      <c r="D75" s="58">
        <v>5357.3329999999996</v>
      </c>
      <c r="E75" s="58">
        <v>3757.5</v>
      </c>
      <c r="F75" s="57">
        <v>2</v>
      </c>
      <c r="G75" s="57">
        <v>2</v>
      </c>
      <c r="H75" s="57">
        <v>52</v>
      </c>
      <c r="I75" s="57">
        <v>2</v>
      </c>
      <c r="J75" s="57">
        <v>7</v>
      </c>
      <c r="K75" s="57">
        <v>1</v>
      </c>
      <c r="L75" s="57">
        <v>1</v>
      </c>
      <c r="M75" s="57">
        <v>1</v>
      </c>
      <c r="N75" s="57">
        <v>1</v>
      </c>
      <c r="O75" s="57">
        <v>2</v>
      </c>
    </row>
    <row r="76" spans="1:15" ht="15.75" x14ac:dyDescent="0.25">
      <c r="A76" s="57">
        <v>75</v>
      </c>
      <c r="B76" s="57">
        <v>1</v>
      </c>
      <c r="C76" s="58">
        <v>1667.75</v>
      </c>
      <c r="D76" s="58">
        <v>1603.3330000000001</v>
      </c>
      <c r="E76" s="58">
        <v>1127</v>
      </c>
      <c r="F76" s="57">
        <v>1</v>
      </c>
      <c r="G76" s="57">
        <v>2</v>
      </c>
      <c r="H76" s="57">
        <v>78</v>
      </c>
      <c r="I76" s="57">
        <v>1</v>
      </c>
      <c r="J76" s="57">
        <v>1</v>
      </c>
      <c r="K76" s="57">
        <v>0</v>
      </c>
      <c r="L76" s="57">
        <v>0</v>
      </c>
      <c r="M76" s="57">
        <v>1</v>
      </c>
      <c r="N76" s="57">
        <v>1</v>
      </c>
      <c r="O76" s="57">
        <v>2</v>
      </c>
    </row>
    <row r="77" spans="1:15" ht="15.75" x14ac:dyDescent="0.25">
      <c r="A77" s="57">
        <v>76</v>
      </c>
      <c r="B77" s="57">
        <v>1</v>
      </c>
      <c r="C77" s="58">
        <v>5050.4170000000004</v>
      </c>
      <c r="D77" s="58">
        <v>4983.4170000000004</v>
      </c>
      <c r="E77" s="58">
        <v>3466.6669999999999</v>
      </c>
      <c r="F77" s="57">
        <v>1</v>
      </c>
      <c r="G77" s="57">
        <v>1</v>
      </c>
      <c r="H77" s="57">
        <v>52</v>
      </c>
      <c r="I77" s="57">
        <v>1</v>
      </c>
      <c r="J77" s="57">
        <v>3</v>
      </c>
      <c r="K77" s="57">
        <v>0</v>
      </c>
      <c r="L77" s="57">
        <v>1</v>
      </c>
      <c r="M77" s="57">
        <v>1</v>
      </c>
      <c r="N77" s="57">
        <v>1</v>
      </c>
      <c r="O77" s="57">
        <v>2</v>
      </c>
    </row>
    <row r="78" spans="1:15" ht="15.75" x14ac:dyDescent="0.25">
      <c r="A78" s="57">
        <v>77</v>
      </c>
      <c r="B78" s="57">
        <v>1</v>
      </c>
      <c r="C78" s="58">
        <v>8458.5830000000005</v>
      </c>
      <c r="D78" s="58">
        <v>6545.9170000000004</v>
      </c>
      <c r="E78" s="58">
        <v>5229</v>
      </c>
      <c r="F78" s="57">
        <v>1</v>
      </c>
      <c r="G78" s="57">
        <v>1</v>
      </c>
      <c r="H78" s="57">
        <v>57</v>
      </c>
      <c r="I78" s="57">
        <v>1</v>
      </c>
      <c r="J78" s="57">
        <v>5</v>
      </c>
      <c r="K78" s="57">
        <v>0</v>
      </c>
      <c r="L78" s="57">
        <v>2</v>
      </c>
      <c r="M78" s="57">
        <v>1</v>
      </c>
      <c r="N78" s="57">
        <v>1</v>
      </c>
      <c r="O78" s="57">
        <v>2</v>
      </c>
    </row>
    <row r="79" spans="1:15" ht="15.75" x14ac:dyDescent="0.25">
      <c r="A79" s="57">
        <v>78</v>
      </c>
      <c r="B79" s="57">
        <v>1</v>
      </c>
      <c r="C79" s="58">
        <v>1693</v>
      </c>
      <c r="D79" s="58">
        <v>1497.0830000000001</v>
      </c>
      <c r="E79" s="58">
        <v>1071.9169999999999</v>
      </c>
      <c r="F79" s="57">
        <v>2</v>
      </c>
      <c r="G79" s="57">
        <v>2</v>
      </c>
      <c r="H79" s="57">
        <v>75</v>
      </c>
      <c r="I79" s="57">
        <v>1</v>
      </c>
      <c r="J79" s="57">
        <v>1</v>
      </c>
      <c r="K79" s="57">
        <v>0</v>
      </c>
      <c r="L79" s="57">
        <v>0</v>
      </c>
      <c r="M79" s="57">
        <v>1</v>
      </c>
      <c r="N79" s="57">
        <v>1</v>
      </c>
      <c r="O79" s="57">
        <v>2</v>
      </c>
    </row>
    <row r="80" spans="1:15" ht="15.75" x14ac:dyDescent="0.25">
      <c r="A80" s="57">
        <v>79</v>
      </c>
      <c r="B80" s="57">
        <v>1</v>
      </c>
      <c r="C80" s="58">
        <v>13546.92</v>
      </c>
      <c r="D80" s="58">
        <v>12701.08</v>
      </c>
      <c r="E80" s="58">
        <v>4712.75</v>
      </c>
      <c r="F80" s="57">
        <v>1</v>
      </c>
      <c r="G80" s="57">
        <v>1</v>
      </c>
      <c r="H80" s="57">
        <v>33</v>
      </c>
      <c r="I80" s="57">
        <v>1</v>
      </c>
      <c r="J80" s="57">
        <v>8</v>
      </c>
      <c r="K80" s="57">
        <v>2</v>
      </c>
      <c r="L80" s="57">
        <v>4</v>
      </c>
      <c r="M80" s="57">
        <v>1</v>
      </c>
      <c r="N80" s="57">
        <v>1</v>
      </c>
      <c r="O80" s="57">
        <v>2</v>
      </c>
    </row>
    <row r="81" spans="1:15" ht="15.75" x14ac:dyDescent="0.25">
      <c r="A81" s="57">
        <v>80</v>
      </c>
      <c r="B81" s="57">
        <v>1</v>
      </c>
      <c r="C81" s="58">
        <v>6800.3329999999996</v>
      </c>
      <c r="D81" s="58">
        <v>4250</v>
      </c>
      <c r="E81" s="58">
        <v>2890.75</v>
      </c>
      <c r="F81" s="57">
        <v>1</v>
      </c>
      <c r="G81" s="57">
        <v>1</v>
      </c>
      <c r="H81" s="57">
        <v>34</v>
      </c>
      <c r="I81" s="57">
        <v>1</v>
      </c>
      <c r="J81" s="57">
        <v>4</v>
      </c>
      <c r="K81" s="57">
        <v>1</v>
      </c>
      <c r="L81" s="57">
        <v>1</v>
      </c>
      <c r="M81" s="57">
        <v>1</v>
      </c>
      <c r="N81" s="57">
        <v>1</v>
      </c>
      <c r="O81" s="57">
        <v>2</v>
      </c>
    </row>
    <row r="82" spans="1:15" ht="15.75" x14ac:dyDescent="0.25">
      <c r="A82" s="57">
        <v>81</v>
      </c>
      <c r="B82" s="57">
        <v>1</v>
      </c>
      <c r="C82" s="58">
        <v>8617.3330000000005</v>
      </c>
      <c r="D82" s="58">
        <v>6870.0829999999996</v>
      </c>
      <c r="E82" s="58">
        <v>4028</v>
      </c>
      <c r="F82" s="57">
        <v>1</v>
      </c>
      <c r="G82" s="57">
        <v>1</v>
      </c>
      <c r="H82" s="57">
        <v>33</v>
      </c>
      <c r="I82" s="57">
        <v>1</v>
      </c>
      <c r="J82" s="57">
        <v>5</v>
      </c>
      <c r="K82" s="57">
        <v>0</v>
      </c>
      <c r="L82" s="57">
        <v>3</v>
      </c>
      <c r="M82" s="57">
        <v>1</v>
      </c>
      <c r="N82" s="57">
        <v>1</v>
      </c>
      <c r="O82" s="57">
        <v>2</v>
      </c>
    </row>
    <row r="83" spans="1:15" ht="15.75" x14ac:dyDescent="0.25">
      <c r="A83" s="57">
        <v>82</v>
      </c>
      <c r="B83" s="57">
        <v>1</v>
      </c>
      <c r="C83" s="58">
        <v>6978.25</v>
      </c>
      <c r="D83" s="58">
        <v>5191.5</v>
      </c>
      <c r="E83" s="58">
        <v>3558.8330000000001</v>
      </c>
      <c r="F83" s="57">
        <v>2</v>
      </c>
      <c r="G83" s="57">
        <v>1</v>
      </c>
      <c r="H83" s="57">
        <v>35</v>
      </c>
      <c r="I83" s="57">
        <v>1</v>
      </c>
      <c r="J83" s="57">
        <v>4</v>
      </c>
      <c r="K83" s="57">
        <v>1</v>
      </c>
      <c r="L83" s="57">
        <v>1</v>
      </c>
      <c r="M83" s="57">
        <v>1</v>
      </c>
      <c r="N83" s="57">
        <v>1</v>
      </c>
      <c r="O83" s="57">
        <v>2</v>
      </c>
    </row>
    <row r="84" spans="1:15" ht="15.75" x14ac:dyDescent="0.25">
      <c r="A84" s="57">
        <v>83</v>
      </c>
      <c r="B84" s="57">
        <v>1</v>
      </c>
      <c r="C84" s="58">
        <v>14130.58</v>
      </c>
      <c r="D84" s="58">
        <v>9109.5830000000005</v>
      </c>
      <c r="E84" s="58">
        <v>4289.8329999999996</v>
      </c>
      <c r="F84" s="57">
        <v>2</v>
      </c>
      <c r="G84" s="57">
        <v>1</v>
      </c>
      <c r="H84" s="57">
        <v>56</v>
      </c>
      <c r="I84" s="57">
        <v>2</v>
      </c>
      <c r="J84" s="57">
        <v>8</v>
      </c>
      <c r="K84" s="57">
        <v>1</v>
      </c>
      <c r="L84" s="57">
        <v>1</v>
      </c>
      <c r="M84" s="57">
        <v>1</v>
      </c>
      <c r="N84" s="57">
        <v>1</v>
      </c>
      <c r="O84" s="57">
        <v>2</v>
      </c>
    </row>
    <row r="85" spans="1:15" ht="15.75" x14ac:dyDescent="0.25">
      <c r="A85" s="57">
        <v>84</v>
      </c>
      <c r="B85" s="57">
        <v>1</v>
      </c>
      <c r="C85" s="58">
        <v>5333.4170000000004</v>
      </c>
      <c r="D85" s="58">
        <v>4073.25</v>
      </c>
      <c r="E85" s="58">
        <v>3083.25</v>
      </c>
      <c r="F85" s="57">
        <v>1</v>
      </c>
      <c r="G85" s="57">
        <v>2</v>
      </c>
      <c r="H85" s="57">
        <v>30</v>
      </c>
      <c r="I85" s="57">
        <v>1</v>
      </c>
      <c r="J85" s="57">
        <v>3</v>
      </c>
      <c r="K85" s="57">
        <v>1</v>
      </c>
      <c r="L85" s="57">
        <v>1</v>
      </c>
      <c r="M85" s="57">
        <v>1</v>
      </c>
      <c r="N85" s="57">
        <v>1</v>
      </c>
      <c r="O85" s="57">
        <v>2</v>
      </c>
    </row>
    <row r="86" spans="1:15" ht="15.75" x14ac:dyDescent="0.25">
      <c r="A86" s="57">
        <v>85</v>
      </c>
      <c r="B86" s="57">
        <v>1</v>
      </c>
      <c r="C86" s="58">
        <v>7145.1670000000004</v>
      </c>
      <c r="D86" s="58">
        <v>4922.5829999999996</v>
      </c>
      <c r="E86" s="58">
        <v>3194</v>
      </c>
      <c r="F86" s="57">
        <v>1</v>
      </c>
      <c r="G86" s="57">
        <v>1</v>
      </c>
      <c r="H86" s="57">
        <v>26</v>
      </c>
      <c r="I86" s="57">
        <v>1</v>
      </c>
      <c r="J86" s="57">
        <v>4</v>
      </c>
      <c r="K86" s="57">
        <v>2</v>
      </c>
      <c r="L86" s="57">
        <v>0</v>
      </c>
      <c r="M86" s="57">
        <v>2</v>
      </c>
      <c r="N86" s="57">
        <v>2</v>
      </c>
      <c r="O86" s="57">
        <v>2</v>
      </c>
    </row>
    <row r="87" spans="1:15" ht="15.75" x14ac:dyDescent="0.25">
      <c r="A87" s="57">
        <v>86</v>
      </c>
      <c r="B87" s="57">
        <v>1</v>
      </c>
      <c r="C87" s="58">
        <v>7276.6670000000004</v>
      </c>
      <c r="D87" s="58">
        <v>7319.8329999999996</v>
      </c>
      <c r="E87" s="58">
        <v>4464.5829999999996</v>
      </c>
      <c r="F87" s="57">
        <v>1</v>
      </c>
      <c r="G87" s="57">
        <v>1</v>
      </c>
      <c r="H87" s="57">
        <v>29</v>
      </c>
      <c r="I87" s="57">
        <v>1</v>
      </c>
      <c r="J87" s="57">
        <v>4</v>
      </c>
      <c r="K87" s="57">
        <v>0</v>
      </c>
      <c r="L87" s="57">
        <v>2</v>
      </c>
      <c r="M87" s="57">
        <v>1</v>
      </c>
      <c r="N87" s="57">
        <v>1</v>
      </c>
      <c r="O87" s="57">
        <v>2</v>
      </c>
    </row>
    <row r="88" spans="1:15" ht="15.75" x14ac:dyDescent="0.25">
      <c r="A88" s="57">
        <v>87</v>
      </c>
      <c r="B88" s="57">
        <v>1</v>
      </c>
      <c r="C88" s="58">
        <v>12770.42</v>
      </c>
      <c r="D88" s="58">
        <v>9915.9169999999995</v>
      </c>
      <c r="E88" s="58">
        <v>5152.4170000000004</v>
      </c>
      <c r="F88" s="57">
        <v>1</v>
      </c>
      <c r="G88" s="57">
        <v>2</v>
      </c>
      <c r="H88" s="57">
        <v>56</v>
      </c>
      <c r="I88" s="57">
        <v>2</v>
      </c>
      <c r="J88" s="57">
        <v>7</v>
      </c>
      <c r="K88" s="57">
        <v>1</v>
      </c>
      <c r="L88" s="57">
        <v>2</v>
      </c>
      <c r="M88" s="57">
        <v>1</v>
      </c>
      <c r="N88" s="57">
        <v>1</v>
      </c>
      <c r="O88" s="57">
        <v>2</v>
      </c>
    </row>
    <row r="89" spans="1:15" ht="15.75" x14ac:dyDescent="0.25">
      <c r="A89" s="57">
        <v>88</v>
      </c>
      <c r="B89" s="57">
        <v>1</v>
      </c>
      <c r="C89" s="58">
        <v>3754.8330000000001</v>
      </c>
      <c r="D89" s="58">
        <v>3543.0830000000001</v>
      </c>
      <c r="E89" s="58">
        <v>2621.9169999999999</v>
      </c>
      <c r="F89" s="57">
        <v>1</v>
      </c>
      <c r="G89" s="57">
        <v>2</v>
      </c>
      <c r="H89" s="57">
        <v>74</v>
      </c>
      <c r="I89" s="57">
        <v>1</v>
      </c>
      <c r="J89" s="57">
        <v>2</v>
      </c>
      <c r="K89" s="57">
        <v>0</v>
      </c>
      <c r="L89" s="57">
        <v>0</v>
      </c>
      <c r="M89" s="57">
        <v>1</v>
      </c>
      <c r="N89" s="57">
        <v>1</v>
      </c>
      <c r="O89" s="57">
        <v>2</v>
      </c>
    </row>
    <row r="90" spans="1:15" ht="15.75" x14ac:dyDescent="0.25">
      <c r="A90" s="57">
        <v>89</v>
      </c>
      <c r="B90" s="57">
        <v>1</v>
      </c>
      <c r="C90" s="58">
        <v>5635.8329999999996</v>
      </c>
      <c r="D90" s="58">
        <v>4430.75</v>
      </c>
      <c r="E90" s="58">
        <v>3053</v>
      </c>
      <c r="F90" s="57">
        <v>1</v>
      </c>
      <c r="G90" s="57">
        <v>1</v>
      </c>
      <c r="H90" s="57">
        <v>28</v>
      </c>
      <c r="I90" s="57">
        <v>1</v>
      </c>
      <c r="J90" s="57">
        <v>3</v>
      </c>
      <c r="K90" s="57">
        <v>1</v>
      </c>
      <c r="L90" s="57">
        <v>0</v>
      </c>
      <c r="M90" s="57">
        <v>1</v>
      </c>
      <c r="N90" s="57">
        <v>1</v>
      </c>
      <c r="O90" s="57">
        <v>2</v>
      </c>
    </row>
    <row r="91" spans="1:15" ht="15.75" x14ac:dyDescent="0.25">
      <c r="A91" s="57">
        <v>90</v>
      </c>
      <c r="B91" s="57">
        <v>1</v>
      </c>
      <c r="C91" s="58">
        <v>1927.8330000000001</v>
      </c>
      <c r="D91" s="58">
        <v>2018.1669999999999</v>
      </c>
      <c r="E91" s="58">
        <v>1158.5830000000001</v>
      </c>
      <c r="F91" s="57">
        <v>2</v>
      </c>
      <c r="G91" s="57">
        <v>1</v>
      </c>
      <c r="H91" s="57">
        <v>42</v>
      </c>
      <c r="I91" s="57">
        <v>1</v>
      </c>
      <c r="J91" s="57">
        <v>1</v>
      </c>
      <c r="K91" s="57">
        <v>0</v>
      </c>
      <c r="L91" s="57">
        <v>0</v>
      </c>
      <c r="M91" s="57">
        <v>2</v>
      </c>
      <c r="N91" s="57">
        <v>2</v>
      </c>
      <c r="O91" s="57">
        <v>2</v>
      </c>
    </row>
    <row r="92" spans="1:15" ht="15.75" x14ac:dyDescent="0.25">
      <c r="A92" s="57">
        <v>91</v>
      </c>
      <c r="B92" s="57">
        <v>1</v>
      </c>
      <c r="C92" s="58">
        <v>19404</v>
      </c>
      <c r="D92" s="58">
        <v>10824.08</v>
      </c>
      <c r="E92" s="58">
        <v>6835.4170000000004</v>
      </c>
      <c r="F92" s="57">
        <v>2</v>
      </c>
      <c r="G92" s="57">
        <v>1</v>
      </c>
      <c r="H92" s="57">
        <v>54</v>
      </c>
      <c r="I92" s="57">
        <v>2</v>
      </c>
      <c r="J92" s="57">
        <v>10</v>
      </c>
      <c r="K92" s="57">
        <v>3</v>
      </c>
      <c r="L92" s="57">
        <v>2</v>
      </c>
      <c r="M92" s="57">
        <v>1</v>
      </c>
      <c r="N92" s="57">
        <v>1</v>
      </c>
      <c r="O92" s="57">
        <v>2</v>
      </c>
    </row>
    <row r="93" spans="1:15" ht="15.75" x14ac:dyDescent="0.25">
      <c r="A93" s="57">
        <v>92</v>
      </c>
      <c r="B93" s="57">
        <v>1</v>
      </c>
      <c r="C93" s="58">
        <v>17520.669999999998</v>
      </c>
      <c r="D93" s="58">
        <v>14268.17</v>
      </c>
      <c r="E93" s="58">
        <v>7679.1670000000004</v>
      </c>
      <c r="F93" s="57">
        <v>1</v>
      </c>
      <c r="G93" s="57">
        <v>1</v>
      </c>
      <c r="H93" s="57">
        <v>41</v>
      </c>
      <c r="I93" s="57">
        <v>2</v>
      </c>
      <c r="J93" s="57">
        <v>9</v>
      </c>
      <c r="K93" s="57">
        <v>3</v>
      </c>
      <c r="L93" s="57">
        <v>2</v>
      </c>
      <c r="M93" s="57">
        <v>1</v>
      </c>
      <c r="N93" s="57">
        <v>1</v>
      </c>
      <c r="O93" s="57">
        <v>2</v>
      </c>
    </row>
    <row r="94" spans="1:15" ht="15.75" x14ac:dyDescent="0.25">
      <c r="A94" s="57">
        <v>93</v>
      </c>
      <c r="B94" s="57">
        <v>1</v>
      </c>
      <c r="C94" s="58">
        <v>3960.1669999999999</v>
      </c>
      <c r="D94" s="58">
        <v>3565.9169999999999</v>
      </c>
      <c r="E94" s="58">
        <v>2680</v>
      </c>
      <c r="F94" s="57">
        <v>2</v>
      </c>
      <c r="G94" s="57">
        <v>1</v>
      </c>
      <c r="H94" s="57">
        <v>74</v>
      </c>
      <c r="I94" s="57">
        <v>1</v>
      </c>
      <c r="J94" s="57">
        <v>2</v>
      </c>
      <c r="K94" s="57">
        <v>0</v>
      </c>
      <c r="L94" s="57">
        <v>0</v>
      </c>
      <c r="M94" s="57">
        <v>1</v>
      </c>
      <c r="N94" s="57">
        <v>1</v>
      </c>
      <c r="O94" s="57">
        <v>2</v>
      </c>
    </row>
    <row r="95" spans="1:15" ht="15.75" x14ac:dyDescent="0.25">
      <c r="A95" s="57">
        <v>94</v>
      </c>
      <c r="B95" s="57">
        <v>1</v>
      </c>
      <c r="C95" s="58">
        <v>3982.5</v>
      </c>
      <c r="D95" s="58">
        <v>3449.5</v>
      </c>
      <c r="E95" s="58">
        <v>2249.8330000000001</v>
      </c>
      <c r="F95" s="57">
        <v>1</v>
      </c>
      <c r="G95" s="57">
        <v>1</v>
      </c>
      <c r="H95" s="57">
        <v>60</v>
      </c>
      <c r="I95" s="57">
        <v>1</v>
      </c>
      <c r="J95" s="57">
        <v>2</v>
      </c>
      <c r="K95" s="57">
        <v>0</v>
      </c>
      <c r="L95" s="57">
        <v>0</v>
      </c>
      <c r="M95" s="57">
        <v>1</v>
      </c>
      <c r="N95" s="57">
        <v>1</v>
      </c>
      <c r="O95" s="57">
        <v>2</v>
      </c>
    </row>
    <row r="96" spans="1:15" ht="15.75" x14ac:dyDescent="0.25">
      <c r="A96" s="57">
        <v>95</v>
      </c>
      <c r="B96" s="57">
        <v>1</v>
      </c>
      <c r="C96" s="58">
        <v>6030.8329999999996</v>
      </c>
      <c r="D96" s="58">
        <v>4411.5</v>
      </c>
      <c r="E96" s="58">
        <v>2524.5</v>
      </c>
      <c r="F96" s="57">
        <v>1</v>
      </c>
      <c r="G96" s="57">
        <v>1</v>
      </c>
      <c r="H96" s="57">
        <v>30</v>
      </c>
      <c r="I96" s="57">
        <v>1</v>
      </c>
      <c r="J96" s="57">
        <v>3</v>
      </c>
      <c r="K96" s="57">
        <v>1</v>
      </c>
      <c r="L96" s="57">
        <v>0</v>
      </c>
      <c r="M96" s="57">
        <v>1</v>
      </c>
      <c r="N96" s="57">
        <v>1</v>
      </c>
      <c r="O96" s="57">
        <v>2</v>
      </c>
    </row>
    <row r="97" spans="1:15" ht="15.75" x14ac:dyDescent="0.25">
      <c r="A97" s="57">
        <v>96</v>
      </c>
      <c r="B97" s="57">
        <v>1</v>
      </c>
      <c r="C97" s="58">
        <v>14135</v>
      </c>
      <c r="D97" s="58">
        <v>6493.8329999999996</v>
      </c>
      <c r="E97" s="58">
        <v>4616.4170000000004</v>
      </c>
      <c r="F97" s="57">
        <v>2</v>
      </c>
      <c r="G97" s="57">
        <v>1</v>
      </c>
      <c r="H97" s="57">
        <v>49</v>
      </c>
      <c r="I97" s="57">
        <v>1</v>
      </c>
      <c r="J97" s="57">
        <v>7</v>
      </c>
      <c r="K97" s="57">
        <v>0</v>
      </c>
      <c r="L97" s="57">
        <v>2</v>
      </c>
      <c r="M97" s="57">
        <v>1</v>
      </c>
      <c r="N97" s="57">
        <v>2</v>
      </c>
      <c r="O97" s="57">
        <v>2</v>
      </c>
    </row>
    <row r="98" spans="1:15" ht="15.75" x14ac:dyDescent="0.25">
      <c r="A98" s="57">
        <v>97</v>
      </c>
      <c r="B98" s="57">
        <v>1</v>
      </c>
      <c r="C98" s="58">
        <v>8084.4170000000004</v>
      </c>
      <c r="D98" s="58">
        <v>4009.5</v>
      </c>
      <c r="E98" s="58">
        <v>2373.25</v>
      </c>
      <c r="F98" s="57">
        <v>2</v>
      </c>
      <c r="G98" s="57">
        <v>1</v>
      </c>
      <c r="H98" s="57">
        <v>21</v>
      </c>
      <c r="I98" s="57">
        <v>1</v>
      </c>
      <c r="J98" s="57">
        <v>4</v>
      </c>
      <c r="K98" s="57">
        <v>2</v>
      </c>
      <c r="L98" s="57">
        <v>0</v>
      </c>
      <c r="M98" s="57">
        <v>1</v>
      </c>
      <c r="N98" s="57">
        <v>1</v>
      </c>
      <c r="O98" s="57">
        <v>2</v>
      </c>
    </row>
    <row r="99" spans="1:15" ht="15.75" x14ac:dyDescent="0.25">
      <c r="A99" s="57">
        <v>98</v>
      </c>
      <c r="B99" s="57">
        <v>1</v>
      </c>
      <c r="C99" s="58">
        <v>16412.5</v>
      </c>
      <c r="D99" s="58">
        <v>7191.3329999999996</v>
      </c>
      <c r="E99" s="58">
        <v>5712.0829999999996</v>
      </c>
      <c r="F99" s="57">
        <v>1</v>
      </c>
      <c r="G99" s="57">
        <v>2</v>
      </c>
      <c r="H99" s="57">
        <v>54</v>
      </c>
      <c r="I99" s="57">
        <v>2</v>
      </c>
      <c r="J99" s="57">
        <v>8</v>
      </c>
      <c r="K99" s="57">
        <v>0</v>
      </c>
      <c r="L99" s="57">
        <v>7</v>
      </c>
      <c r="M99" s="57">
        <v>1</v>
      </c>
      <c r="N99" s="57">
        <v>1</v>
      </c>
      <c r="O99" s="57">
        <v>2</v>
      </c>
    </row>
    <row r="100" spans="1:15" ht="15.75" x14ac:dyDescent="0.25">
      <c r="A100" s="57">
        <v>99</v>
      </c>
      <c r="B100" s="57">
        <v>1</v>
      </c>
      <c r="C100" s="58">
        <v>4143.1670000000004</v>
      </c>
      <c r="D100" s="58">
        <v>7884.8329999999996</v>
      </c>
      <c r="E100" s="58">
        <v>2735.9169999999999</v>
      </c>
      <c r="F100" s="57">
        <v>1</v>
      </c>
      <c r="G100" s="57">
        <v>1</v>
      </c>
      <c r="H100" s="57">
        <v>48</v>
      </c>
      <c r="I100" s="57">
        <v>1</v>
      </c>
      <c r="J100" s="57">
        <v>2</v>
      </c>
      <c r="K100" s="57">
        <v>0</v>
      </c>
      <c r="L100" s="57">
        <v>0</v>
      </c>
      <c r="M100" s="57">
        <v>1</v>
      </c>
      <c r="N100" s="57">
        <v>1</v>
      </c>
      <c r="O100" s="57">
        <v>2</v>
      </c>
    </row>
    <row r="101" spans="1:15" ht="15.75" x14ac:dyDescent="0.25">
      <c r="A101" s="57">
        <v>100</v>
      </c>
      <c r="B101" s="57">
        <v>1</v>
      </c>
      <c r="C101" s="58">
        <v>8357.3330000000005</v>
      </c>
      <c r="D101" s="58">
        <v>7390.9170000000004</v>
      </c>
      <c r="E101" s="58">
        <v>3790.4169999999999</v>
      </c>
      <c r="F101" s="57">
        <v>2</v>
      </c>
      <c r="G101" s="57">
        <v>1</v>
      </c>
      <c r="H101" s="57">
        <v>44</v>
      </c>
      <c r="I101" s="57">
        <v>1</v>
      </c>
      <c r="J101" s="57">
        <v>4</v>
      </c>
      <c r="K101" s="57">
        <v>0</v>
      </c>
      <c r="L101" s="57">
        <v>2</v>
      </c>
      <c r="M101" s="57">
        <v>1</v>
      </c>
      <c r="N101" s="57">
        <v>1</v>
      </c>
      <c r="O101" s="57">
        <v>2</v>
      </c>
    </row>
    <row r="102" spans="1:15" ht="15.75" x14ac:dyDescent="0.25">
      <c r="A102" s="57">
        <v>101</v>
      </c>
      <c r="B102" s="57">
        <v>1</v>
      </c>
      <c r="C102" s="58">
        <v>8496.9169999999995</v>
      </c>
      <c r="D102" s="58">
        <v>6256</v>
      </c>
      <c r="E102" s="58">
        <v>4279.0829999999996</v>
      </c>
      <c r="F102" s="57">
        <v>2</v>
      </c>
      <c r="G102" s="57">
        <v>1</v>
      </c>
      <c r="H102" s="57">
        <v>42</v>
      </c>
      <c r="I102" s="57">
        <v>1</v>
      </c>
      <c r="J102" s="57">
        <v>4</v>
      </c>
      <c r="K102" s="57">
        <v>0</v>
      </c>
      <c r="L102" s="57">
        <v>2</v>
      </c>
      <c r="M102" s="57">
        <v>1</v>
      </c>
      <c r="N102" s="57">
        <v>1</v>
      </c>
      <c r="O102" s="57">
        <v>2</v>
      </c>
    </row>
    <row r="103" spans="1:15" ht="15.75" x14ac:dyDescent="0.25">
      <c r="A103" s="57">
        <v>102</v>
      </c>
      <c r="B103" s="57">
        <v>1</v>
      </c>
      <c r="C103" s="58">
        <v>6381.1670000000004</v>
      </c>
      <c r="D103" s="58">
        <v>5267.9170000000004</v>
      </c>
      <c r="E103" s="58">
        <v>3041.9169999999999</v>
      </c>
      <c r="F103" s="57">
        <v>2</v>
      </c>
      <c r="G103" s="57">
        <v>1</v>
      </c>
      <c r="H103" s="57">
        <v>36</v>
      </c>
      <c r="I103" s="57">
        <v>1</v>
      </c>
      <c r="J103" s="57">
        <v>3</v>
      </c>
      <c r="K103" s="57">
        <v>0</v>
      </c>
      <c r="L103" s="57">
        <v>1</v>
      </c>
      <c r="M103" s="57">
        <v>1</v>
      </c>
      <c r="N103" s="57">
        <v>1</v>
      </c>
      <c r="O103" s="57">
        <v>2</v>
      </c>
    </row>
    <row r="104" spans="1:15" ht="15.75" x14ac:dyDescent="0.25">
      <c r="A104" s="57">
        <v>103</v>
      </c>
      <c r="B104" s="57">
        <v>1</v>
      </c>
      <c r="C104" s="58">
        <v>4304.4170000000004</v>
      </c>
      <c r="D104" s="58">
        <v>3870.6669999999999</v>
      </c>
      <c r="E104" s="58">
        <v>2455.5</v>
      </c>
      <c r="F104" s="57">
        <v>1</v>
      </c>
      <c r="G104" s="57">
        <v>1</v>
      </c>
      <c r="H104" s="57">
        <v>82</v>
      </c>
      <c r="I104" s="57">
        <v>1</v>
      </c>
      <c r="J104" s="57">
        <v>2</v>
      </c>
      <c r="K104" s="57">
        <v>0</v>
      </c>
      <c r="L104" s="57">
        <v>0</v>
      </c>
      <c r="M104" s="57">
        <v>2</v>
      </c>
      <c r="N104" s="57">
        <v>1</v>
      </c>
      <c r="O104" s="57">
        <v>2</v>
      </c>
    </row>
    <row r="105" spans="1:15" ht="15.75" x14ac:dyDescent="0.25">
      <c r="A105" s="57">
        <v>104</v>
      </c>
      <c r="B105" s="57">
        <v>1</v>
      </c>
      <c r="C105" s="58">
        <v>12935.75</v>
      </c>
      <c r="D105" s="58">
        <v>9543.3330000000005</v>
      </c>
      <c r="E105" s="58">
        <v>5180.5</v>
      </c>
      <c r="F105" s="57">
        <v>2</v>
      </c>
      <c r="G105" s="57">
        <v>1</v>
      </c>
      <c r="H105" s="57">
        <v>24</v>
      </c>
      <c r="I105" s="57">
        <v>2</v>
      </c>
      <c r="J105" s="57">
        <v>6</v>
      </c>
      <c r="K105" s="57">
        <v>2</v>
      </c>
      <c r="L105" s="57">
        <v>1</v>
      </c>
      <c r="M105" s="57">
        <v>1</v>
      </c>
      <c r="N105" s="57">
        <v>1</v>
      </c>
      <c r="O105" s="57">
        <v>2</v>
      </c>
    </row>
    <row r="106" spans="1:15" ht="15.75" x14ac:dyDescent="0.25">
      <c r="A106" s="57">
        <v>105</v>
      </c>
      <c r="B106" s="57">
        <v>1</v>
      </c>
      <c r="C106" s="58">
        <v>10899.42</v>
      </c>
      <c r="D106" s="58">
        <v>5627.9170000000004</v>
      </c>
      <c r="E106" s="58">
        <v>4209.5</v>
      </c>
      <c r="F106" s="57">
        <v>1</v>
      </c>
      <c r="G106" s="57">
        <v>2</v>
      </c>
      <c r="H106" s="57">
        <v>59</v>
      </c>
      <c r="I106" s="57">
        <v>2</v>
      </c>
      <c r="J106" s="57">
        <v>5</v>
      </c>
      <c r="K106" s="57">
        <v>0</v>
      </c>
      <c r="L106" s="57">
        <v>2</v>
      </c>
      <c r="M106" s="57">
        <v>1</v>
      </c>
      <c r="N106" s="57">
        <v>1</v>
      </c>
      <c r="O106" s="57">
        <v>2</v>
      </c>
    </row>
    <row r="107" spans="1:15" ht="15.75" x14ac:dyDescent="0.25">
      <c r="A107" s="57">
        <v>106</v>
      </c>
      <c r="B107" s="57">
        <v>1</v>
      </c>
      <c r="C107" s="58">
        <v>13093.17</v>
      </c>
      <c r="D107" s="58">
        <v>8889.5</v>
      </c>
      <c r="E107" s="58">
        <v>4156.75</v>
      </c>
      <c r="F107" s="57">
        <v>2</v>
      </c>
      <c r="G107" s="57">
        <v>1</v>
      </c>
      <c r="H107" s="57">
        <v>43</v>
      </c>
      <c r="I107" s="57">
        <v>1</v>
      </c>
      <c r="J107" s="57">
        <v>6</v>
      </c>
      <c r="K107" s="57">
        <v>0</v>
      </c>
      <c r="L107" s="57">
        <v>4</v>
      </c>
      <c r="M107" s="57">
        <v>1</v>
      </c>
      <c r="N107" s="57">
        <v>1</v>
      </c>
      <c r="O107" s="57">
        <v>2</v>
      </c>
    </row>
    <row r="108" spans="1:15" ht="15.75" x14ac:dyDescent="0.25">
      <c r="A108" s="57">
        <v>107</v>
      </c>
      <c r="B108" s="57">
        <v>1</v>
      </c>
      <c r="C108" s="58">
        <v>11221.58</v>
      </c>
      <c r="D108" s="58">
        <v>6135.5</v>
      </c>
      <c r="E108" s="58">
        <v>4269.6670000000004</v>
      </c>
      <c r="F108" s="57">
        <v>1</v>
      </c>
      <c r="G108" s="57">
        <v>1</v>
      </c>
      <c r="H108" s="57">
        <v>73</v>
      </c>
      <c r="I108" s="57">
        <v>1</v>
      </c>
      <c r="J108" s="57">
        <v>5</v>
      </c>
      <c r="K108" s="57">
        <v>0</v>
      </c>
      <c r="L108" s="57">
        <v>2</v>
      </c>
      <c r="M108" s="57">
        <v>1</v>
      </c>
      <c r="N108" s="57">
        <v>1</v>
      </c>
      <c r="O108" s="57">
        <v>2</v>
      </c>
    </row>
    <row r="109" spans="1:15" ht="15.75" x14ac:dyDescent="0.25">
      <c r="A109" s="57">
        <v>108</v>
      </c>
      <c r="B109" s="57">
        <v>1</v>
      </c>
      <c r="C109" s="58">
        <v>17978.25</v>
      </c>
      <c r="D109" s="58">
        <v>12481.5</v>
      </c>
      <c r="E109" s="58">
        <v>7183.9170000000004</v>
      </c>
      <c r="F109" s="57">
        <v>2</v>
      </c>
      <c r="G109" s="57">
        <v>1</v>
      </c>
      <c r="H109" s="57">
        <v>37</v>
      </c>
      <c r="I109" s="57">
        <v>1</v>
      </c>
      <c r="J109" s="57">
        <v>8</v>
      </c>
      <c r="K109" s="57">
        <v>0</v>
      </c>
      <c r="L109" s="57">
        <v>6</v>
      </c>
      <c r="M109" s="57">
        <v>1</v>
      </c>
      <c r="N109" s="57">
        <v>1</v>
      </c>
      <c r="O109" s="57">
        <v>2</v>
      </c>
    </row>
    <row r="110" spans="1:15" ht="15.75" x14ac:dyDescent="0.25">
      <c r="A110" s="57">
        <v>109</v>
      </c>
      <c r="B110" s="57">
        <v>1</v>
      </c>
      <c r="C110" s="58">
        <v>15783</v>
      </c>
      <c r="D110" s="58">
        <v>7802.25</v>
      </c>
      <c r="E110" s="58">
        <v>5368.0829999999996</v>
      </c>
      <c r="F110" s="57">
        <v>1</v>
      </c>
      <c r="G110" s="57">
        <v>1</v>
      </c>
      <c r="H110" s="57">
        <v>46</v>
      </c>
      <c r="I110" s="57">
        <v>2</v>
      </c>
      <c r="J110" s="57">
        <v>7</v>
      </c>
      <c r="K110" s="57">
        <v>0</v>
      </c>
      <c r="L110" s="57">
        <v>3</v>
      </c>
      <c r="M110" s="57">
        <v>1</v>
      </c>
      <c r="N110" s="57">
        <v>1</v>
      </c>
      <c r="O110" s="57">
        <v>2</v>
      </c>
    </row>
    <row r="111" spans="1:15" ht="15.75" x14ac:dyDescent="0.25">
      <c r="A111" s="57">
        <v>110</v>
      </c>
      <c r="B111" s="57">
        <v>1</v>
      </c>
      <c r="C111" s="58">
        <v>11281.5</v>
      </c>
      <c r="D111" s="58">
        <v>9226.4169999999995</v>
      </c>
      <c r="E111" s="58">
        <v>5128.5829999999996</v>
      </c>
      <c r="F111" s="57">
        <v>2</v>
      </c>
      <c r="G111" s="57">
        <v>1</v>
      </c>
      <c r="H111" s="57">
        <v>41</v>
      </c>
      <c r="I111" s="57">
        <v>1</v>
      </c>
      <c r="J111" s="57">
        <v>5</v>
      </c>
      <c r="K111" s="57">
        <v>1</v>
      </c>
      <c r="L111" s="57">
        <v>2</v>
      </c>
      <c r="M111" s="57">
        <v>1</v>
      </c>
      <c r="N111" s="57">
        <v>1</v>
      </c>
      <c r="O111" s="57">
        <v>2</v>
      </c>
    </row>
    <row r="112" spans="1:15" ht="15.75" x14ac:dyDescent="0.25">
      <c r="A112" s="57">
        <v>111</v>
      </c>
      <c r="B112" s="57">
        <v>1</v>
      </c>
      <c r="C112" s="58">
        <v>15805.25</v>
      </c>
      <c r="D112" s="58">
        <v>8575.5830000000005</v>
      </c>
      <c r="E112" s="58">
        <v>6006.3329999999996</v>
      </c>
      <c r="F112" s="57">
        <v>1</v>
      </c>
      <c r="G112" s="57">
        <v>1</v>
      </c>
      <c r="H112" s="57">
        <v>37</v>
      </c>
      <c r="I112" s="57">
        <v>2</v>
      </c>
      <c r="J112" s="57">
        <v>7</v>
      </c>
      <c r="K112" s="57">
        <v>1</v>
      </c>
      <c r="L112" s="57">
        <v>2</v>
      </c>
      <c r="M112" s="57">
        <v>1</v>
      </c>
      <c r="N112" s="57">
        <v>2</v>
      </c>
      <c r="O112" s="57">
        <v>2</v>
      </c>
    </row>
    <row r="113" spans="1:15" ht="15.75" x14ac:dyDescent="0.25">
      <c r="A113" s="57">
        <v>112</v>
      </c>
      <c r="B113" s="57">
        <v>1</v>
      </c>
      <c r="C113" s="58">
        <v>16105.08</v>
      </c>
      <c r="D113" s="58">
        <v>12885.33</v>
      </c>
      <c r="E113" s="58">
        <v>5308</v>
      </c>
      <c r="F113" s="57">
        <v>1</v>
      </c>
      <c r="G113" s="57">
        <v>1</v>
      </c>
      <c r="H113" s="57">
        <v>47</v>
      </c>
      <c r="I113" s="57">
        <v>1</v>
      </c>
      <c r="J113" s="57">
        <v>7</v>
      </c>
      <c r="K113" s="57">
        <v>0</v>
      </c>
      <c r="L113" s="57">
        <v>3</v>
      </c>
      <c r="M113" s="57">
        <v>1</v>
      </c>
      <c r="N113" s="57">
        <v>1</v>
      </c>
      <c r="O113" s="57">
        <v>2</v>
      </c>
    </row>
    <row r="114" spans="1:15" ht="15.75" x14ac:dyDescent="0.25">
      <c r="A114" s="57">
        <v>113</v>
      </c>
      <c r="B114" s="57">
        <v>1</v>
      </c>
      <c r="C114" s="58">
        <v>11728.83</v>
      </c>
      <c r="D114" s="58">
        <v>10917.25</v>
      </c>
      <c r="E114" s="58">
        <v>4779.75</v>
      </c>
      <c r="F114" s="57">
        <v>1</v>
      </c>
      <c r="G114" s="57">
        <v>1</v>
      </c>
      <c r="H114" s="57">
        <v>44</v>
      </c>
      <c r="I114" s="57">
        <v>2</v>
      </c>
      <c r="J114" s="57">
        <v>5</v>
      </c>
      <c r="K114" s="57">
        <v>0</v>
      </c>
      <c r="L114" s="57">
        <v>2</v>
      </c>
      <c r="M114" s="57">
        <v>1</v>
      </c>
      <c r="N114" s="57">
        <v>1</v>
      </c>
      <c r="O114" s="57">
        <v>2</v>
      </c>
    </row>
    <row r="115" spans="1:15" ht="15.75" x14ac:dyDescent="0.25">
      <c r="A115" s="57">
        <v>114</v>
      </c>
      <c r="B115" s="57">
        <v>1</v>
      </c>
      <c r="C115" s="58">
        <v>4731.0829999999996</v>
      </c>
      <c r="D115" s="58">
        <v>3442.4169999999999</v>
      </c>
      <c r="E115" s="58">
        <v>1990.75</v>
      </c>
      <c r="F115" s="57">
        <v>1</v>
      </c>
      <c r="G115" s="57">
        <v>1</v>
      </c>
      <c r="H115" s="57">
        <v>47</v>
      </c>
      <c r="I115" s="57">
        <v>1</v>
      </c>
      <c r="J115" s="57">
        <v>2</v>
      </c>
      <c r="K115" s="57">
        <v>0</v>
      </c>
      <c r="L115" s="57">
        <v>0</v>
      </c>
      <c r="M115" s="57">
        <v>1</v>
      </c>
      <c r="N115" s="57">
        <v>1</v>
      </c>
      <c r="O115" s="57">
        <v>2</v>
      </c>
    </row>
    <row r="116" spans="1:15" ht="15.75" x14ac:dyDescent="0.25">
      <c r="A116" s="57">
        <v>115</v>
      </c>
      <c r="B116" s="57">
        <v>1</v>
      </c>
      <c r="C116" s="58">
        <v>16634.080000000002</v>
      </c>
      <c r="D116" s="58">
        <v>8140.1670000000004</v>
      </c>
      <c r="E116" s="58">
        <v>4788.1670000000004</v>
      </c>
      <c r="F116" s="57">
        <v>2</v>
      </c>
      <c r="G116" s="57">
        <v>1</v>
      </c>
      <c r="H116" s="57">
        <v>45</v>
      </c>
      <c r="I116" s="57">
        <v>1</v>
      </c>
      <c r="J116" s="57">
        <v>7</v>
      </c>
      <c r="K116" s="57">
        <v>1</v>
      </c>
      <c r="L116" s="57">
        <v>4</v>
      </c>
      <c r="M116" s="57">
        <v>1</v>
      </c>
      <c r="N116" s="57">
        <v>1</v>
      </c>
      <c r="O116" s="57">
        <v>2</v>
      </c>
    </row>
    <row r="117" spans="1:15" ht="15.75" x14ac:dyDescent="0.25">
      <c r="A117" s="57">
        <v>116</v>
      </c>
      <c r="B117" s="57">
        <v>1</v>
      </c>
      <c r="C117" s="58">
        <v>12050.17</v>
      </c>
      <c r="D117" s="58">
        <v>12407.42</v>
      </c>
      <c r="E117" s="58">
        <v>4753.5</v>
      </c>
      <c r="F117" s="57">
        <v>2</v>
      </c>
      <c r="G117" s="57">
        <v>1</v>
      </c>
      <c r="H117" s="57">
        <v>57</v>
      </c>
      <c r="I117" s="57">
        <v>1</v>
      </c>
      <c r="J117" s="57">
        <v>5</v>
      </c>
      <c r="K117" s="57">
        <v>0</v>
      </c>
      <c r="L117" s="57">
        <v>2</v>
      </c>
      <c r="M117" s="57">
        <v>1</v>
      </c>
      <c r="N117" s="57">
        <v>1</v>
      </c>
      <c r="O117" s="57">
        <v>2</v>
      </c>
    </row>
    <row r="118" spans="1:15" ht="15.75" x14ac:dyDescent="0.25">
      <c r="A118" s="57">
        <v>117</v>
      </c>
      <c r="B118" s="57">
        <v>1</v>
      </c>
      <c r="C118" s="58">
        <v>16958.580000000002</v>
      </c>
      <c r="D118" s="58">
        <v>8195.3330000000005</v>
      </c>
      <c r="E118" s="58">
        <v>5364.5</v>
      </c>
      <c r="F118" s="57">
        <v>1</v>
      </c>
      <c r="G118" s="57">
        <v>2</v>
      </c>
      <c r="H118" s="57">
        <v>69</v>
      </c>
      <c r="I118" s="57">
        <v>2</v>
      </c>
      <c r="J118" s="57">
        <v>7</v>
      </c>
      <c r="K118" s="57">
        <v>1</v>
      </c>
      <c r="L118" s="57">
        <v>3</v>
      </c>
      <c r="M118" s="57">
        <v>1</v>
      </c>
      <c r="N118" s="57">
        <v>1</v>
      </c>
      <c r="O118" s="57">
        <v>2</v>
      </c>
    </row>
    <row r="119" spans="1:15" ht="15.75" x14ac:dyDescent="0.25">
      <c r="A119" s="57">
        <v>118</v>
      </c>
      <c r="B119" s="57">
        <v>1</v>
      </c>
      <c r="C119" s="58">
        <v>7348.5</v>
      </c>
      <c r="D119" s="58">
        <v>8186.25</v>
      </c>
      <c r="E119" s="58">
        <v>4907.9170000000004</v>
      </c>
      <c r="F119" s="57">
        <v>1</v>
      </c>
      <c r="G119" s="57">
        <v>1</v>
      </c>
      <c r="H119" s="57">
        <v>29</v>
      </c>
      <c r="I119" s="57">
        <v>1</v>
      </c>
      <c r="J119" s="57">
        <v>3</v>
      </c>
      <c r="K119" s="57">
        <v>0</v>
      </c>
      <c r="L119" s="57">
        <v>0</v>
      </c>
      <c r="M119" s="57">
        <v>1</v>
      </c>
      <c r="N119" s="57">
        <v>1</v>
      </c>
      <c r="O119" s="57">
        <v>2</v>
      </c>
    </row>
    <row r="120" spans="1:15" ht="15.75" x14ac:dyDescent="0.25">
      <c r="A120" s="57">
        <v>119</v>
      </c>
      <c r="B120" s="57">
        <v>1</v>
      </c>
      <c r="C120" s="58">
        <v>17194.580000000002</v>
      </c>
      <c r="D120" s="58">
        <v>9896.4169999999995</v>
      </c>
      <c r="E120" s="58">
        <v>5270.25</v>
      </c>
      <c r="F120" s="57">
        <v>2</v>
      </c>
      <c r="G120" s="57">
        <v>1</v>
      </c>
      <c r="H120" s="57">
        <v>56</v>
      </c>
      <c r="I120" s="57">
        <v>2</v>
      </c>
      <c r="J120" s="57">
        <v>7</v>
      </c>
      <c r="K120" s="57">
        <v>1</v>
      </c>
      <c r="L120" s="57">
        <v>0</v>
      </c>
      <c r="M120" s="57">
        <v>1</v>
      </c>
      <c r="N120" s="57">
        <v>1</v>
      </c>
      <c r="O120" s="57">
        <v>2</v>
      </c>
    </row>
    <row r="121" spans="1:15" ht="15.75" x14ac:dyDescent="0.25">
      <c r="A121" s="57">
        <v>120</v>
      </c>
      <c r="B121" s="57">
        <v>1</v>
      </c>
      <c r="C121" s="58">
        <v>17564.830000000002</v>
      </c>
      <c r="D121" s="58">
        <v>13858</v>
      </c>
      <c r="E121" s="58">
        <v>7821.5</v>
      </c>
      <c r="F121" s="57">
        <v>1</v>
      </c>
      <c r="G121" s="57">
        <v>1</v>
      </c>
      <c r="H121" s="57">
        <v>41</v>
      </c>
      <c r="I121" s="57">
        <v>1</v>
      </c>
      <c r="J121" s="57">
        <v>7</v>
      </c>
      <c r="K121" s="57">
        <v>1</v>
      </c>
      <c r="L121" s="57">
        <v>4</v>
      </c>
      <c r="M121" s="57">
        <v>1</v>
      </c>
      <c r="N121" s="57">
        <v>1</v>
      </c>
      <c r="O121" s="57">
        <v>2</v>
      </c>
    </row>
    <row r="122" spans="1:15" ht="15.75" x14ac:dyDescent="0.25">
      <c r="A122" s="57">
        <v>121</v>
      </c>
      <c r="B122" s="57">
        <v>1</v>
      </c>
      <c r="C122" s="58">
        <v>15079.17</v>
      </c>
      <c r="D122" s="58">
        <v>7670.9170000000004</v>
      </c>
      <c r="E122" s="58">
        <v>5583.6670000000004</v>
      </c>
      <c r="F122" s="57">
        <v>2</v>
      </c>
      <c r="G122" s="57">
        <v>1</v>
      </c>
      <c r="H122" s="57">
        <v>43</v>
      </c>
      <c r="I122" s="57">
        <v>1</v>
      </c>
      <c r="J122" s="57">
        <v>6</v>
      </c>
      <c r="K122" s="57">
        <v>1</v>
      </c>
      <c r="L122" s="57">
        <v>3</v>
      </c>
      <c r="M122" s="57">
        <v>1</v>
      </c>
      <c r="N122" s="57">
        <v>1</v>
      </c>
      <c r="O122" s="57">
        <v>2</v>
      </c>
    </row>
    <row r="123" spans="1:15" ht="15.75" x14ac:dyDescent="0.25">
      <c r="A123" s="57">
        <v>122</v>
      </c>
      <c r="B123" s="57">
        <v>1</v>
      </c>
      <c r="C123" s="58">
        <v>17760.830000000002</v>
      </c>
      <c r="D123" s="58">
        <v>11282.92</v>
      </c>
      <c r="E123" s="58">
        <v>5638.3329999999996</v>
      </c>
      <c r="F123" s="57">
        <v>2</v>
      </c>
      <c r="G123" s="57">
        <v>1</v>
      </c>
      <c r="H123" s="57">
        <v>40</v>
      </c>
      <c r="I123" s="57">
        <v>1</v>
      </c>
      <c r="J123" s="57">
        <v>7</v>
      </c>
      <c r="K123" s="57">
        <v>1</v>
      </c>
      <c r="L123" s="57">
        <v>4</v>
      </c>
      <c r="M123" s="57">
        <v>1</v>
      </c>
      <c r="N123" s="57">
        <v>1</v>
      </c>
      <c r="O123" s="57">
        <v>2</v>
      </c>
    </row>
    <row r="124" spans="1:15" ht="15.75" x14ac:dyDescent="0.25">
      <c r="A124" s="57">
        <v>123</v>
      </c>
      <c r="B124" s="57">
        <v>1</v>
      </c>
      <c r="C124" s="58">
        <v>7650.25</v>
      </c>
      <c r="D124" s="58">
        <v>7974.5829999999996</v>
      </c>
      <c r="E124" s="58">
        <v>4927.9170000000004</v>
      </c>
      <c r="F124" s="57">
        <v>2</v>
      </c>
      <c r="G124" s="57">
        <v>1</v>
      </c>
      <c r="H124" s="57">
        <v>60</v>
      </c>
      <c r="I124" s="57">
        <v>1</v>
      </c>
      <c r="J124" s="57">
        <v>3</v>
      </c>
      <c r="K124" s="57">
        <v>0</v>
      </c>
      <c r="L124" s="57">
        <v>0</v>
      </c>
      <c r="M124" s="57">
        <v>1</v>
      </c>
      <c r="N124" s="57">
        <v>1</v>
      </c>
      <c r="O124" s="57">
        <v>2</v>
      </c>
    </row>
    <row r="125" spans="1:15" ht="15.75" x14ac:dyDescent="0.25">
      <c r="A125" s="57">
        <v>124</v>
      </c>
      <c r="B125" s="57">
        <v>1</v>
      </c>
      <c r="C125" s="58">
        <v>7662.0829999999996</v>
      </c>
      <c r="D125" s="58">
        <v>5417.8329999999996</v>
      </c>
      <c r="E125" s="58">
        <v>4098</v>
      </c>
      <c r="F125" s="57">
        <v>1</v>
      </c>
      <c r="G125" s="57">
        <v>2</v>
      </c>
      <c r="H125" s="57">
        <v>70</v>
      </c>
      <c r="I125" s="57">
        <v>1</v>
      </c>
      <c r="J125" s="57">
        <v>3</v>
      </c>
      <c r="K125" s="57">
        <v>0</v>
      </c>
      <c r="L125" s="57">
        <v>0</v>
      </c>
      <c r="M125" s="57">
        <v>2</v>
      </c>
      <c r="N125" s="57">
        <v>2</v>
      </c>
      <c r="O125" s="57">
        <v>2</v>
      </c>
    </row>
    <row r="126" spans="1:15" ht="15.75" x14ac:dyDescent="0.25">
      <c r="A126" s="57">
        <v>125</v>
      </c>
      <c r="B126" s="57">
        <v>1</v>
      </c>
      <c r="C126" s="58">
        <v>2555.4169999999999</v>
      </c>
      <c r="D126" s="58">
        <v>1593.0830000000001</v>
      </c>
      <c r="E126" s="58">
        <v>1067.25</v>
      </c>
      <c r="F126" s="57">
        <v>2</v>
      </c>
      <c r="G126" s="57">
        <v>2</v>
      </c>
      <c r="H126" s="57">
        <v>77</v>
      </c>
      <c r="I126" s="57">
        <v>1</v>
      </c>
      <c r="J126" s="57">
        <v>1</v>
      </c>
      <c r="K126" s="57">
        <v>0</v>
      </c>
      <c r="L126" s="57">
        <v>0</v>
      </c>
      <c r="M126" s="57">
        <v>1</v>
      </c>
      <c r="N126" s="57">
        <v>1</v>
      </c>
      <c r="O126" s="57">
        <v>2</v>
      </c>
    </row>
    <row r="127" spans="1:15" ht="15.75" x14ac:dyDescent="0.25">
      <c r="A127" s="57">
        <v>126</v>
      </c>
      <c r="B127" s="57">
        <v>1</v>
      </c>
      <c r="C127" s="58">
        <v>5113</v>
      </c>
      <c r="D127" s="58">
        <v>4371.25</v>
      </c>
      <c r="E127" s="58">
        <v>2263.5830000000001</v>
      </c>
      <c r="F127" s="57">
        <v>2</v>
      </c>
      <c r="G127" s="57">
        <v>1</v>
      </c>
      <c r="H127" s="57">
        <v>55</v>
      </c>
      <c r="I127" s="57">
        <v>1</v>
      </c>
      <c r="J127" s="57">
        <v>2</v>
      </c>
      <c r="K127" s="57">
        <v>0</v>
      </c>
      <c r="L127" s="57">
        <v>0</v>
      </c>
      <c r="M127" s="57">
        <v>1</v>
      </c>
      <c r="N127" s="57">
        <v>1</v>
      </c>
      <c r="O127" s="57">
        <v>2</v>
      </c>
    </row>
    <row r="128" spans="1:15" ht="15.75" x14ac:dyDescent="0.25">
      <c r="A128" s="57">
        <v>127</v>
      </c>
      <c r="B128" s="57">
        <v>1</v>
      </c>
      <c r="C128" s="58">
        <v>7692.5</v>
      </c>
      <c r="D128" s="58">
        <v>8015.75</v>
      </c>
      <c r="E128" s="58">
        <v>4842.6670000000004</v>
      </c>
      <c r="F128" s="57">
        <v>1</v>
      </c>
      <c r="G128" s="57">
        <v>1</v>
      </c>
      <c r="H128" s="57">
        <v>43</v>
      </c>
      <c r="I128" s="57">
        <v>1</v>
      </c>
      <c r="J128" s="57">
        <v>3</v>
      </c>
      <c r="K128" s="57">
        <v>0</v>
      </c>
      <c r="L128" s="57">
        <v>1</v>
      </c>
      <c r="M128" s="57">
        <v>1</v>
      </c>
      <c r="N128" s="57">
        <v>1</v>
      </c>
      <c r="O128" s="57">
        <v>2</v>
      </c>
    </row>
    <row r="129" spans="1:15" ht="15.75" x14ac:dyDescent="0.25">
      <c r="A129" s="57">
        <v>128</v>
      </c>
      <c r="B129" s="57">
        <v>1</v>
      </c>
      <c r="C129" s="58">
        <v>7739.0829999999996</v>
      </c>
      <c r="D129" s="58">
        <v>8262.0830000000005</v>
      </c>
      <c r="E129" s="58">
        <v>4421.0829999999996</v>
      </c>
      <c r="F129" s="57">
        <v>2</v>
      </c>
      <c r="G129" s="57">
        <v>1</v>
      </c>
      <c r="H129" s="57">
        <v>63</v>
      </c>
      <c r="I129" s="57">
        <v>2</v>
      </c>
      <c r="J129" s="57">
        <v>3</v>
      </c>
      <c r="K129" s="57">
        <v>0</v>
      </c>
      <c r="L129" s="57">
        <v>0</v>
      </c>
      <c r="M129" s="57">
        <v>1</v>
      </c>
      <c r="N129" s="57">
        <v>1</v>
      </c>
      <c r="O129" s="57">
        <v>2</v>
      </c>
    </row>
    <row r="130" spans="1:15" ht="15.75" x14ac:dyDescent="0.25">
      <c r="A130" s="57">
        <v>129</v>
      </c>
      <c r="B130" s="57">
        <v>1</v>
      </c>
      <c r="C130" s="58">
        <v>12914.17</v>
      </c>
      <c r="D130" s="58">
        <v>8898.8330000000005</v>
      </c>
      <c r="E130" s="58">
        <v>4668.8329999999996</v>
      </c>
      <c r="F130" s="57">
        <v>2</v>
      </c>
      <c r="G130" s="57">
        <v>1</v>
      </c>
      <c r="H130" s="57">
        <v>35</v>
      </c>
      <c r="I130" s="57">
        <v>1</v>
      </c>
      <c r="J130" s="57">
        <v>5</v>
      </c>
      <c r="K130" s="57">
        <v>2</v>
      </c>
      <c r="L130" s="57">
        <v>1</v>
      </c>
      <c r="M130" s="57">
        <v>1</v>
      </c>
      <c r="N130" s="57">
        <v>1</v>
      </c>
      <c r="O130" s="57">
        <v>2</v>
      </c>
    </row>
    <row r="131" spans="1:15" ht="15.75" x14ac:dyDescent="0.25">
      <c r="A131" s="57">
        <v>130</v>
      </c>
      <c r="B131" s="57">
        <v>1</v>
      </c>
      <c r="C131" s="58">
        <v>24434.17</v>
      </c>
      <c r="D131" s="58">
        <v>12775.67</v>
      </c>
      <c r="E131" s="58">
        <v>8383.25</v>
      </c>
      <c r="F131" s="57">
        <v>2</v>
      </c>
      <c r="G131" s="57">
        <v>1</v>
      </c>
      <c r="H131" s="57">
        <v>74</v>
      </c>
      <c r="I131" s="57">
        <v>2</v>
      </c>
      <c r="J131" s="57">
        <v>9</v>
      </c>
      <c r="K131" s="57">
        <v>1</v>
      </c>
      <c r="L131" s="57">
        <v>1</v>
      </c>
      <c r="M131" s="57">
        <v>1</v>
      </c>
      <c r="N131" s="57">
        <v>1</v>
      </c>
      <c r="O131" s="57">
        <v>2</v>
      </c>
    </row>
    <row r="132" spans="1:15" ht="15.75" x14ac:dyDescent="0.25">
      <c r="A132" s="57">
        <v>131</v>
      </c>
      <c r="B132" s="57">
        <v>1</v>
      </c>
      <c r="C132" s="58">
        <v>5440.3329999999996</v>
      </c>
      <c r="D132" s="58">
        <v>3861</v>
      </c>
      <c r="E132" s="58">
        <v>1969.25</v>
      </c>
      <c r="F132" s="57">
        <v>2</v>
      </c>
      <c r="G132" s="57">
        <v>1</v>
      </c>
      <c r="H132" s="57">
        <v>65</v>
      </c>
      <c r="I132" s="57">
        <v>1</v>
      </c>
      <c r="J132" s="57">
        <v>2</v>
      </c>
      <c r="K132" s="57">
        <v>0</v>
      </c>
      <c r="L132" s="57">
        <v>0</v>
      </c>
      <c r="M132" s="57">
        <v>2</v>
      </c>
      <c r="N132" s="57">
        <v>1</v>
      </c>
      <c r="O132" s="57">
        <v>2</v>
      </c>
    </row>
    <row r="133" spans="1:15" ht="15.75" x14ac:dyDescent="0.25">
      <c r="A133" s="57">
        <v>132</v>
      </c>
      <c r="B133" s="57">
        <v>1</v>
      </c>
      <c r="C133" s="58">
        <v>10967.25</v>
      </c>
      <c r="D133" s="58">
        <v>5793.25</v>
      </c>
      <c r="E133" s="58">
        <v>3903.5</v>
      </c>
      <c r="F133" s="57">
        <v>1</v>
      </c>
      <c r="G133" s="57">
        <v>1</v>
      </c>
      <c r="H133" s="57">
        <v>56</v>
      </c>
      <c r="I133" s="57">
        <v>2</v>
      </c>
      <c r="J133" s="57">
        <v>4</v>
      </c>
      <c r="K133" s="57">
        <v>0</v>
      </c>
      <c r="L133" s="57">
        <v>2</v>
      </c>
      <c r="M133" s="57">
        <v>1</v>
      </c>
      <c r="N133" s="57">
        <v>1</v>
      </c>
      <c r="O133" s="57">
        <v>2</v>
      </c>
    </row>
    <row r="134" spans="1:15" ht="15.75" x14ac:dyDescent="0.25">
      <c r="A134" s="57">
        <v>133</v>
      </c>
      <c r="B134" s="57">
        <v>1</v>
      </c>
      <c r="C134" s="58">
        <v>16477.419999999998</v>
      </c>
      <c r="D134" s="58">
        <v>7110.25</v>
      </c>
      <c r="E134" s="58">
        <v>3020.3330000000001</v>
      </c>
      <c r="F134" s="57">
        <v>2</v>
      </c>
      <c r="G134" s="57">
        <v>1</v>
      </c>
      <c r="H134" s="57">
        <v>55</v>
      </c>
      <c r="I134" s="57">
        <v>2</v>
      </c>
      <c r="J134" s="57">
        <v>6</v>
      </c>
      <c r="K134" s="57">
        <v>0</v>
      </c>
      <c r="L134" s="57">
        <v>0</v>
      </c>
      <c r="M134" s="57">
        <v>1</v>
      </c>
      <c r="N134" s="57">
        <v>1</v>
      </c>
      <c r="O134" s="57">
        <v>2</v>
      </c>
    </row>
    <row r="135" spans="1:15" ht="15.75" x14ac:dyDescent="0.25">
      <c r="A135" s="57">
        <v>134</v>
      </c>
      <c r="B135" s="57">
        <v>1</v>
      </c>
      <c r="C135" s="58">
        <v>13791.92</v>
      </c>
      <c r="D135" s="58">
        <v>7400.3329999999996</v>
      </c>
      <c r="E135" s="58">
        <v>4604.1670000000004</v>
      </c>
      <c r="F135" s="57">
        <v>2</v>
      </c>
      <c r="G135" s="57">
        <v>1</v>
      </c>
      <c r="H135" s="57">
        <v>37</v>
      </c>
      <c r="I135" s="57">
        <v>1</v>
      </c>
      <c r="J135" s="57">
        <v>5</v>
      </c>
      <c r="K135" s="57">
        <v>1</v>
      </c>
      <c r="L135" s="57">
        <v>2</v>
      </c>
      <c r="M135" s="57">
        <v>1</v>
      </c>
      <c r="N135" s="57">
        <v>1</v>
      </c>
      <c r="O135" s="57">
        <v>2</v>
      </c>
    </row>
    <row r="136" spans="1:15" ht="15.75" x14ac:dyDescent="0.25">
      <c r="A136" s="57">
        <v>135</v>
      </c>
      <c r="B136" s="57">
        <v>1</v>
      </c>
      <c r="C136" s="58">
        <v>16744.75</v>
      </c>
      <c r="D136" s="58">
        <v>10509.33</v>
      </c>
      <c r="E136" s="58">
        <v>5948.0829999999996</v>
      </c>
      <c r="F136" s="57">
        <v>2</v>
      </c>
      <c r="G136" s="57">
        <v>1</v>
      </c>
      <c r="H136" s="57">
        <v>39</v>
      </c>
      <c r="I136" s="57">
        <v>1</v>
      </c>
      <c r="J136" s="57">
        <v>6</v>
      </c>
      <c r="K136" s="57">
        <v>1</v>
      </c>
      <c r="L136" s="57">
        <v>3</v>
      </c>
      <c r="M136" s="57">
        <v>1</v>
      </c>
      <c r="N136" s="57">
        <v>1</v>
      </c>
      <c r="O136" s="57">
        <v>2</v>
      </c>
    </row>
    <row r="137" spans="1:15" ht="15.75" x14ac:dyDescent="0.25">
      <c r="A137" s="57">
        <v>136</v>
      </c>
      <c r="B137" s="57">
        <v>1</v>
      </c>
      <c r="C137" s="58">
        <v>2895.4169999999999</v>
      </c>
      <c r="D137" s="58">
        <v>2159.75</v>
      </c>
      <c r="E137" s="58">
        <v>1448.6669999999999</v>
      </c>
      <c r="F137" s="57">
        <v>2</v>
      </c>
      <c r="G137" s="57">
        <v>2</v>
      </c>
      <c r="H137" s="57">
        <v>69</v>
      </c>
      <c r="I137" s="57">
        <v>1</v>
      </c>
      <c r="J137" s="57">
        <v>1</v>
      </c>
      <c r="K137" s="57">
        <v>0</v>
      </c>
      <c r="L137" s="57">
        <v>0</v>
      </c>
      <c r="M137" s="57">
        <v>1</v>
      </c>
      <c r="N137" s="57">
        <v>1</v>
      </c>
      <c r="O137" s="57">
        <v>2</v>
      </c>
    </row>
    <row r="138" spans="1:15" ht="15.75" x14ac:dyDescent="0.25">
      <c r="A138" s="57">
        <v>137</v>
      </c>
      <c r="B138" s="57">
        <v>1</v>
      </c>
      <c r="C138" s="58">
        <v>14611</v>
      </c>
      <c r="D138" s="58">
        <v>11348.75</v>
      </c>
      <c r="E138" s="58">
        <v>6063.75</v>
      </c>
      <c r="F138" s="57">
        <v>1</v>
      </c>
      <c r="G138" s="57">
        <v>1</v>
      </c>
      <c r="H138" s="57">
        <v>45</v>
      </c>
      <c r="I138" s="57">
        <v>2</v>
      </c>
      <c r="J138" s="57">
        <v>5</v>
      </c>
      <c r="K138" s="57">
        <v>1</v>
      </c>
      <c r="L138" s="57">
        <v>0</v>
      </c>
      <c r="M138" s="57">
        <v>1</v>
      </c>
      <c r="N138" s="57">
        <v>1</v>
      </c>
      <c r="O138" s="57">
        <v>2</v>
      </c>
    </row>
    <row r="139" spans="1:15" ht="15.75" x14ac:dyDescent="0.25">
      <c r="A139" s="57">
        <v>138</v>
      </c>
      <c r="B139" s="57">
        <v>1</v>
      </c>
      <c r="C139" s="58">
        <v>8792.3330000000005</v>
      </c>
      <c r="D139" s="58">
        <v>8088.25</v>
      </c>
      <c r="E139" s="58">
        <v>3828.3330000000001</v>
      </c>
      <c r="F139" s="57">
        <v>2</v>
      </c>
      <c r="G139" s="57">
        <v>1</v>
      </c>
      <c r="H139" s="57">
        <v>29</v>
      </c>
      <c r="I139" s="57">
        <v>1</v>
      </c>
      <c r="J139" s="57">
        <v>3</v>
      </c>
      <c r="K139" s="57">
        <v>1</v>
      </c>
      <c r="L139" s="57">
        <v>0</v>
      </c>
      <c r="M139" s="57">
        <v>1</v>
      </c>
      <c r="N139" s="57">
        <v>1</v>
      </c>
      <c r="O139" s="57">
        <v>2</v>
      </c>
    </row>
    <row r="140" spans="1:15" ht="15.75" x14ac:dyDescent="0.25">
      <c r="A140" s="57">
        <v>139</v>
      </c>
      <c r="B140" s="57">
        <v>1</v>
      </c>
      <c r="C140" s="58">
        <v>5896.5</v>
      </c>
      <c r="D140" s="58">
        <v>4829.6670000000004</v>
      </c>
      <c r="E140" s="58">
        <v>2194.1669999999999</v>
      </c>
      <c r="F140" s="57">
        <v>2</v>
      </c>
      <c r="G140" s="57">
        <v>1</v>
      </c>
      <c r="H140" s="57">
        <v>61</v>
      </c>
      <c r="I140" s="57">
        <v>1</v>
      </c>
      <c r="J140" s="57">
        <v>2</v>
      </c>
      <c r="K140" s="57">
        <v>0</v>
      </c>
      <c r="L140" s="57">
        <v>0</v>
      </c>
      <c r="M140" s="57">
        <v>1</v>
      </c>
      <c r="N140" s="57">
        <v>1</v>
      </c>
      <c r="O140" s="57">
        <v>2</v>
      </c>
    </row>
    <row r="141" spans="1:15" ht="15.75" x14ac:dyDescent="0.25">
      <c r="A141" s="57">
        <v>140</v>
      </c>
      <c r="B141" s="57">
        <v>1</v>
      </c>
      <c r="C141" s="58">
        <v>2981</v>
      </c>
      <c r="D141" s="58">
        <v>2246.5</v>
      </c>
      <c r="E141" s="58">
        <v>1266.4169999999999</v>
      </c>
      <c r="F141" s="57">
        <v>2</v>
      </c>
      <c r="G141" s="57">
        <v>2</v>
      </c>
      <c r="H141" s="57">
        <v>79</v>
      </c>
      <c r="I141" s="57">
        <v>1</v>
      </c>
      <c r="J141" s="57">
        <v>1</v>
      </c>
      <c r="K141" s="57">
        <v>0</v>
      </c>
      <c r="L141" s="57">
        <v>0</v>
      </c>
      <c r="M141" s="57">
        <v>1</v>
      </c>
      <c r="N141" s="57">
        <v>1</v>
      </c>
      <c r="O141" s="57">
        <v>2</v>
      </c>
    </row>
    <row r="142" spans="1:15" ht="15.75" x14ac:dyDescent="0.25">
      <c r="A142" s="57">
        <v>141</v>
      </c>
      <c r="B142" s="57">
        <v>1</v>
      </c>
      <c r="C142" s="58">
        <v>21299.17</v>
      </c>
      <c r="D142" s="58">
        <v>8392.1669999999995</v>
      </c>
      <c r="E142" s="58">
        <v>5120.0829999999996</v>
      </c>
      <c r="F142" s="57">
        <v>2</v>
      </c>
      <c r="G142" s="57">
        <v>1</v>
      </c>
      <c r="H142" s="57">
        <v>65</v>
      </c>
      <c r="I142" s="57">
        <v>2</v>
      </c>
      <c r="J142" s="57">
        <v>7</v>
      </c>
      <c r="K142" s="57">
        <v>2</v>
      </c>
      <c r="L142" s="57">
        <v>0</v>
      </c>
      <c r="M142" s="57">
        <v>1</v>
      </c>
      <c r="N142" s="57">
        <v>1</v>
      </c>
      <c r="O142" s="57">
        <v>3</v>
      </c>
    </row>
    <row r="143" spans="1:15" ht="15.75" x14ac:dyDescent="0.25">
      <c r="A143" s="57">
        <v>142</v>
      </c>
      <c r="B143" s="57">
        <v>1</v>
      </c>
      <c r="C143" s="58">
        <v>6183.75</v>
      </c>
      <c r="D143" s="58">
        <v>3371.0830000000001</v>
      </c>
      <c r="E143" s="58">
        <v>2351</v>
      </c>
      <c r="F143" s="57">
        <v>2</v>
      </c>
      <c r="G143" s="57">
        <v>2</v>
      </c>
      <c r="H143" s="57">
        <v>81</v>
      </c>
      <c r="I143" s="57">
        <v>1</v>
      </c>
      <c r="J143" s="57">
        <v>2</v>
      </c>
      <c r="K143" s="57">
        <v>0</v>
      </c>
      <c r="L143" s="57">
        <v>0</v>
      </c>
      <c r="M143" s="57">
        <v>1</v>
      </c>
      <c r="N143" s="57">
        <v>1</v>
      </c>
      <c r="O143" s="57">
        <v>3</v>
      </c>
    </row>
    <row r="144" spans="1:15" ht="15.75" x14ac:dyDescent="0.25">
      <c r="A144" s="57">
        <v>143</v>
      </c>
      <c r="B144" s="57">
        <v>1</v>
      </c>
      <c r="C144" s="58">
        <v>12661.83</v>
      </c>
      <c r="D144" s="58">
        <v>6311.9170000000004</v>
      </c>
      <c r="E144" s="58">
        <v>3814.6669999999999</v>
      </c>
      <c r="F144" s="57">
        <v>1</v>
      </c>
      <c r="G144" s="57">
        <v>1</v>
      </c>
      <c r="H144" s="57">
        <v>58</v>
      </c>
      <c r="I144" s="57">
        <v>1</v>
      </c>
      <c r="J144" s="57">
        <v>4</v>
      </c>
      <c r="K144" s="57">
        <v>0</v>
      </c>
      <c r="L144" s="57">
        <v>0</v>
      </c>
      <c r="M144" s="57">
        <v>1</v>
      </c>
      <c r="N144" s="57">
        <v>1</v>
      </c>
      <c r="O144" s="57">
        <v>3</v>
      </c>
    </row>
    <row r="145" spans="1:15" ht="15.75" x14ac:dyDescent="0.25">
      <c r="A145" s="57">
        <v>144</v>
      </c>
      <c r="B145" s="57">
        <v>1</v>
      </c>
      <c r="C145" s="58">
        <v>19062.25</v>
      </c>
      <c r="D145" s="58">
        <v>13215.75</v>
      </c>
      <c r="E145" s="58">
        <v>7448.6670000000004</v>
      </c>
      <c r="F145" s="57">
        <v>1</v>
      </c>
      <c r="G145" s="57">
        <v>1</v>
      </c>
      <c r="H145" s="57">
        <v>24</v>
      </c>
      <c r="I145" s="57">
        <v>2</v>
      </c>
      <c r="J145" s="57">
        <v>6</v>
      </c>
      <c r="K145" s="57">
        <v>1</v>
      </c>
      <c r="L145" s="57">
        <v>2</v>
      </c>
      <c r="M145" s="57">
        <v>1</v>
      </c>
      <c r="N145" s="57">
        <v>1</v>
      </c>
      <c r="O145" s="57">
        <v>3</v>
      </c>
    </row>
    <row r="146" spans="1:15" ht="15.75" x14ac:dyDescent="0.25">
      <c r="A146" s="57">
        <v>145</v>
      </c>
      <c r="B146" s="57">
        <v>1</v>
      </c>
      <c r="C146" s="58">
        <v>6409</v>
      </c>
      <c r="D146" s="58">
        <v>4190.3329999999996</v>
      </c>
      <c r="E146" s="58">
        <v>2280.9169999999999</v>
      </c>
      <c r="F146" s="57">
        <v>2</v>
      </c>
      <c r="G146" s="57">
        <v>1</v>
      </c>
      <c r="H146" s="57">
        <v>51</v>
      </c>
      <c r="I146" s="57">
        <v>1</v>
      </c>
      <c r="J146" s="57">
        <v>2</v>
      </c>
      <c r="K146" s="57">
        <v>0</v>
      </c>
      <c r="L146" s="57">
        <v>0</v>
      </c>
      <c r="M146" s="57">
        <v>1</v>
      </c>
      <c r="N146" s="57">
        <v>1</v>
      </c>
      <c r="O146" s="57">
        <v>3</v>
      </c>
    </row>
    <row r="147" spans="1:15" ht="15.75" x14ac:dyDescent="0.25">
      <c r="A147" s="57">
        <v>146</v>
      </c>
      <c r="B147" s="57">
        <v>1</v>
      </c>
      <c r="C147" s="58">
        <v>9913.1669999999995</v>
      </c>
      <c r="D147" s="58">
        <v>15354</v>
      </c>
      <c r="E147" s="58">
        <v>4643.0829999999996</v>
      </c>
      <c r="F147" s="57">
        <v>1</v>
      </c>
      <c r="G147" s="57">
        <v>1</v>
      </c>
      <c r="H147" s="57">
        <v>45</v>
      </c>
      <c r="I147" s="57">
        <v>1</v>
      </c>
      <c r="J147" s="57">
        <v>3</v>
      </c>
      <c r="K147" s="57">
        <v>0</v>
      </c>
      <c r="L147" s="57">
        <v>0</v>
      </c>
      <c r="M147" s="57">
        <v>1</v>
      </c>
      <c r="N147" s="57">
        <v>1</v>
      </c>
      <c r="O147" s="57">
        <v>3</v>
      </c>
    </row>
    <row r="148" spans="1:15" ht="15.75" x14ac:dyDescent="0.25">
      <c r="A148" s="57">
        <v>147</v>
      </c>
      <c r="B148" s="57">
        <v>1</v>
      </c>
      <c r="C148" s="58">
        <v>9919.3330000000005</v>
      </c>
      <c r="D148" s="58">
        <v>7834.1670000000004</v>
      </c>
      <c r="E148" s="58">
        <v>2981.1669999999999</v>
      </c>
      <c r="F148" s="57">
        <v>2</v>
      </c>
      <c r="G148" s="57">
        <v>2</v>
      </c>
      <c r="H148" s="57">
        <v>67</v>
      </c>
      <c r="I148" s="57">
        <v>1</v>
      </c>
      <c r="J148" s="57">
        <v>3</v>
      </c>
      <c r="K148" s="57">
        <v>0</v>
      </c>
      <c r="L148" s="57">
        <v>1</v>
      </c>
      <c r="M148" s="57">
        <v>1</v>
      </c>
      <c r="N148" s="57">
        <v>1</v>
      </c>
      <c r="O148" s="57">
        <v>3</v>
      </c>
    </row>
    <row r="149" spans="1:15" ht="15.75" x14ac:dyDescent="0.25">
      <c r="A149" s="57">
        <v>148</v>
      </c>
      <c r="B149" s="57">
        <v>1</v>
      </c>
      <c r="C149" s="58">
        <v>13289.08</v>
      </c>
      <c r="D149" s="58">
        <v>7187.4170000000004</v>
      </c>
      <c r="E149" s="58">
        <v>3088.8330000000001</v>
      </c>
      <c r="F149" s="57">
        <v>2</v>
      </c>
      <c r="G149" s="57">
        <v>1</v>
      </c>
      <c r="H149" s="57">
        <v>54</v>
      </c>
      <c r="I149" s="57">
        <v>2</v>
      </c>
      <c r="J149" s="57">
        <v>4</v>
      </c>
      <c r="K149" s="57">
        <v>1</v>
      </c>
      <c r="L149" s="57">
        <v>0</v>
      </c>
      <c r="M149" s="57">
        <v>1</v>
      </c>
      <c r="N149" s="57">
        <v>1</v>
      </c>
      <c r="O149" s="57">
        <v>3</v>
      </c>
    </row>
    <row r="150" spans="1:15" ht="15.75" x14ac:dyDescent="0.25">
      <c r="A150" s="57">
        <v>149</v>
      </c>
      <c r="B150" s="57">
        <v>1</v>
      </c>
      <c r="C150" s="58">
        <v>10006.08</v>
      </c>
      <c r="D150" s="58">
        <v>5110.1670000000004</v>
      </c>
      <c r="E150" s="58">
        <v>3601.1669999999999</v>
      </c>
      <c r="F150" s="57">
        <v>1</v>
      </c>
      <c r="G150" s="57">
        <v>1</v>
      </c>
      <c r="H150" s="57">
        <v>31</v>
      </c>
      <c r="I150" s="57">
        <v>1</v>
      </c>
      <c r="J150" s="57">
        <v>3</v>
      </c>
      <c r="K150" s="57">
        <v>1</v>
      </c>
      <c r="L150" s="57">
        <v>0</v>
      </c>
      <c r="M150" s="57">
        <v>1</v>
      </c>
      <c r="N150" s="57">
        <v>2</v>
      </c>
      <c r="O150" s="57">
        <v>3</v>
      </c>
    </row>
    <row r="151" spans="1:15" ht="15.75" x14ac:dyDescent="0.25">
      <c r="A151" s="57">
        <v>150</v>
      </c>
      <c r="B151" s="57">
        <v>1</v>
      </c>
      <c r="C151" s="58">
        <v>23375</v>
      </c>
      <c r="D151" s="58">
        <v>20231.75</v>
      </c>
      <c r="E151" s="58">
        <v>6171.4170000000004</v>
      </c>
      <c r="F151" s="57">
        <v>2</v>
      </c>
      <c r="G151" s="57">
        <v>1</v>
      </c>
      <c r="H151" s="57">
        <v>46</v>
      </c>
      <c r="I151" s="57">
        <v>1</v>
      </c>
      <c r="J151" s="57">
        <v>7</v>
      </c>
      <c r="K151" s="57">
        <v>1</v>
      </c>
      <c r="L151" s="57">
        <v>4</v>
      </c>
      <c r="M151" s="57">
        <v>1</v>
      </c>
      <c r="N151" s="57">
        <v>1</v>
      </c>
      <c r="O151" s="57">
        <v>3</v>
      </c>
    </row>
    <row r="152" spans="1:15" ht="15.75" x14ac:dyDescent="0.25">
      <c r="A152" s="57">
        <v>151</v>
      </c>
      <c r="B152" s="57">
        <v>1</v>
      </c>
      <c r="C152" s="58">
        <v>16775.169999999998</v>
      </c>
      <c r="D152" s="58">
        <v>14536.58</v>
      </c>
      <c r="E152" s="58">
        <v>6711.5829999999996</v>
      </c>
      <c r="F152" s="57">
        <v>2</v>
      </c>
      <c r="G152" s="57">
        <v>1</v>
      </c>
      <c r="H152" s="57">
        <v>37</v>
      </c>
      <c r="I152" s="57">
        <v>1</v>
      </c>
      <c r="J152" s="57">
        <v>5</v>
      </c>
      <c r="K152" s="57">
        <v>0</v>
      </c>
      <c r="L152" s="57">
        <v>3</v>
      </c>
      <c r="M152" s="57">
        <v>1</v>
      </c>
      <c r="N152" s="57">
        <v>1</v>
      </c>
      <c r="O152" s="57">
        <v>3</v>
      </c>
    </row>
    <row r="153" spans="1:15" ht="15.75" x14ac:dyDescent="0.25">
      <c r="A153" s="57">
        <v>152</v>
      </c>
      <c r="B153" s="57">
        <v>1</v>
      </c>
      <c r="C153" s="58">
        <v>3395</v>
      </c>
      <c r="D153" s="58">
        <v>2619.5830000000001</v>
      </c>
      <c r="E153" s="58">
        <v>1389.5830000000001</v>
      </c>
      <c r="F153" s="57">
        <v>2</v>
      </c>
      <c r="G153" s="57">
        <v>2</v>
      </c>
      <c r="H153" s="57">
        <v>71</v>
      </c>
      <c r="I153" s="57">
        <v>1</v>
      </c>
      <c r="J153" s="57">
        <v>1</v>
      </c>
      <c r="K153" s="57">
        <v>0</v>
      </c>
      <c r="L153" s="57">
        <v>0</v>
      </c>
      <c r="M153" s="57">
        <v>1</v>
      </c>
      <c r="N153" s="57">
        <v>1</v>
      </c>
      <c r="O153" s="57">
        <v>3</v>
      </c>
    </row>
    <row r="154" spans="1:15" ht="15.75" x14ac:dyDescent="0.25">
      <c r="A154" s="57">
        <v>153</v>
      </c>
      <c r="B154" s="57">
        <v>1</v>
      </c>
      <c r="C154" s="58">
        <v>14108.17</v>
      </c>
      <c r="D154" s="58">
        <v>10083</v>
      </c>
      <c r="E154" s="58">
        <v>4860.25</v>
      </c>
      <c r="F154" s="57">
        <v>1</v>
      </c>
      <c r="G154" s="57">
        <v>1</v>
      </c>
      <c r="H154" s="57">
        <v>31</v>
      </c>
      <c r="I154" s="57">
        <v>1</v>
      </c>
      <c r="J154" s="57">
        <v>4</v>
      </c>
      <c r="K154" s="57">
        <v>1</v>
      </c>
      <c r="L154" s="57">
        <v>1</v>
      </c>
      <c r="M154" s="57">
        <v>1</v>
      </c>
      <c r="N154" s="57">
        <v>1</v>
      </c>
      <c r="O154" s="57">
        <v>3</v>
      </c>
    </row>
    <row r="155" spans="1:15" ht="15.75" x14ac:dyDescent="0.25">
      <c r="A155" s="57">
        <v>154</v>
      </c>
      <c r="B155" s="57">
        <v>1</v>
      </c>
      <c r="C155" s="58">
        <v>17791</v>
      </c>
      <c r="D155" s="58">
        <v>8905.5830000000005</v>
      </c>
      <c r="E155" s="58">
        <v>6047.3329999999996</v>
      </c>
      <c r="F155" s="57">
        <v>1</v>
      </c>
      <c r="G155" s="57">
        <v>1</v>
      </c>
      <c r="H155" s="57">
        <v>43</v>
      </c>
      <c r="I155" s="57">
        <v>2</v>
      </c>
      <c r="J155" s="57">
        <v>5</v>
      </c>
      <c r="K155" s="57">
        <v>0</v>
      </c>
      <c r="L155" s="57">
        <v>1</v>
      </c>
      <c r="M155" s="57">
        <v>1</v>
      </c>
      <c r="N155" s="57">
        <v>1</v>
      </c>
      <c r="O155" s="57">
        <v>3</v>
      </c>
    </row>
    <row r="156" spans="1:15" ht="15.75" x14ac:dyDescent="0.25">
      <c r="A156" s="57">
        <v>155</v>
      </c>
      <c r="B156" s="57">
        <v>1</v>
      </c>
      <c r="C156" s="58">
        <v>3618.5830000000001</v>
      </c>
      <c r="D156" s="58">
        <v>2915.25</v>
      </c>
      <c r="E156" s="58">
        <v>1783.6669999999999</v>
      </c>
      <c r="F156" s="57">
        <v>1</v>
      </c>
      <c r="G156" s="57">
        <v>1</v>
      </c>
      <c r="H156" s="57">
        <v>36</v>
      </c>
      <c r="I156" s="57">
        <v>1</v>
      </c>
      <c r="J156" s="57">
        <v>1</v>
      </c>
      <c r="K156" s="57">
        <v>0</v>
      </c>
      <c r="L156" s="57">
        <v>0</v>
      </c>
      <c r="M156" s="57">
        <v>1</v>
      </c>
      <c r="N156" s="57">
        <v>1</v>
      </c>
      <c r="O156" s="57">
        <v>3</v>
      </c>
    </row>
    <row r="157" spans="1:15" ht="15.75" x14ac:dyDescent="0.25">
      <c r="A157" s="57">
        <v>156</v>
      </c>
      <c r="B157" s="57">
        <v>1</v>
      </c>
      <c r="C157" s="58">
        <v>3631.9169999999999</v>
      </c>
      <c r="D157" s="58">
        <v>3182</v>
      </c>
      <c r="E157" s="58">
        <v>2103.8330000000001</v>
      </c>
      <c r="F157" s="57">
        <v>1</v>
      </c>
      <c r="G157" s="57">
        <v>1</v>
      </c>
      <c r="H157" s="57">
        <v>37</v>
      </c>
      <c r="I157" s="57">
        <v>1</v>
      </c>
      <c r="J157" s="57">
        <v>1</v>
      </c>
      <c r="K157" s="57">
        <v>0</v>
      </c>
      <c r="L157" s="57">
        <v>0</v>
      </c>
      <c r="M157" s="57">
        <v>1</v>
      </c>
      <c r="N157" s="57">
        <v>1</v>
      </c>
      <c r="O157" s="57">
        <v>3</v>
      </c>
    </row>
    <row r="158" spans="1:15" ht="15.75" x14ac:dyDescent="0.25">
      <c r="A158" s="57">
        <v>157</v>
      </c>
      <c r="B158" s="57">
        <v>1</v>
      </c>
      <c r="C158" s="58">
        <v>7572.3329999999996</v>
      </c>
      <c r="D158" s="58">
        <v>8010</v>
      </c>
      <c r="E158" s="58">
        <v>2810.3330000000001</v>
      </c>
      <c r="F158" s="57">
        <v>2</v>
      </c>
      <c r="G158" s="57">
        <v>1</v>
      </c>
      <c r="H158" s="57">
        <v>75</v>
      </c>
      <c r="I158" s="57">
        <v>1</v>
      </c>
      <c r="J158" s="57">
        <v>2</v>
      </c>
      <c r="K158" s="57">
        <v>0</v>
      </c>
      <c r="L158" s="57">
        <v>0</v>
      </c>
      <c r="M158" s="57">
        <v>1</v>
      </c>
      <c r="N158" s="57">
        <v>1</v>
      </c>
      <c r="O158" s="57">
        <v>3</v>
      </c>
    </row>
    <row r="159" spans="1:15" ht="15.75" x14ac:dyDescent="0.25">
      <c r="A159" s="57">
        <v>158</v>
      </c>
      <c r="B159" s="57">
        <v>1</v>
      </c>
      <c r="C159" s="58">
        <v>3910.4169999999999</v>
      </c>
      <c r="D159" s="58">
        <v>2265.5830000000001</v>
      </c>
      <c r="E159" s="58">
        <v>1600.6669999999999</v>
      </c>
      <c r="F159" s="57">
        <v>1</v>
      </c>
      <c r="G159" s="57">
        <v>2</v>
      </c>
      <c r="H159" s="57">
        <v>69</v>
      </c>
      <c r="I159" s="57">
        <v>1</v>
      </c>
      <c r="J159" s="57">
        <v>1</v>
      </c>
      <c r="K159" s="57">
        <v>0</v>
      </c>
      <c r="L159" s="57">
        <v>0</v>
      </c>
      <c r="M159" s="57">
        <v>1</v>
      </c>
      <c r="N159" s="57">
        <v>1</v>
      </c>
      <c r="O159" s="57">
        <v>3</v>
      </c>
    </row>
    <row r="160" spans="1:15" ht="15.75" x14ac:dyDescent="0.25">
      <c r="A160" s="57">
        <v>159</v>
      </c>
      <c r="B160" s="57">
        <v>1</v>
      </c>
      <c r="C160" s="58">
        <v>11880.42</v>
      </c>
      <c r="D160" s="58">
        <v>5504.3329999999996</v>
      </c>
      <c r="E160" s="58">
        <v>3461.9169999999999</v>
      </c>
      <c r="F160" s="57">
        <v>1</v>
      </c>
      <c r="G160" s="57">
        <v>1</v>
      </c>
      <c r="H160" s="57">
        <v>51</v>
      </c>
      <c r="I160" s="57">
        <v>1</v>
      </c>
      <c r="J160" s="57">
        <v>3</v>
      </c>
      <c r="K160" s="57">
        <v>1</v>
      </c>
      <c r="L160" s="57">
        <v>0</v>
      </c>
      <c r="M160" s="57">
        <v>1</v>
      </c>
      <c r="N160" s="57">
        <v>1</v>
      </c>
      <c r="O160" s="57">
        <v>3</v>
      </c>
    </row>
    <row r="161" spans="1:15" ht="15.75" x14ac:dyDescent="0.25">
      <c r="A161" s="57">
        <v>160</v>
      </c>
      <c r="B161" s="57">
        <v>1</v>
      </c>
      <c r="C161" s="58">
        <v>8208.3330000000005</v>
      </c>
      <c r="D161" s="58">
        <v>4287.75</v>
      </c>
      <c r="E161" s="58">
        <v>2878.75</v>
      </c>
      <c r="F161" s="57">
        <v>2</v>
      </c>
      <c r="G161" s="57">
        <v>1</v>
      </c>
      <c r="H161" s="57">
        <v>39</v>
      </c>
      <c r="I161" s="57">
        <v>1</v>
      </c>
      <c r="J161" s="57">
        <v>2</v>
      </c>
      <c r="K161" s="57">
        <v>0</v>
      </c>
      <c r="L161" s="57">
        <v>0</v>
      </c>
      <c r="M161" s="57">
        <v>1</v>
      </c>
      <c r="N161" s="57">
        <v>1</v>
      </c>
      <c r="O161" s="57">
        <v>3</v>
      </c>
    </row>
    <row r="162" spans="1:15" ht="15.75" x14ac:dyDescent="0.25">
      <c r="A162" s="57">
        <v>161</v>
      </c>
      <c r="B162" s="57">
        <v>1</v>
      </c>
      <c r="C162" s="58">
        <v>33007.67</v>
      </c>
      <c r="D162" s="58">
        <v>18946.919999999998</v>
      </c>
      <c r="E162" s="58">
        <v>7887.9170000000004</v>
      </c>
      <c r="F162" s="57">
        <v>2</v>
      </c>
      <c r="G162" s="57">
        <v>1</v>
      </c>
      <c r="H162" s="57">
        <v>45</v>
      </c>
      <c r="I162" s="57">
        <v>1</v>
      </c>
      <c r="J162" s="57">
        <v>8</v>
      </c>
      <c r="K162" s="57">
        <v>0</v>
      </c>
      <c r="L162" s="57">
        <v>2</v>
      </c>
      <c r="M162" s="57">
        <v>1</v>
      </c>
      <c r="N162" s="57">
        <v>1</v>
      </c>
      <c r="O162" s="57">
        <v>3</v>
      </c>
    </row>
    <row r="163" spans="1:15" ht="15.75" x14ac:dyDescent="0.25">
      <c r="A163" s="57">
        <v>162</v>
      </c>
      <c r="B163" s="57">
        <v>1</v>
      </c>
      <c r="C163" s="58">
        <v>8310.1669999999995</v>
      </c>
      <c r="D163" s="58">
        <v>4639.3329999999996</v>
      </c>
      <c r="E163" s="58">
        <v>2784.6669999999999</v>
      </c>
      <c r="F163" s="57">
        <v>1</v>
      </c>
      <c r="G163" s="57">
        <v>1</v>
      </c>
      <c r="H163" s="57">
        <v>33</v>
      </c>
      <c r="I163" s="57">
        <v>1</v>
      </c>
      <c r="J163" s="57">
        <v>2</v>
      </c>
      <c r="K163" s="57">
        <v>0</v>
      </c>
      <c r="L163" s="57">
        <v>0</v>
      </c>
      <c r="M163" s="57">
        <v>1</v>
      </c>
      <c r="N163" s="57">
        <v>1</v>
      </c>
      <c r="O163" s="57">
        <v>3</v>
      </c>
    </row>
    <row r="164" spans="1:15" ht="15.75" x14ac:dyDescent="0.25">
      <c r="A164" s="57">
        <v>163</v>
      </c>
      <c r="B164" s="57">
        <v>1</v>
      </c>
      <c r="C164" s="58">
        <v>4267.75</v>
      </c>
      <c r="D164" s="58">
        <v>2969.1669999999999</v>
      </c>
      <c r="E164" s="58">
        <v>1808.5</v>
      </c>
      <c r="F164" s="57">
        <v>2</v>
      </c>
      <c r="G164" s="57">
        <v>2</v>
      </c>
      <c r="H164" s="57">
        <v>70</v>
      </c>
      <c r="I164" s="57">
        <v>1</v>
      </c>
      <c r="J164" s="57">
        <v>1</v>
      </c>
      <c r="K164" s="57">
        <v>0</v>
      </c>
      <c r="L164" s="57">
        <v>0</v>
      </c>
      <c r="M164" s="57">
        <v>1</v>
      </c>
      <c r="N164" s="57">
        <v>1</v>
      </c>
      <c r="O164" s="57">
        <v>3</v>
      </c>
    </row>
    <row r="165" spans="1:15" ht="15.75" x14ac:dyDescent="0.25">
      <c r="A165" s="57">
        <v>164</v>
      </c>
      <c r="B165" s="57">
        <v>1</v>
      </c>
      <c r="C165" s="58">
        <v>12892.5</v>
      </c>
      <c r="D165" s="58">
        <v>9343</v>
      </c>
      <c r="E165" s="58">
        <v>4350.9170000000004</v>
      </c>
      <c r="F165" s="57">
        <v>2</v>
      </c>
      <c r="G165" s="57">
        <v>2</v>
      </c>
      <c r="H165" s="57">
        <v>90</v>
      </c>
      <c r="I165" s="57">
        <v>1</v>
      </c>
      <c r="J165" s="57">
        <v>3</v>
      </c>
      <c r="K165" s="57">
        <v>0</v>
      </c>
      <c r="L165" s="57">
        <v>0</v>
      </c>
      <c r="M165" s="57">
        <v>1</v>
      </c>
      <c r="N165" s="57">
        <v>1</v>
      </c>
      <c r="O165" s="57">
        <v>3</v>
      </c>
    </row>
    <row r="166" spans="1:15" ht="15.75" x14ac:dyDescent="0.25">
      <c r="A166" s="57">
        <v>165</v>
      </c>
      <c r="B166" s="57">
        <v>1</v>
      </c>
      <c r="C166" s="58">
        <v>13114.83</v>
      </c>
      <c r="D166" s="58">
        <v>5824.25</v>
      </c>
      <c r="E166" s="58">
        <v>3606.75</v>
      </c>
      <c r="F166" s="57">
        <v>2</v>
      </c>
      <c r="G166" s="57">
        <v>2</v>
      </c>
      <c r="H166" s="57">
        <v>72</v>
      </c>
      <c r="I166" s="57">
        <v>2</v>
      </c>
      <c r="J166" s="57">
        <v>3</v>
      </c>
      <c r="K166" s="57">
        <v>0</v>
      </c>
      <c r="L166" s="57">
        <v>0</v>
      </c>
      <c r="M166" s="57">
        <v>1</v>
      </c>
      <c r="N166" s="57">
        <v>1</v>
      </c>
      <c r="O166" s="57">
        <v>3</v>
      </c>
    </row>
    <row r="167" spans="1:15" ht="15.75" x14ac:dyDescent="0.25">
      <c r="A167" s="57">
        <v>166</v>
      </c>
      <c r="B167" s="57">
        <v>1</v>
      </c>
      <c r="C167" s="58">
        <v>22369.75</v>
      </c>
      <c r="D167" s="58">
        <v>21852.25</v>
      </c>
      <c r="E167" s="58">
        <v>10185.67</v>
      </c>
      <c r="F167" s="57">
        <v>2</v>
      </c>
      <c r="G167" s="57">
        <v>1</v>
      </c>
      <c r="H167" s="57">
        <v>33</v>
      </c>
      <c r="I167" s="57">
        <v>1</v>
      </c>
      <c r="J167" s="57">
        <v>5</v>
      </c>
      <c r="K167" s="57">
        <v>2</v>
      </c>
      <c r="L167" s="57">
        <v>1</v>
      </c>
      <c r="M167" s="57">
        <v>1</v>
      </c>
      <c r="N167" s="57">
        <v>1</v>
      </c>
      <c r="O167" s="57">
        <v>3</v>
      </c>
    </row>
    <row r="168" spans="1:15" ht="15.75" x14ac:dyDescent="0.25">
      <c r="A168" s="57">
        <v>167</v>
      </c>
      <c r="B168" s="57">
        <v>1</v>
      </c>
      <c r="C168" s="58">
        <v>22532.75</v>
      </c>
      <c r="D168" s="58">
        <v>15518.42</v>
      </c>
      <c r="E168" s="58">
        <v>7365.9170000000004</v>
      </c>
      <c r="F168" s="57">
        <v>2</v>
      </c>
      <c r="G168" s="57">
        <v>1</v>
      </c>
      <c r="H168" s="57">
        <v>34</v>
      </c>
      <c r="I168" s="57">
        <v>1</v>
      </c>
      <c r="J168" s="57">
        <v>5</v>
      </c>
      <c r="K168" s="57">
        <v>1</v>
      </c>
      <c r="L168" s="57">
        <v>2</v>
      </c>
      <c r="M168" s="57">
        <v>1</v>
      </c>
      <c r="N168" s="57">
        <v>1</v>
      </c>
      <c r="O168" s="57">
        <v>3</v>
      </c>
    </row>
    <row r="169" spans="1:15" ht="15.75" x14ac:dyDescent="0.25">
      <c r="A169" s="57">
        <v>168</v>
      </c>
      <c r="B169" s="57">
        <v>1</v>
      </c>
      <c r="C169" s="58">
        <v>32393.42</v>
      </c>
      <c r="D169" s="58">
        <v>18557.669999999998</v>
      </c>
      <c r="E169" s="58">
        <v>7695.8329999999996</v>
      </c>
      <c r="F169" s="57">
        <v>2</v>
      </c>
      <c r="G169" s="57">
        <v>2</v>
      </c>
      <c r="H169" s="57">
        <v>36</v>
      </c>
      <c r="I169" s="57">
        <v>1</v>
      </c>
      <c r="J169" s="57">
        <v>7</v>
      </c>
      <c r="K169" s="57">
        <v>0</v>
      </c>
      <c r="L169" s="57">
        <v>4</v>
      </c>
      <c r="M169" s="57">
        <v>1</v>
      </c>
      <c r="N169" s="57">
        <v>1</v>
      </c>
      <c r="O169" s="57">
        <v>3</v>
      </c>
    </row>
    <row r="170" spans="1:15" ht="15.75" x14ac:dyDescent="0.25">
      <c r="A170" s="57">
        <v>169</v>
      </c>
      <c r="B170" s="57">
        <v>1</v>
      </c>
      <c r="C170" s="58">
        <v>4629.1670000000004</v>
      </c>
      <c r="D170" s="58">
        <v>4070.6669999999999</v>
      </c>
      <c r="E170" s="58">
        <v>2103.25</v>
      </c>
      <c r="F170" s="57">
        <v>2</v>
      </c>
      <c r="G170" s="57">
        <v>2</v>
      </c>
      <c r="H170" s="57">
        <v>69</v>
      </c>
      <c r="I170" s="57">
        <v>1</v>
      </c>
      <c r="J170" s="57">
        <v>1</v>
      </c>
      <c r="K170" s="57">
        <v>0</v>
      </c>
      <c r="L170" s="57">
        <v>0</v>
      </c>
      <c r="M170" s="57">
        <v>1</v>
      </c>
      <c r="N170" s="57">
        <v>1</v>
      </c>
      <c r="O170" s="57">
        <v>3</v>
      </c>
    </row>
    <row r="171" spans="1:15" ht="15.75" x14ac:dyDescent="0.25">
      <c r="A171" s="57">
        <v>170</v>
      </c>
      <c r="B171" s="57">
        <v>1</v>
      </c>
      <c r="C171" s="58">
        <v>32734</v>
      </c>
      <c r="D171" s="58">
        <v>14324.67</v>
      </c>
      <c r="E171" s="58">
        <v>5626.9170000000004</v>
      </c>
      <c r="F171" s="57">
        <v>2</v>
      </c>
      <c r="G171" s="57">
        <v>1</v>
      </c>
      <c r="H171" s="57">
        <v>47</v>
      </c>
      <c r="I171" s="57">
        <v>1</v>
      </c>
      <c r="J171" s="57">
        <v>7</v>
      </c>
      <c r="K171" s="57">
        <v>1</v>
      </c>
      <c r="L171" s="57">
        <v>4</v>
      </c>
      <c r="M171" s="57">
        <v>1</v>
      </c>
      <c r="N171" s="57">
        <v>1</v>
      </c>
      <c r="O171" s="57">
        <v>3</v>
      </c>
    </row>
    <row r="172" spans="1:15" ht="15.75" x14ac:dyDescent="0.25">
      <c r="A172" s="57">
        <v>171</v>
      </c>
      <c r="B172" s="57">
        <v>1</v>
      </c>
      <c r="C172" s="58">
        <v>4831.9170000000004</v>
      </c>
      <c r="D172" s="58">
        <v>2498.8330000000001</v>
      </c>
      <c r="E172" s="58">
        <v>1870.9169999999999</v>
      </c>
      <c r="F172" s="57">
        <v>2</v>
      </c>
      <c r="G172" s="57">
        <v>1</v>
      </c>
      <c r="H172" s="57">
        <v>52</v>
      </c>
      <c r="I172" s="57">
        <v>1</v>
      </c>
      <c r="J172" s="57">
        <v>1</v>
      </c>
      <c r="K172" s="57">
        <v>0</v>
      </c>
      <c r="L172" s="57">
        <v>0</v>
      </c>
      <c r="M172" s="57">
        <v>1</v>
      </c>
      <c r="N172" s="57">
        <v>1</v>
      </c>
      <c r="O172" s="57">
        <v>3</v>
      </c>
    </row>
    <row r="173" spans="1:15" ht="15.75" x14ac:dyDescent="0.25">
      <c r="A173" s="57">
        <v>172</v>
      </c>
      <c r="B173" s="57">
        <v>1</v>
      </c>
      <c r="C173" s="58">
        <v>24327.67</v>
      </c>
      <c r="D173" s="58">
        <v>6509.4170000000004</v>
      </c>
      <c r="E173" s="58">
        <v>4170.75</v>
      </c>
      <c r="F173" s="57">
        <v>2</v>
      </c>
      <c r="G173" s="57">
        <v>1</v>
      </c>
      <c r="H173" s="57">
        <v>43</v>
      </c>
      <c r="I173" s="57">
        <v>1</v>
      </c>
      <c r="J173" s="57">
        <v>5</v>
      </c>
      <c r="K173" s="57">
        <v>1</v>
      </c>
      <c r="L173" s="57">
        <v>2</v>
      </c>
      <c r="M173" s="57">
        <v>1</v>
      </c>
      <c r="N173" s="57">
        <v>1</v>
      </c>
      <c r="O173" s="57">
        <v>3</v>
      </c>
    </row>
    <row r="174" spans="1:15" ht="15.75" x14ac:dyDescent="0.25">
      <c r="A174" s="57">
        <v>173</v>
      </c>
      <c r="B174" s="57">
        <v>1</v>
      </c>
      <c r="C174" s="58">
        <v>14624.25</v>
      </c>
      <c r="D174" s="58">
        <v>5708.3329999999996</v>
      </c>
      <c r="E174" s="58">
        <v>2817.5830000000001</v>
      </c>
      <c r="F174" s="57">
        <v>2</v>
      </c>
      <c r="G174" s="57">
        <v>2</v>
      </c>
      <c r="H174" s="57">
        <v>62</v>
      </c>
      <c r="I174" s="57">
        <v>1</v>
      </c>
      <c r="J174" s="57">
        <v>3</v>
      </c>
      <c r="K174" s="57">
        <v>0</v>
      </c>
      <c r="L174" s="57">
        <v>0</v>
      </c>
      <c r="M174" s="57">
        <v>1</v>
      </c>
      <c r="N174" s="57">
        <v>1</v>
      </c>
      <c r="O174" s="57">
        <v>3</v>
      </c>
    </row>
    <row r="175" spans="1:15" ht="15.75" x14ac:dyDescent="0.25">
      <c r="A175" s="57">
        <v>174</v>
      </c>
      <c r="B175" s="57">
        <v>1</v>
      </c>
      <c r="C175" s="58">
        <v>14665.67</v>
      </c>
      <c r="D175" s="58">
        <v>5202.25</v>
      </c>
      <c r="E175" s="58">
        <v>3447.75</v>
      </c>
      <c r="F175" s="57">
        <v>1</v>
      </c>
      <c r="G175" s="57">
        <v>1</v>
      </c>
      <c r="H175" s="57">
        <v>74</v>
      </c>
      <c r="I175" s="57">
        <v>2</v>
      </c>
      <c r="J175" s="57">
        <v>3</v>
      </c>
      <c r="K175" s="57">
        <v>0</v>
      </c>
      <c r="L175" s="57">
        <v>1</v>
      </c>
      <c r="M175" s="57">
        <v>1</v>
      </c>
      <c r="N175" s="57">
        <v>1</v>
      </c>
      <c r="O175" s="57">
        <v>3</v>
      </c>
    </row>
    <row r="176" spans="1:15" ht="15.75" x14ac:dyDescent="0.25">
      <c r="A176" s="57">
        <v>175</v>
      </c>
      <c r="B176" s="57">
        <v>1</v>
      </c>
      <c r="C176" s="58">
        <v>14928.17</v>
      </c>
      <c r="D176" s="58">
        <v>12520.58</v>
      </c>
      <c r="E176" s="58">
        <v>4549.9170000000004</v>
      </c>
      <c r="F176" s="57">
        <v>2</v>
      </c>
      <c r="G176" s="57">
        <v>2</v>
      </c>
      <c r="H176" s="57">
        <v>61</v>
      </c>
      <c r="I176" s="57">
        <v>1</v>
      </c>
      <c r="J176" s="57">
        <v>3</v>
      </c>
      <c r="K176" s="57">
        <v>0</v>
      </c>
      <c r="L176" s="57">
        <v>1</v>
      </c>
      <c r="M176" s="57">
        <v>1</v>
      </c>
      <c r="N176" s="57">
        <v>1</v>
      </c>
      <c r="O176" s="57">
        <v>3</v>
      </c>
    </row>
    <row r="177" spans="1:15" ht="15.75" x14ac:dyDescent="0.25">
      <c r="A177" s="57">
        <v>176</v>
      </c>
      <c r="B177" s="57">
        <v>1</v>
      </c>
      <c r="C177" s="58">
        <v>40605.17</v>
      </c>
      <c r="D177" s="58">
        <v>19218.419999999998</v>
      </c>
      <c r="E177" s="58">
        <v>7443.4170000000004</v>
      </c>
      <c r="F177" s="57">
        <v>2</v>
      </c>
      <c r="G177" s="57">
        <v>1</v>
      </c>
      <c r="H177" s="57">
        <v>49</v>
      </c>
      <c r="I177" s="57">
        <v>2</v>
      </c>
      <c r="J177" s="57">
        <v>8</v>
      </c>
      <c r="K177" s="57">
        <v>2</v>
      </c>
      <c r="L177" s="57">
        <v>2</v>
      </c>
      <c r="M177" s="57">
        <v>1</v>
      </c>
      <c r="N177" s="57">
        <v>1</v>
      </c>
      <c r="O177" s="57">
        <v>3</v>
      </c>
    </row>
    <row r="178" spans="1:15" ht="15.75" x14ac:dyDescent="0.25">
      <c r="A178" s="57">
        <v>177</v>
      </c>
      <c r="B178" s="57">
        <v>1</v>
      </c>
      <c r="C178" s="58">
        <v>10160.83</v>
      </c>
      <c r="D178" s="58">
        <v>10347.83</v>
      </c>
      <c r="E178" s="58">
        <v>3574.9169999999999</v>
      </c>
      <c r="F178" s="57">
        <v>2</v>
      </c>
      <c r="G178" s="57">
        <v>2</v>
      </c>
      <c r="H178" s="57">
        <v>67</v>
      </c>
      <c r="I178" s="57">
        <v>2</v>
      </c>
      <c r="J178" s="57">
        <v>2</v>
      </c>
      <c r="K178" s="57">
        <v>0</v>
      </c>
      <c r="L178" s="57">
        <v>1</v>
      </c>
      <c r="M178" s="57">
        <v>1</v>
      </c>
      <c r="N178" s="57">
        <v>1</v>
      </c>
      <c r="O178" s="57">
        <v>3</v>
      </c>
    </row>
    <row r="179" spans="1:15" ht="15.75" x14ac:dyDescent="0.25">
      <c r="A179" s="57">
        <v>178</v>
      </c>
      <c r="B179" s="57">
        <v>1</v>
      </c>
      <c r="C179" s="58">
        <v>48574.080000000002</v>
      </c>
      <c r="D179" s="58">
        <v>18889</v>
      </c>
      <c r="E179" s="58">
        <v>6579.75</v>
      </c>
      <c r="F179" s="57">
        <v>2</v>
      </c>
      <c r="G179" s="57">
        <v>1</v>
      </c>
      <c r="H179" s="57">
        <v>49</v>
      </c>
      <c r="I179" s="57">
        <v>1</v>
      </c>
      <c r="J179" s="57">
        <v>9</v>
      </c>
      <c r="K179" s="57">
        <v>1</v>
      </c>
      <c r="L179" s="57">
        <v>2</v>
      </c>
      <c r="M179" s="57">
        <v>1</v>
      </c>
      <c r="N179" s="57">
        <v>1</v>
      </c>
      <c r="O179" s="57">
        <v>3</v>
      </c>
    </row>
    <row r="180" spans="1:15" ht="15.75" x14ac:dyDescent="0.25">
      <c r="A180" s="57">
        <v>179</v>
      </c>
      <c r="B180" s="57">
        <v>1</v>
      </c>
      <c r="C180" s="58">
        <v>27251.33</v>
      </c>
      <c r="D180" s="58">
        <v>26228.42</v>
      </c>
      <c r="E180" s="58">
        <v>6643.25</v>
      </c>
      <c r="F180" s="57">
        <v>1</v>
      </c>
      <c r="G180" s="57">
        <v>1</v>
      </c>
      <c r="H180" s="57">
        <v>56</v>
      </c>
      <c r="I180" s="57">
        <v>1</v>
      </c>
      <c r="J180" s="57">
        <v>5</v>
      </c>
      <c r="K180" s="57">
        <v>0</v>
      </c>
      <c r="L180" s="57">
        <v>1</v>
      </c>
      <c r="M180" s="57">
        <v>1</v>
      </c>
      <c r="N180" s="57">
        <v>1</v>
      </c>
      <c r="O180" s="57">
        <v>3</v>
      </c>
    </row>
    <row r="181" spans="1:15" ht="15.75" x14ac:dyDescent="0.25">
      <c r="A181" s="57">
        <v>180</v>
      </c>
      <c r="B181" s="57">
        <v>1</v>
      </c>
      <c r="C181" s="58">
        <v>43867</v>
      </c>
      <c r="D181" s="58">
        <v>27616.17</v>
      </c>
      <c r="E181" s="58">
        <v>11736.67</v>
      </c>
      <c r="F181" s="57">
        <v>2</v>
      </c>
      <c r="G181" s="57">
        <v>1</v>
      </c>
      <c r="H181" s="57">
        <v>41</v>
      </c>
      <c r="I181" s="57">
        <v>1</v>
      </c>
      <c r="J181" s="57">
        <v>8</v>
      </c>
      <c r="K181" s="57">
        <v>1</v>
      </c>
      <c r="L181" s="57">
        <v>4</v>
      </c>
      <c r="M181" s="57">
        <v>2</v>
      </c>
      <c r="N181" s="57">
        <v>1</v>
      </c>
      <c r="O181" s="57">
        <v>3</v>
      </c>
    </row>
    <row r="182" spans="1:15" ht="15.75" x14ac:dyDescent="0.25">
      <c r="A182" s="57">
        <v>181</v>
      </c>
      <c r="B182" s="57">
        <v>1</v>
      </c>
      <c r="C182" s="58">
        <v>35607.75</v>
      </c>
      <c r="D182" s="58">
        <v>17121.830000000002</v>
      </c>
      <c r="E182" s="58">
        <v>7540.9170000000004</v>
      </c>
      <c r="F182" s="57">
        <v>1</v>
      </c>
      <c r="G182" s="57">
        <v>1</v>
      </c>
      <c r="H182" s="57">
        <v>57</v>
      </c>
      <c r="I182" s="57">
        <v>2</v>
      </c>
      <c r="J182" s="57">
        <v>6</v>
      </c>
      <c r="K182" s="57">
        <v>1</v>
      </c>
      <c r="L182" s="57">
        <v>1</v>
      </c>
      <c r="M182" s="57">
        <v>1</v>
      </c>
      <c r="N182" s="57">
        <v>1</v>
      </c>
      <c r="O182" s="57">
        <v>3</v>
      </c>
    </row>
    <row r="183" spans="1:15" ht="15.75" x14ac:dyDescent="0.25">
      <c r="A183" s="57">
        <v>182</v>
      </c>
      <c r="B183" s="57">
        <v>1</v>
      </c>
      <c r="C183" s="58">
        <v>25124.58</v>
      </c>
      <c r="D183" s="58">
        <v>18068</v>
      </c>
      <c r="E183" s="58">
        <v>7812.9170000000004</v>
      </c>
      <c r="F183" s="57">
        <v>2</v>
      </c>
      <c r="G183" s="57">
        <v>1</v>
      </c>
      <c r="H183" s="57">
        <v>54</v>
      </c>
      <c r="I183" s="57">
        <v>1</v>
      </c>
      <c r="J183" s="57">
        <v>4</v>
      </c>
      <c r="K183" s="57">
        <v>0</v>
      </c>
      <c r="L183" s="57">
        <v>1</v>
      </c>
      <c r="M183" s="57">
        <v>1</v>
      </c>
      <c r="N183" s="57">
        <v>1</v>
      </c>
      <c r="O183" s="57">
        <v>3</v>
      </c>
    </row>
    <row r="184" spans="1:15" ht="15.75" x14ac:dyDescent="0.25">
      <c r="A184" s="57">
        <v>183</v>
      </c>
      <c r="B184" s="57">
        <v>1</v>
      </c>
      <c r="C184" s="58">
        <v>25395.5</v>
      </c>
      <c r="D184" s="58">
        <v>15630.83</v>
      </c>
      <c r="E184" s="58">
        <v>6798.4170000000004</v>
      </c>
      <c r="F184" s="57">
        <v>2</v>
      </c>
      <c r="G184" s="57">
        <v>1</v>
      </c>
      <c r="H184" s="57">
        <v>69</v>
      </c>
      <c r="I184" s="57">
        <v>1</v>
      </c>
      <c r="J184" s="57">
        <v>4</v>
      </c>
      <c r="K184" s="57">
        <v>0</v>
      </c>
      <c r="L184" s="57">
        <v>0</v>
      </c>
      <c r="M184" s="57">
        <v>1</v>
      </c>
      <c r="N184" s="57">
        <v>1</v>
      </c>
      <c r="O184" s="57">
        <v>3</v>
      </c>
    </row>
    <row r="185" spans="1:15" ht="15.75" x14ac:dyDescent="0.25">
      <c r="A185" s="57">
        <v>184</v>
      </c>
      <c r="B185" s="57">
        <v>1</v>
      </c>
      <c r="C185" s="58">
        <v>32334.33</v>
      </c>
      <c r="D185" s="58">
        <v>16598.919999999998</v>
      </c>
      <c r="E185" s="58">
        <v>6637.3329999999996</v>
      </c>
      <c r="F185" s="57">
        <v>1</v>
      </c>
      <c r="G185" s="57">
        <v>1</v>
      </c>
      <c r="H185" s="57">
        <v>49</v>
      </c>
      <c r="I185" s="57">
        <v>1</v>
      </c>
      <c r="J185" s="57">
        <v>5</v>
      </c>
      <c r="K185" s="57">
        <v>0</v>
      </c>
      <c r="L185" s="57">
        <v>1</v>
      </c>
      <c r="M185" s="57">
        <v>1</v>
      </c>
      <c r="N185" s="57">
        <v>1</v>
      </c>
      <c r="O185" s="57">
        <v>3</v>
      </c>
    </row>
    <row r="186" spans="1:15" ht="15.75" x14ac:dyDescent="0.25">
      <c r="A186" s="57">
        <v>185</v>
      </c>
      <c r="B186" s="57">
        <v>1</v>
      </c>
      <c r="C186" s="58">
        <v>40349.25</v>
      </c>
      <c r="D186" s="58">
        <v>16073.25</v>
      </c>
      <c r="E186" s="58">
        <v>9631.8330000000005</v>
      </c>
      <c r="F186" s="57">
        <v>2</v>
      </c>
      <c r="G186" s="57">
        <v>2</v>
      </c>
      <c r="H186" s="57">
        <v>46</v>
      </c>
      <c r="I186" s="57">
        <v>2</v>
      </c>
      <c r="J186" s="57">
        <v>6</v>
      </c>
      <c r="K186" s="57">
        <v>3</v>
      </c>
      <c r="L186" s="57">
        <v>0</v>
      </c>
      <c r="M186" s="57">
        <v>1</v>
      </c>
      <c r="N186" s="57">
        <v>1</v>
      </c>
      <c r="O186" s="57">
        <v>3</v>
      </c>
    </row>
    <row r="187" spans="1:15" ht="15.75" x14ac:dyDescent="0.25">
      <c r="A187" s="57">
        <v>186</v>
      </c>
      <c r="B187" s="57">
        <v>1</v>
      </c>
      <c r="C187" s="58">
        <v>62325.919999999998</v>
      </c>
      <c r="D187" s="58">
        <v>27595.5</v>
      </c>
      <c r="E187" s="58">
        <v>11365.17</v>
      </c>
      <c r="F187" s="57">
        <v>1</v>
      </c>
      <c r="G187" s="57">
        <v>1</v>
      </c>
      <c r="H187" s="57">
        <v>48</v>
      </c>
      <c r="I187" s="57">
        <v>1</v>
      </c>
      <c r="J187" s="57">
        <v>9</v>
      </c>
      <c r="K187" s="57">
        <v>1</v>
      </c>
      <c r="L187" s="57">
        <v>1</v>
      </c>
      <c r="M187" s="57">
        <v>1</v>
      </c>
      <c r="N187" s="57">
        <v>1</v>
      </c>
      <c r="O187" s="57">
        <v>3</v>
      </c>
    </row>
    <row r="188" spans="1:15" ht="15.75" x14ac:dyDescent="0.25">
      <c r="A188" s="57">
        <v>187</v>
      </c>
      <c r="B188" s="57">
        <v>1</v>
      </c>
      <c r="C188" s="58">
        <v>28031.67</v>
      </c>
      <c r="D188" s="58">
        <v>14390.5</v>
      </c>
      <c r="E188" s="58">
        <v>4418.5829999999996</v>
      </c>
      <c r="F188" s="57">
        <v>2</v>
      </c>
      <c r="G188" s="57">
        <v>1</v>
      </c>
      <c r="H188" s="57">
        <v>52</v>
      </c>
      <c r="I188" s="57">
        <v>2</v>
      </c>
      <c r="J188" s="57">
        <v>4</v>
      </c>
      <c r="K188" s="57">
        <v>0</v>
      </c>
      <c r="L188" s="57">
        <v>1</v>
      </c>
      <c r="M188" s="57">
        <v>1</v>
      </c>
      <c r="N188" s="57">
        <v>1</v>
      </c>
      <c r="O188" s="57">
        <v>3</v>
      </c>
    </row>
    <row r="189" spans="1:15" ht="15.75" x14ac:dyDescent="0.25">
      <c r="A189" s="57">
        <v>188</v>
      </c>
      <c r="B189" s="57">
        <v>1</v>
      </c>
      <c r="C189" s="58">
        <v>7257.5</v>
      </c>
      <c r="D189" s="58">
        <v>3076.8330000000001</v>
      </c>
      <c r="E189" s="58">
        <v>1905.5</v>
      </c>
      <c r="F189" s="57">
        <v>1</v>
      </c>
      <c r="G189" s="57">
        <v>1</v>
      </c>
      <c r="H189" s="57">
        <v>46</v>
      </c>
      <c r="I189" s="57">
        <v>1</v>
      </c>
      <c r="J189" s="57">
        <v>1</v>
      </c>
      <c r="K189" s="57">
        <v>0</v>
      </c>
      <c r="L189" s="57">
        <v>0</v>
      </c>
      <c r="M189" s="57">
        <v>1</v>
      </c>
      <c r="N189" s="57">
        <v>1</v>
      </c>
      <c r="O189" s="57">
        <v>3</v>
      </c>
    </row>
    <row r="190" spans="1:15" ht="15.75" x14ac:dyDescent="0.25">
      <c r="A190" s="57">
        <v>189</v>
      </c>
      <c r="B190" s="57">
        <v>1</v>
      </c>
      <c r="C190" s="58">
        <v>37540.58</v>
      </c>
      <c r="D190" s="58">
        <v>15222.58</v>
      </c>
      <c r="E190" s="58">
        <v>6341.6670000000004</v>
      </c>
      <c r="F190" s="57">
        <v>1</v>
      </c>
      <c r="G190" s="57">
        <v>1</v>
      </c>
      <c r="H190" s="57">
        <v>42</v>
      </c>
      <c r="I190" s="57">
        <v>1</v>
      </c>
      <c r="J190" s="57">
        <v>5</v>
      </c>
      <c r="K190" s="57">
        <v>0</v>
      </c>
      <c r="L190" s="57">
        <v>2</v>
      </c>
      <c r="M190" s="57">
        <v>1</v>
      </c>
      <c r="N190" s="57">
        <v>1</v>
      </c>
      <c r="O190" s="57">
        <v>3</v>
      </c>
    </row>
    <row r="191" spans="1:15" ht="15.75" x14ac:dyDescent="0.25">
      <c r="A191" s="57">
        <v>190</v>
      </c>
      <c r="B191" s="57">
        <v>1</v>
      </c>
      <c r="C191" s="58">
        <v>7930.4170000000004</v>
      </c>
      <c r="D191" s="58">
        <v>3485.0830000000001</v>
      </c>
      <c r="E191" s="58">
        <v>2272.3330000000001</v>
      </c>
      <c r="F191" s="57">
        <v>1</v>
      </c>
      <c r="G191" s="57">
        <v>1</v>
      </c>
      <c r="H191" s="57">
        <v>79</v>
      </c>
      <c r="I191" s="57">
        <v>1</v>
      </c>
      <c r="J191" s="57">
        <v>1</v>
      </c>
      <c r="K191" s="57">
        <v>0</v>
      </c>
      <c r="L191" s="57">
        <v>0</v>
      </c>
      <c r="M191" s="57">
        <v>2</v>
      </c>
      <c r="N191" s="57">
        <v>2</v>
      </c>
      <c r="O191" s="57">
        <v>3</v>
      </c>
    </row>
    <row r="192" spans="1:15" ht="15.75" x14ac:dyDescent="0.25">
      <c r="A192" s="57">
        <v>191</v>
      </c>
      <c r="B192" s="57">
        <v>1</v>
      </c>
      <c r="C192" s="58">
        <v>31750.75</v>
      </c>
      <c r="D192" s="58">
        <v>16201.75</v>
      </c>
      <c r="E192" s="58">
        <v>7506.5829999999996</v>
      </c>
      <c r="F192" s="57">
        <v>2</v>
      </c>
      <c r="G192" s="57">
        <v>1</v>
      </c>
      <c r="H192" s="57">
        <v>44</v>
      </c>
      <c r="I192" s="57">
        <v>1</v>
      </c>
      <c r="J192" s="57">
        <v>4</v>
      </c>
      <c r="K192" s="57">
        <v>0</v>
      </c>
      <c r="L192" s="57">
        <v>2</v>
      </c>
      <c r="M192" s="57">
        <v>1</v>
      </c>
      <c r="N192" s="57">
        <v>1</v>
      </c>
      <c r="O192" s="57">
        <v>3</v>
      </c>
    </row>
    <row r="193" spans="1:15" ht="15.75" x14ac:dyDescent="0.25">
      <c r="A193" s="57">
        <v>192</v>
      </c>
      <c r="B193" s="57">
        <v>1</v>
      </c>
      <c r="C193" s="58">
        <v>56007.75</v>
      </c>
      <c r="D193" s="58">
        <v>29575</v>
      </c>
      <c r="E193" s="58">
        <v>8705.5</v>
      </c>
      <c r="F193" s="57">
        <v>1</v>
      </c>
      <c r="G193" s="57">
        <v>1</v>
      </c>
      <c r="H193" s="57">
        <v>45</v>
      </c>
      <c r="I193" s="57">
        <v>1</v>
      </c>
      <c r="J193" s="57">
        <v>7</v>
      </c>
      <c r="K193" s="57">
        <v>0</v>
      </c>
      <c r="L193" s="57">
        <v>4</v>
      </c>
      <c r="M193" s="57">
        <v>1</v>
      </c>
      <c r="N193" s="57">
        <v>1</v>
      </c>
      <c r="O193" s="57">
        <v>3</v>
      </c>
    </row>
    <row r="194" spans="1:15" ht="15.75" x14ac:dyDescent="0.25">
      <c r="A194" s="57">
        <v>193</v>
      </c>
      <c r="B194" s="57">
        <v>1</v>
      </c>
      <c r="C194" s="58">
        <v>24389.08</v>
      </c>
      <c r="D194" s="58">
        <v>5436.3329999999996</v>
      </c>
      <c r="E194" s="58">
        <v>3090.9169999999999</v>
      </c>
      <c r="F194" s="57">
        <v>1</v>
      </c>
      <c r="G194" s="57">
        <v>1</v>
      </c>
      <c r="H194" s="57">
        <v>58</v>
      </c>
      <c r="I194" s="57">
        <v>1</v>
      </c>
      <c r="J194" s="57">
        <v>3</v>
      </c>
      <c r="K194" s="57">
        <v>0</v>
      </c>
      <c r="L194" s="57">
        <v>1</v>
      </c>
      <c r="M194" s="57">
        <v>1</v>
      </c>
      <c r="N194" s="57">
        <v>1</v>
      </c>
      <c r="O194" s="57">
        <v>3</v>
      </c>
    </row>
    <row r="195" spans="1:15" ht="15.75" x14ac:dyDescent="0.25">
      <c r="A195" s="57">
        <v>194</v>
      </c>
      <c r="B195" s="57">
        <v>1</v>
      </c>
      <c r="C195" s="58">
        <v>36474.17</v>
      </c>
      <c r="D195" s="58">
        <v>13191</v>
      </c>
      <c r="E195" s="58">
        <v>5812.9170000000004</v>
      </c>
      <c r="F195" s="57">
        <v>2</v>
      </c>
      <c r="G195" s="57">
        <v>2</v>
      </c>
      <c r="H195" s="57">
        <v>72</v>
      </c>
      <c r="I195" s="57">
        <v>2</v>
      </c>
      <c r="J195" s="57">
        <v>4</v>
      </c>
      <c r="K195" s="57">
        <v>0</v>
      </c>
      <c r="L195" s="57">
        <v>1</v>
      </c>
      <c r="M195" s="57">
        <v>1</v>
      </c>
      <c r="N195" s="57">
        <v>1</v>
      </c>
      <c r="O195" s="57">
        <v>3</v>
      </c>
    </row>
    <row r="196" spans="1:15" ht="15.75" x14ac:dyDescent="0.25">
      <c r="A196" s="57">
        <v>195</v>
      </c>
      <c r="B196" s="57">
        <v>1</v>
      </c>
      <c r="C196" s="58">
        <v>56864.17</v>
      </c>
      <c r="D196" s="58">
        <v>42098.080000000002</v>
      </c>
      <c r="E196" s="58">
        <v>10505.83</v>
      </c>
      <c r="F196" s="57">
        <v>2</v>
      </c>
      <c r="G196" s="57">
        <v>1</v>
      </c>
      <c r="H196" s="57">
        <v>40</v>
      </c>
      <c r="I196" s="57">
        <v>1</v>
      </c>
      <c r="J196" s="57">
        <v>6</v>
      </c>
      <c r="K196" s="57">
        <v>0</v>
      </c>
      <c r="L196" s="57">
        <v>4</v>
      </c>
      <c r="M196" s="57">
        <v>1</v>
      </c>
      <c r="N196" s="57">
        <v>1</v>
      </c>
      <c r="O196" s="57">
        <v>3</v>
      </c>
    </row>
    <row r="197" spans="1:15" ht="15.75" x14ac:dyDescent="0.25">
      <c r="A197" s="57">
        <v>196</v>
      </c>
      <c r="B197" s="57">
        <v>1</v>
      </c>
      <c r="C197" s="58">
        <v>19523.330000000002</v>
      </c>
      <c r="D197" s="58">
        <v>8227.8330000000005</v>
      </c>
      <c r="E197" s="58">
        <v>4458.5829999999996</v>
      </c>
      <c r="F197" s="57">
        <v>1</v>
      </c>
      <c r="G197" s="57">
        <v>1</v>
      </c>
      <c r="H197" s="57">
        <v>27</v>
      </c>
      <c r="I197" s="57">
        <v>1</v>
      </c>
      <c r="J197" s="57">
        <v>2</v>
      </c>
      <c r="K197" s="57">
        <v>0</v>
      </c>
      <c r="L197" s="57">
        <v>0</v>
      </c>
      <c r="M197" s="57">
        <v>1</v>
      </c>
      <c r="N197" s="57">
        <v>1</v>
      </c>
      <c r="O197" s="57">
        <v>3</v>
      </c>
    </row>
    <row r="198" spans="1:15" ht="15.75" x14ac:dyDescent="0.25">
      <c r="A198" s="57">
        <v>197</v>
      </c>
      <c r="B198" s="57">
        <v>1</v>
      </c>
      <c r="C198" s="58">
        <v>39283.75</v>
      </c>
      <c r="D198" s="58">
        <v>16498.669999999998</v>
      </c>
      <c r="E198" s="58">
        <v>7737.8329999999996</v>
      </c>
      <c r="F198" s="57">
        <v>2</v>
      </c>
      <c r="G198" s="57">
        <v>1</v>
      </c>
      <c r="H198" s="57">
        <v>62</v>
      </c>
      <c r="I198" s="57">
        <v>1</v>
      </c>
      <c r="J198" s="57">
        <v>4</v>
      </c>
      <c r="K198" s="57">
        <v>0</v>
      </c>
      <c r="L198" s="57">
        <v>1</v>
      </c>
      <c r="M198" s="57">
        <v>1</v>
      </c>
      <c r="N198" s="57">
        <v>1</v>
      </c>
      <c r="O198" s="57">
        <v>3</v>
      </c>
    </row>
    <row r="199" spans="1:15" ht="15.75" x14ac:dyDescent="0.25">
      <c r="A199" s="57">
        <v>198</v>
      </c>
      <c r="B199" s="57">
        <v>1</v>
      </c>
      <c r="C199" s="58">
        <v>10604.92</v>
      </c>
      <c r="D199" s="58">
        <v>5714.9170000000004</v>
      </c>
      <c r="E199" s="58">
        <v>1884.3330000000001</v>
      </c>
      <c r="F199" s="57">
        <v>2</v>
      </c>
      <c r="G199" s="57">
        <v>1</v>
      </c>
      <c r="H199" s="57">
        <v>36</v>
      </c>
      <c r="I199" s="57">
        <v>1</v>
      </c>
      <c r="J199" s="57">
        <v>1</v>
      </c>
      <c r="K199" s="57">
        <v>0</v>
      </c>
      <c r="L199" s="57">
        <v>0</v>
      </c>
      <c r="M199" s="57">
        <v>1</v>
      </c>
      <c r="N199" s="57">
        <v>1</v>
      </c>
      <c r="O199" s="57">
        <v>3</v>
      </c>
    </row>
    <row r="200" spans="1:15" ht="15.75" x14ac:dyDescent="0.25">
      <c r="A200" s="57">
        <v>199</v>
      </c>
      <c r="B200" s="57">
        <v>1</v>
      </c>
      <c r="C200" s="58">
        <v>14039.5</v>
      </c>
      <c r="D200" s="58">
        <v>6586.4170000000004</v>
      </c>
      <c r="E200" s="58">
        <v>2218.5830000000001</v>
      </c>
      <c r="F200" s="57">
        <v>2</v>
      </c>
      <c r="G200" s="57">
        <v>1</v>
      </c>
      <c r="H200" s="57">
        <v>48</v>
      </c>
      <c r="I200" s="57">
        <v>1</v>
      </c>
      <c r="J200" s="57">
        <v>1</v>
      </c>
      <c r="K200" s="57">
        <v>0</v>
      </c>
      <c r="L200" s="57">
        <v>0</v>
      </c>
      <c r="M200" s="57">
        <v>1</v>
      </c>
      <c r="N200" s="57">
        <v>1</v>
      </c>
      <c r="O200" s="57">
        <v>3</v>
      </c>
    </row>
    <row r="201" spans="1:15" ht="15.75" x14ac:dyDescent="0.25">
      <c r="A201" s="57">
        <v>200</v>
      </c>
      <c r="B201" s="57">
        <v>1</v>
      </c>
      <c r="C201" s="58">
        <v>29141.08</v>
      </c>
      <c r="D201" s="58">
        <v>18751.75</v>
      </c>
      <c r="E201" s="58">
        <v>3610.75</v>
      </c>
      <c r="F201" s="57">
        <v>2</v>
      </c>
      <c r="G201" s="57">
        <v>1</v>
      </c>
      <c r="H201" s="57">
        <v>54</v>
      </c>
      <c r="I201" s="57">
        <v>1</v>
      </c>
      <c r="J201" s="57">
        <v>2</v>
      </c>
      <c r="K201" s="57">
        <v>0</v>
      </c>
      <c r="L201" s="57">
        <v>0</v>
      </c>
      <c r="M201" s="57">
        <v>1</v>
      </c>
      <c r="N201" s="57">
        <v>1</v>
      </c>
      <c r="O201" s="57">
        <v>3</v>
      </c>
    </row>
    <row r="202" spans="1:15" ht="15.75" x14ac:dyDescent="0.25">
      <c r="A202" s="57">
        <v>201</v>
      </c>
      <c r="B202" s="57">
        <v>1</v>
      </c>
      <c r="C202" s="58">
        <v>15183</v>
      </c>
      <c r="D202" s="58">
        <v>9512.6669999999995</v>
      </c>
      <c r="E202" s="58">
        <v>3695.1669999999999</v>
      </c>
      <c r="F202" s="57">
        <v>2</v>
      </c>
      <c r="G202" s="57">
        <v>1</v>
      </c>
      <c r="H202" s="57">
        <v>79</v>
      </c>
      <c r="I202" s="57">
        <v>1</v>
      </c>
      <c r="J202" s="57">
        <v>1</v>
      </c>
      <c r="K202" s="57">
        <v>0</v>
      </c>
      <c r="L202" s="57">
        <v>0</v>
      </c>
      <c r="M202" s="57">
        <v>1</v>
      </c>
      <c r="N202" s="57">
        <v>1</v>
      </c>
      <c r="O202" s="57">
        <v>3</v>
      </c>
    </row>
    <row r="203" spans="1:15" ht="15.75" x14ac:dyDescent="0.25">
      <c r="A203" s="57">
        <v>202</v>
      </c>
      <c r="B203" s="57">
        <v>1</v>
      </c>
      <c r="C203" s="58">
        <v>50983.33</v>
      </c>
      <c r="D203" s="58">
        <v>33201.919999999998</v>
      </c>
      <c r="E203" s="58">
        <v>6250.5</v>
      </c>
      <c r="F203" s="57">
        <v>2</v>
      </c>
      <c r="G203" s="57">
        <v>2</v>
      </c>
      <c r="H203" s="57">
        <v>46</v>
      </c>
      <c r="I203" s="57">
        <v>1</v>
      </c>
      <c r="J203" s="57">
        <v>3</v>
      </c>
      <c r="K203" s="57">
        <v>0</v>
      </c>
      <c r="L203" s="57">
        <v>1</v>
      </c>
      <c r="M203" s="57">
        <v>1</v>
      </c>
      <c r="N203" s="57">
        <v>1</v>
      </c>
      <c r="O203" s="57">
        <v>3</v>
      </c>
    </row>
    <row r="204" spans="1:15" ht="15.75" x14ac:dyDescent="0.25">
      <c r="A204" s="57">
        <v>203</v>
      </c>
      <c r="B204" s="57">
        <v>1</v>
      </c>
      <c r="C204" s="58">
        <v>138086.29999999999</v>
      </c>
      <c r="D204" s="58">
        <v>40195.67</v>
      </c>
      <c r="E204" s="58">
        <v>13849.25</v>
      </c>
      <c r="F204" s="57">
        <v>2</v>
      </c>
      <c r="G204" s="57">
        <v>1</v>
      </c>
      <c r="H204" s="57">
        <v>51</v>
      </c>
      <c r="I204" s="57">
        <v>2</v>
      </c>
      <c r="J204" s="57">
        <v>8</v>
      </c>
      <c r="K204" s="57">
        <v>2</v>
      </c>
      <c r="L204" s="57">
        <v>0</v>
      </c>
      <c r="M204" s="57">
        <v>1</v>
      </c>
      <c r="N204" s="57">
        <v>1</v>
      </c>
      <c r="O204" s="57">
        <v>3</v>
      </c>
    </row>
    <row r="205" spans="1:15" ht="15.75" x14ac:dyDescent="0.25">
      <c r="A205" s="57">
        <v>204</v>
      </c>
      <c r="B205" s="57">
        <v>1</v>
      </c>
      <c r="C205" s="58">
        <v>90580.91</v>
      </c>
      <c r="D205" s="58">
        <v>45505.58</v>
      </c>
      <c r="E205" s="58">
        <v>11060.75</v>
      </c>
      <c r="F205" s="57">
        <v>2</v>
      </c>
      <c r="G205" s="57">
        <v>1</v>
      </c>
      <c r="H205" s="57">
        <v>58</v>
      </c>
      <c r="I205" s="57">
        <v>2</v>
      </c>
      <c r="J205" s="57">
        <v>5</v>
      </c>
      <c r="K205" s="57">
        <v>0</v>
      </c>
      <c r="L205" s="57">
        <v>1</v>
      </c>
      <c r="M205" s="57">
        <v>1</v>
      </c>
      <c r="N205" s="57">
        <v>1</v>
      </c>
      <c r="O205" s="57">
        <v>3</v>
      </c>
    </row>
    <row r="206" spans="1:15" ht="15.75" x14ac:dyDescent="0.25">
      <c r="A206" s="57">
        <v>205</v>
      </c>
      <c r="B206" s="57">
        <v>1</v>
      </c>
      <c r="C206" s="58">
        <v>64474</v>
      </c>
      <c r="D206" s="58">
        <v>44646</v>
      </c>
      <c r="E206" s="58">
        <v>2864.75</v>
      </c>
      <c r="F206" s="57">
        <v>2</v>
      </c>
      <c r="G206" s="57">
        <v>1</v>
      </c>
      <c r="H206" s="57">
        <v>51</v>
      </c>
      <c r="I206" s="57">
        <v>1</v>
      </c>
      <c r="J206" s="57">
        <v>2</v>
      </c>
      <c r="K206" s="57">
        <v>0</v>
      </c>
      <c r="L206" s="57">
        <v>0</v>
      </c>
      <c r="M206" s="57">
        <v>1</v>
      </c>
      <c r="N206" s="57">
        <v>1</v>
      </c>
      <c r="O206" s="57">
        <v>3</v>
      </c>
    </row>
    <row r="207" spans="1:15" ht="15.75" x14ac:dyDescent="0.25">
      <c r="A207" s="57">
        <v>206</v>
      </c>
      <c r="B207" s="57">
        <v>1</v>
      </c>
      <c r="C207" s="58">
        <v>73592.5</v>
      </c>
      <c r="D207" s="58">
        <v>54815.92</v>
      </c>
      <c r="E207" s="58">
        <v>10688.17</v>
      </c>
      <c r="F207" s="57">
        <v>2</v>
      </c>
      <c r="G207" s="57">
        <v>1</v>
      </c>
      <c r="H207" s="57">
        <v>54</v>
      </c>
      <c r="I207" s="57">
        <v>1</v>
      </c>
      <c r="J207" s="57">
        <v>2</v>
      </c>
      <c r="K207" s="57">
        <v>0</v>
      </c>
      <c r="L207" s="57">
        <v>0</v>
      </c>
      <c r="M207" s="57">
        <v>1</v>
      </c>
      <c r="N207" s="57">
        <v>1</v>
      </c>
      <c r="O207" s="57">
        <v>3</v>
      </c>
    </row>
    <row r="208" spans="1:15" ht="15.75" x14ac:dyDescent="0.25">
      <c r="A208" s="57">
        <v>207</v>
      </c>
      <c r="B208" s="57">
        <v>1</v>
      </c>
      <c r="C208" s="58">
        <v>347924.8</v>
      </c>
      <c r="D208" s="58">
        <v>82590.84</v>
      </c>
      <c r="E208" s="58">
        <v>8978.4169999999995</v>
      </c>
      <c r="F208" s="57">
        <v>2</v>
      </c>
      <c r="G208" s="57">
        <v>1</v>
      </c>
      <c r="H208" s="57">
        <v>45</v>
      </c>
      <c r="I208" s="57">
        <v>1</v>
      </c>
      <c r="J208" s="57">
        <v>4</v>
      </c>
      <c r="K208" s="57">
        <v>1</v>
      </c>
      <c r="L208" s="57">
        <v>1</v>
      </c>
      <c r="M208" s="57">
        <v>1</v>
      </c>
      <c r="N208" s="57">
        <v>1</v>
      </c>
      <c r="O208" s="57">
        <v>3</v>
      </c>
    </row>
    <row r="209" spans="1:15" ht="15.75" x14ac:dyDescent="0.25">
      <c r="A209" s="57">
        <v>208</v>
      </c>
      <c r="B209" s="57">
        <v>1</v>
      </c>
      <c r="C209" s="58">
        <v>721012</v>
      </c>
      <c r="D209" s="58">
        <v>55816.58</v>
      </c>
      <c r="E209" s="58">
        <v>8297.5</v>
      </c>
      <c r="F209" s="57">
        <v>2</v>
      </c>
      <c r="G209" s="57">
        <v>1</v>
      </c>
      <c r="H209" s="57">
        <v>52</v>
      </c>
      <c r="I209" s="57">
        <v>1</v>
      </c>
      <c r="J209" s="57">
        <v>3</v>
      </c>
      <c r="K209" s="57">
        <v>0</v>
      </c>
      <c r="L209" s="57">
        <v>0</v>
      </c>
      <c r="M209" s="57">
        <v>1</v>
      </c>
      <c r="N209" s="57">
        <v>1</v>
      </c>
      <c r="O209" s="57">
        <v>3</v>
      </c>
    </row>
    <row r="210" spans="1:15" ht="15.75" x14ac:dyDescent="0.25">
      <c r="A210" s="57">
        <v>209</v>
      </c>
      <c r="B210" s="57">
        <v>2</v>
      </c>
      <c r="C210" s="58">
        <v>7816.6670000000004</v>
      </c>
      <c r="D210" s="58">
        <v>10098.33</v>
      </c>
      <c r="E210" s="58">
        <v>6558.8329999999996</v>
      </c>
      <c r="F210" s="57">
        <v>2</v>
      </c>
      <c r="G210" s="57">
        <v>2</v>
      </c>
      <c r="H210" s="57">
        <v>59</v>
      </c>
      <c r="I210" s="57">
        <v>1</v>
      </c>
      <c r="J210" s="57">
        <v>7</v>
      </c>
      <c r="K210" s="57">
        <v>2</v>
      </c>
      <c r="L210" s="57">
        <v>2</v>
      </c>
      <c r="M210" s="57">
        <v>1</v>
      </c>
      <c r="N210" s="57">
        <v>2</v>
      </c>
      <c r="O210" s="57">
        <v>1</v>
      </c>
    </row>
    <row r="211" spans="1:15" ht="15.75" x14ac:dyDescent="0.25">
      <c r="A211" s="57">
        <v>210</v>
      </c>
      <c r="B211" s="57">
        <v>2</v>
      </c>
      <c r="C211" s="58">
        <v>10800</v>
      </c>
      <c r="D211" s="58">
        <v>11395.75</v>
      </c>
      <c r="E211" s="58">
        <v>7539</v>
      </c>
      <c r="F211" s="57">
        <v>2</v>
      </c>
      <c r="G211" s="57">
        <v>1</v>
      </c>
      <c r="H211" s="57">
        <v>32</v>
      </c>
      <c r="I211" s="57">
        <v>2</v>
      </c>
      <c r="J211" s="57">
        <v>9</v>
      </c>
      <c r="K211" s="57">
        <v>1</v>
      </c>
      <c r="L211" s="57">
        <v>5</v>
      </c>
      <c r="M211" s="57">
        <v>1</v>
      </c>
      <c r="N211" s="57">
        <v>1</v>
      </c>
      <c r="O211" s="57">
        <v>1</v>
      </c>
    </row>
    <row r="212" spans="1:15" ht="15.75" x14ac:dyDescent="0.25">
      <c r="A212" s="57">
        <v>211</v>
      </c>
      <c r="B212" s="57">
        <v>2</v>
      </c>
      <c r="C212" s="58">
        <v>12346</v>
      </c>
      <c r="D212" s="58">
        <v>13240.5</v>
      </c>
      <c r="E212" s="58">
        <v>7994.4170000000004</v>
      </c>
      <c r="F212" s="57">
        <v>2</v>
      </c>
      <c r="G212" s="57">
        <v>1</v>
      </c>
      <c r="H212" s="57">
        <v>38</v>
      </c>
      <c r="I212" s="57">
        <v>2</v>
      </c>
      <c r="J212" s="57">
        <v>10</v>
      </c>
      <c r="K212" s="57">
        <v>1</v>
      </c>
      <c r="L212" s="57">
        <v>3</v>
      </c>
      <c r="M212" s="57">
        <v>1</v>
      </c>
      <c r="N212" s="57">
        <v>3</v>
      </c>
      <c r="O212" s="57">
        <v>1</v>
      </c>
    </row>
    <row r="213" spans="1:15" ht="15.75" x14ac:dyDescent="0.25">
      <c r="A213" s="57">
        <v>212</v>
      </c>
      <c r="B213" s="57">
        <v>2</v>
      </c>
      <c r="C213" s="58">
        <v>15522</v>
      </c>
      <c r="D213" s="58">
        <v>20990.33</v>
      </c>
      <c r="E213" s="58">
        <v>12270.25</v>
      </c>
      <c r="F213" s="57">
        <v>2</v>
      </c>
      <c r="G213" s="57">
        <v>1</v>
      </c>
      <c r="H213" s="57">
        <v>57</v>
      </c>
      <c r="I213" s="57">
        <v>2</v>
      </c>
      <c r="J213" s="57">
        <v>12</v>
      </c>
      <c r="K213" s="57">
        <v>2</v>
      </c>
      <c r="L213" s="57">
        <v>1</v>
      </c>
      <c r="M213" s="57">
        <v>1</v>
      </c>
      <c r="N213" s="57">
        <v>1</v>
      </c>
      <c r="O213" s="57">
        <v>1</v>
      </c>
    </row>
    <row r="214" spans="1:15" ht="15.75" x14ac:dyDescent="0.25">
      <c r="A214" s="57">
        <v>213</v>
      </c>
      <c r="B214" s="57">
        <v>2</v>
      </c>
      <c r="C214" s="58">
        <v>11222.92</v>
      </c>
      <c r="D214" s="58">
        <v>10436.83</v>
      </c>
      <c r="E214" s="58">
        <v>6566.4170000000004</v>
      </c>
      <c r="F214" s="57">
        <v>2</v>
      </c>
      <c r="G214" s="57">
        <v>2</v>
      </c>
      <c r="H214" s="57">
        <v>37</v>
      </c>
      <c r="I214" s="57">
        <v>1</v>
      </c>
      <c r="J214" s="57">
        <v>8</v>
      </c>
      <c r="K214" s="57">
        <v>1</v>
      </c>
      <c r="L214" s="57">
        <v>5</v>
      </c>
      <c r="M214" s="57">
        <v>1</v>
      </c>
      <c r="N214" s="57">
        <v>1</v>
      </c>
      <c r="O214" s="57">
        <v>1</v>
      </c>
    </row>
    <row r="215" spans="1:15" ht="15.75" x14ac:dyDescent="0.25">
      <c r="A215" s="57">
        <v>214</v>
      </c>
      <c r="B215" s="57">
        <v>2</v>
      </c>
      <c r="C215" s="58">
        <v>11419.17</v>
      </c>
      <c r="D215" s="58">
        <v>11287.08</v>
      </c>
      <c r="E215" s="58">
        <v>6709.1670000000004</v>
      </c>
      <c r="F215" s="57">
        <v>2</v>
      </c>
      <c r="G215" s="57">
        <v>1</v>
      </c>
      <c r="H215" s="57">
        <v>45</v>
      </c>
      <c r="I215" s="57">
        <v>1</v>
      </c>
      <c r="J215" s="57">
        <v>8</v>
      </c>
      <c r="K215" s="57">
        <v>2</v>
      </c>
      <c r="L215" s="57">
        <v>4</v>
      </c>
      <c r="M215" s="57">
        <v>1</v>
      </c>
      <c r="N215" s="57">
        <v>1</v>
      </c>
      <c r="O215" s="57">
        <v>1</v>
      </c>
    </row>
    <row r="216" spans="1:15" ht="15.75" x14ac:dyDescent="0.25">
      <c r="A216" s="57">
        <v>215</v>
      </c>
      <c r="B216" s="57">
        <v>2</v>
      </c>
      <c r="C216" s="58">
        <v>9513.5</v>
      </c>
      <c r="D216" s="58">
        <v>10405.25</v>
      </c>
      <c r="E216" s="58">
        <v>7248</v>
      </c>
      <c r="F216" s="57">
        <v>2</v>
      </c>
      <c r="G216" s="57">
        <v>1</v>
      </c>
      <c r="H216" s="57">
        <v>52</v>
      </c>
      <c r="I216" s="57">
        <v>1</v>
      </c>
      <c r="J216" s="57">
        <v>6</v>
      </c>
      <c r="K216" s="57">
        <v>1</v>
      </c>
      <c r="L216" s="57">
        <v>3</v>
      </c>
      <c r="M216" s="57">
        <v>1</v>
      </c>
      <c r="N216" s="57">
        <v>1</v>
      </c>
      <c r="O216" s="57">
        <v>2</v>
      </c>
    </row>
    <row r="217" spans="1:15" ht="15.75" x14ac:dyDescent="0.25">
      <c r="A217" s="57">
        <v>216</v>
      </c>
      <c r="B217" s="57">
        <v>2</v>
      </c>
      <c r="C217" s="58">
        <v>6491.75</v>
      </c>
      <c r="D217" s="58">
        <v>8808.5</v>
      </c>
      <c r="E217" s="58">
        <v>3672.5830000000001</v>
      </c>
      <c r="F217" s="57">
        <v>2</v>
      </c>
      <c r="G217" s="57">
        <v>2</v>
      </c>
      <c r="H217" s="57">
        <v>53</v>
      </c>
      <c r="I217" s="57">
        <v>1</v>
      </c>
      <c r="J217" s="57">
        <v>4</v>
      </c>
      <c r="K217" s="57">
        <v>0</v>
      </c>
      <c r="L217" s="57">
        <v>2</v>
      </c>
      <c r="M217" s="57">
        <v>1</v>
      </c>
      <c r="N217" s="57">
        <v>1</v>
      </c>
      <c r="O217" s="57">
        <v>2</v>
      </c>
    </row>
    <row r="218" spans="1:15" ht="15.75" x14ac:dyDescent="0.25">
      <c r="A218" s="57">
        <v>217</v>
      </c>
      <c r="B218" s="57">
        <v>2</v>
      </c>
      <c r="C218" s="58">
        <v>10280.42</v>
      </c>
      <c r="D218" s="58">
        <v>10506.33</v>
      </c>
      <c r="E218" s="58">
        <v>7119.9170000000004</v>
      </c>
      <c r="F218" s="57">
        <v>2</v>
      </c>
      <c r="G218" s="57">
        <v>1</v>
      </c>
      <c r="H218" s="57">
        <v>33</v>
      </c>
      <c r="I218" s="57">
        <v>1</v>
      </c>
      <c r="J218" s="57">
        <v>6</v>
      </c>
      <c r="K218" s="57">
        <v>1</v>
      </c>
      <c r="L218" s="57">
        <v>3</v>
      </c>
      <c r="M218" s="57">
        <v>1</v>
      </c>
      <c r="N218" s="57">
        <v>3</v>
      </c>
      <c r="O218" s="57">
        <v>2</v>
      </c>
    </row>
    <row r="219" spans="1:15" ht="15.75" x14ac:dyDescent="0.25">
      <c r="A219" s="57">
        <v>218</v>
      </c>
      <c r="B219" s="57">
        <v>2</v>
      </c>
      <c r="C219" s="58">
        <v>12118.67</v>
      </c>
      <c r="D219" s="58">
        <v>12188.58</v>
      </c>
      <c r="E219" s="58">
        <v>7791.75</v>
      </c>
      <c r="F219" s="57">
        <v>2</v>
      </c>
      <c r="G219" s="57">
        <v>2</v>
      </c>
      <c r="H219" s="57">
        <v>42</v>
      </c>
      <c r="I219" s="57">
        <v>2</v>
      </c>
      <c r="J219" s="57">
        <v>7</v>
      </c>
      <c r="K219" s="57">
        <v>2</v>
      </c>
      <c r="L219" s="57">
        <v>2</v>
      </c>
      <c r="M219" s="57">
        <v>1</v>
      </c>
      <c r="N219" s="57">
        <v>1</v>
      </c>
      <c r="O219" s="57">
        <v>2</v>
      </c>
    </row>
    <row r="220" spans="1:15" ht="15.75" x14ac:dyDescent="0.25">
      <c r="A220" s="57">
        <v>219</v>
      </c>
      <c r="B220" s="57">
        <v>2</v>
      </c>
      <c r="C220" s="58">
        <v>7500.25</v>
      </c>
      <c r="D220" s="58">
        <v>8188.5</v>
      </c>
      <c r="E220" s="58">
        <v>4737.5</v>
      </c>
      <c r="F220" s="57">
        <v>2</v>
      </c>
      <c r="G220" s="57">
        <v>2</v>
      </c>
      <c r="H220" s="57">
        <v>29</v>
      </c>
      <c r="I220" s="57">
        <v>1</v>
      </c>
      <c r="J220" s="57">
        <v>4</v>
      </c>
      <c r="K220" s="57">
        <v>1</v>
      </c>
      <c r="L220" s="57">
        <v>2</v>
      </c>
      <c r="M220" s="57">
        <v>1</v>
      </c>
      <c r="N220" s="57">
        <v>1</v>
      </c>
      <c r="O220" s="57">
        <v>2</v>
      </c>
    </row>
    <row r="221" spans="1:15" ht="15.75" x14ac:dyDescent="0.25">
      <c r="A221" s="57">
        <v>220</v>
      </c>
      <c r="B221" s="57">
        <v>2</v>
      </c>
      <c r="C221" s="58">
        <v>3836.8330000000001</v>
      </c>
      <c r="D221" s="58">
        <v>4815.9170000000004</v>
      </c>
      <c r="E221" s="58">
        <v>2224.9169999999999</v>
      </c>
      <c r="F221" s="57">
        <v>2</v>
      </c>
      <c r="G221" s="57">
        <v>2</v>
      </c>
      <c r="H221" s="57">
        <v>41</v>
      </c>
      <c r="I221" s="57">
        <v>1</v>
      </c>
      <c r="J221" s="57">
        <v>2</v>
      </c>
      <c r="K221" s="57">
        <v>0</v>
      </c>
      <c r="L221" s="57">
        <v>1</v>
      </c>
      <c r="M221" s="57">
        <v>1</v>
      </c>
      <c r="N221" s="57">
        <v>3</v>
      </c>
      <c r="O221" s="57">
        <v>2</v>
      </c>
    </row>
    <row r="222" spans="1:15" ht="15.75" x14ac:dyDescent="0.25">
      <c r="A222" s="57">
        <v>221</v>
      </c>
      <c r="B222" s="57">
        <v>2</v>
      </c>
      <c r="C222" s="58">
        <v>9775</v>
      </c>
      <c r="D222" s="58">
        <v>9933</v>
      </c>
      <c r="E222" s="58">
        <v>5815.25</v>
      </c>
      <c r="F222" s="57">
        <v>2</v>
      </c>
      <c r="G222" s="57">
        <v>1</v>
      </c>
      <c r="H222" s="57">
        <v>37</v>
      </c>
      <c r="I222" s="57">
        <v>1</v>
      </c>
      <c r="J222" s="57">
        <v>5</v>
      </c>
      <c r="K222" s="57">
        <v>1</v>
      </c>
      <c r="L222" s="57">
        <v>1</v>
      </c>
      <c r="M222" s="57">
        <v>1</v>
      </c>
      <c r="N222" s="57">
        <v>1</v>
      </c>
      <c r="O222" s="57">
        <v>2</v>
      </c>
    </row>
    <row r="223" spans="1:15" ht="15.75" x14ac:dyDescent="0.25">
      <c r="A223" s="57">
        <v>222</v>
      </c>
      <c r="B223" s="57">
        <v>2</v>
      </c>
      <c r="C223" s="58">
        <v>12241</v>
      </c>
      <c r="D223" s="58">
        <v>14208.92</v>
      </c>
      <c r="E223" s="58">
        <v>5387.6670000000004</v>
      </c>
      <c r="F223" s="57">
        <v>2</v>
      </c>
      <c r="G223" s="57">
        <v>1</v>
      </c>
      <c r="H223" s="57">
        <v>30</v>
      </c>
      <c r="I223" s="57">
        <v>1</v>
      </c>
      <c r="J223" s="57">
        <v>6</v>
      </c>
      <c r="K223" s="57">
        <v>1</v>
      </c>
      <c r="L223" s="57">
        <v>3</v>
      </c>
      <c r="M223" s="57">
        <v>1</v>
      </c>
      <c r="N223" s="57">
        <v>1</v>
      </c>
      <c r="O223" s="57">
        <v>2</v>
      </c>
    </row>
    <row r="224" spans="1:15" ht="15.75" x14ac:dyDescent="0.25">
      <c r="A224" s="57">
        <v>223</v>
      </c>
      <c r="B224" s="57">
        <v>2</v>
      </c>
      <c r="C224" s="58">
        <v>20899</v>
      </c>
      <c r="D224" s="58">
        <v>21290.080000000002</v>
      </c>
      <c r="E224" s="58">
        <v>12993.17</v>
      </c>
      <c r="F224" s="57">
        <v>2</v>
      </c>
      <c r="G224" s="57">
        <v>2</v>
      </c>
      <c r="H224" s="57">
        <v>61</v>
      </c>
      <c r="I224" s="57">
        <v>2</v>
      </c>
      <c r="J224" s="57">
        <v>10</v>
      </c>
      <c r="K224" s="57">
        <v>1</v>
      </c>
      <c r="L224" s="57">
        <v>4</v>
      </c>
      <c r="M224" s="57">
        <v>2</v>
      </c>
      <c r="N224" s="57">
        <v>2</v>
      </c>
      <c r="O224" s="57">
        <v>2</v>
      </c>
    </row>
    <row r="225" spans="1:15" ht="15.75" x14ac:dyDescent="0.25">
      <c r="A225" s="57">
        <v>224</v>
      </c>
      <c r="B225" s="57">
        <v>2</v>
      </c>
      <c r="C225" s="58">
        <v>14683</v>
      </c>
      <c r="D225" s="58">
        <v>18194.75</v>
      </c>
      <c r="E225" s="58">
        <v>10290.58</v>
      </c>
      <c r="F225" s="57">
        <v>2</v>
      </c>
      <c r="G225" s="57">
        <v>1</v>
      </c>
      <c r="H225" s="57">
        <v>70</v>
      </c>
      <c r="I225" s="57">
        <v>2</v>
      </c>
      <c r="J225" s="57">
        <v>7</v>
      </c>
      <c r="K225" s="57">
        <v>0</v>
      </c>
      <c r="L225" s="57">
        <v>3</v>
      </c>
      <c r="M225" s="57">
        <v>1</v>
      </c>
      <c r="N225" s="57">
        <v>1</v>
      </c>
      <c r="O225" s="57">
        <v>2</v>
      </c>
    </row>
    <row r="226" spans="1:15" ht="15.75" x14ac:dyDescent="0.25">
      <c r="A226" s="57">
        <v>225</v>
      </c>
      <c r="B226" s="57">
        <v>2</v>
      </c>
      <c r="C226" s="58">
        <v>10625.25</v>
      </c>
      <c r="D226" s="58">
        <v>10308.67</v>
      </c>
      <c r="E226" s="58">
        <v>5913.6670000000004</v>
      </c>
      <c r="F226" s="57">
        <v>2</v>
      </c>
      <c r="G226" s="57">
        <v>1</v>
      </c>
      <c r="H226" s="57">
        <v>55</v>
      </c>
      <c r="I226" s="57">
        <v>2</v>
      </c>
      <c r="J226" s="57">
        <v>5</v>
      </c>
      <c r="K226" s="57">
        <v>2</v>
      </c>
      <c r="L226" s="57">
        <v>0</v>
      </c>
      <c r="M226" s="57">
        <v>1</v>
      </c>
      <c r="N226" s="57">
        <v>1</v>
      </c>
      <c r="O226" s="57">
        <v>2</v>
      </c>
    </row>
    <row r="227" spans="1:15" ht="15.75" x14ac:dyDescent="0.25">
      <c r="A227" s="57">
        <v>226</v>
      </c>
      <c r="B227" s="57">
        <v>2</v>
      </c>
      <c r="C227" s="58">
        <v>8720.4169999999995</v>
      </c>
      <c r="D227" s="58">
        <v>8351.1669999999995</v>
      </c>
      <c r="E227" s="58">
        <v>5008.3329999999996</v>
      </c>
      <c r="F227" s="57">
        <v>2</v>
      </c>
      <c r="G227" s="57">
        <v>1</v>
      </c>
      <c r="H227" s="57">
        <v>46</v>
      </c>
      <c r="I227" s="57">
        <v>1</v>
      </c>
      <c r="J227" s="57">
        <v>4</v>
      </c>
      <c r="K227" s="57">
        <v>0</v>
      </c>
      <c r="L227" s="57">
        <v>2</v>
      </c>
      <c r="M227" s="57">
        <v>1</v>
      </c>
      <c r="N227" s="57">
        <v>1</v>
      </c>
      <c r="O227" s="57">
        <v>2</v>
      </c>
    </row>
    <row r="228" spans="1:15" ht="15.75" x14ac:dyDescent="0.25">
      <c r="A228" s="57">
        <v>227</v>
      </c>
      <c r="B228" s="57">
        <v>2</v>
      </c>
      <c r="C228" s="58">
        <v>19776</v>
      </c>
      <c r="D228" s="58">
        <v>20943.080000000002</v>
      </c>
      <c r="E228" s="58">
        <v>8758.4169999999995</v>
      </c>
      <c r="F228" s="57">
        <v>2</v>
      </c>
      <c r="G228" s="57">
        <v>1</v>
      </c>
      <c r="H228" s="57">
        <v>38</v>
      </c>
      <c r="I228" s="57">
        <v>2</v>
      </c>
      <c r="J228" s="57">
        <v>9</v>
      </c>
      <c r="K228" s="57">
        <v>2</v>
      </c>
      <c r="L228" s="57">
        <v>2</v>
      </c>
      <c r="M228" s="57">
        <v>1</v>
      </c>
      <c r="N228" s="57">
        <v>1</v>
      </c>
      <c r="O228" s="57">
        <v>2</v>
      </c>
    </row>
    <row r="229" spans="1:15" ht="15.75" x14ac:dyDescent="0.25">
      <c r="A229" s="57">
        <v>228</v>
      </c>
      <c r="B229" s="57">
        <v>2</v>
      </c>
      <c r="C229" s="58">
        <v>11083.33</v>
      </c>
      <c r="D229" s="58">
        <v>12274.92</v>
      </c>
      <c r="E229" s="58">
        <v>7056.0829999999996</v>
      </c>
      <c r="F229" s="57">
        <v>2</v>
      </c>
      <c r="G229" s="57">
        <v>1</v>
      </c>
      <c r="H229" s="57">
        <v>83</v>
      </c>
      <c r="I229" s="57">
        <v>2</v>
      </c>
      <c r="J229" s="57">
        <v>5</v>
      </c>
      <c r="K229" s="57">
        <v>0</v>
      </c>
      <c r="L229" s="57">
        <v>1</v>
      </c>
      <c r="M229" s="57">
        <v>1</v>
      </c>
      <c r="N229" s="57">
        <v>1</v>
      </c>
      <c r="O229" s="57">
        <v>2</v>
      </c>
    </row>
    <row r="230" spans="1:15" ht="15.75" x14ac:dyDescent="0.25">
      <c r="A230" s="57">
        <v>229</v>
      </c>
      <c r="B230" s="57">
        <v>2</v>
      </c>
      <c r="C230" s="58">
        <v>13618.83</v>
      </c>
      <c r="D230" s="58">
        <v>13712.17</v>
      </c>
      <c r="E230" s="58">
        <v>7943.0829999999996</v>
      </c>
      <c r="F230" s="57">
        <v>2</v>
      </c>
      <c r="G230" s="57">
        <v>2</v>
      </c>
      <c r="H230" s="57">
        <v>57</v>
      </c>
      <c r="I230" s="57">
        <v>2</v>
      </c>
      <c r="J230" s="57">
        <v>6</v>
      </c>
      <c r="K230" s="57">
        <v>1</v>
      </c>
      <c r="L230" s="57">
        <v>3</v>
      </c>
      <c r="M230" s="57">
        <v>1</v>
      </c>
      <c r="N230" s="57">
        <v>1</v>
      </c>
      <c r="O230" s="57">
        <v>2</v>
      </c>
    </row>
    <row r="231" spans="1:15" ht="15.75" x14ac:dyDescent="0.25">
      <c r="A231" s="57">
        <v>230</v>
      </c>
      <c r="B231" s="57">
        <v>2</v>
      </c>
      <c r="C231" s="58">
        <v>13936.67</v>
      </c>
      <c r="D231" s="58">
        <v>17641.75</v>
      </c>
      <c r="E231" s="58">
        <v>10612.58</v>
      </c>
      <c r="F231" s="57">
        <v>2</v>
      </c>
      <c r="G231" s="57">
        <v>2</v>
      </c>
      <c r="H231" s="57">
        <v>46</v>
      </c>
      <c r="I231" s="57">
        <v>1</v>
      </c>
      <c r="J231" s="57">
        <v>6</v>
      </c>
      <c r="K231" s="57">
        <v>0</v>
      </c>
      <c r="L231" s="57">
        <v>2</v>
      </c>
      <c r="M231" s="57">
        <v>1</v>
      </c>
      <c r="N231" s="57">
        <v>1</v>
      </c>
      <c r="O231" s="57">
        <v>2</v>
      </c>
    </row>
    <row r="232" spans="1:15" ht="15.75" x14ac:dyDescent="0.25">
      <c r="A232" s="57">
        <v>231</v>
      </c>
      <c r="B232" s="57">
        <v>2</v>
      </c>
      <c r="C232" s="58">
        <v>18878.580000000002</v>
      </c>
      <c r="D232" s="58">
        <v>20913.919999999998</v>
      </c>
      <c r="E232" s="58">
        <v>10911.75</v>
      </c>
      <c r="F232" s="57">
        <v>2</v>
      </c>
      <c r="G232" s="57">
        <v>1</v>
      </c>
      <c r="H232" s="57">
        <v>52</v>
      </c>
      <c r="I232" s="57">
        <v>2</v>
      </c>
      <c r="J232" s="57">
        <v>8</v>
      </c>
      <c r="K232" s="57">
        <v>1</v>
      </c>
      <c r="L232" s="57">
        <v>2</v>
      </c>
      <c r="M232" s="57">
        <v>1</v>
      </c>
      <c r="N232" s="57">
        <v>1</v>
      </c>
      <c r="O232" s="57">
        <v>2</v>
      </c>
    </row>
    <row r="233" spans="1:15" ht="15.75" x14ac:dyDescent="0.25">
      <c r="A233" s="57">
        <v>232</v>
      </c>
      <c r="B233" s="57">
        <v>2</v>
      </c>
      <c r="C233" s="58">
        <v>4871.6670000000004</v>
      </c>
      <c r="D233" s="58">
        <v>4820.5</v>
      </c>
      <c r="E233" s="58">
        <v>2401</v>
      </c>
      <c r="F233" s="57">
        <v>2</v>
      </c>
      <c r="G233" s="57">
        <v>2</v>
      </c>
      <c r="H233" s="57">
        <v>58</v>
      </c>
      <c r="I233" s="57">
        <v>2</v>
      </c>
      <c r="J233" s="57">
        <v>2</v>
      </c>
      <c r="K233" s="57">
        <v>0</v>
      </c>
      <c r="L233" s="57">
        <v>0</v>
      </c>
      <c r="M233" s="57">
        <v>1</v>
      </c>
      <c r="N233" s="57">
        <v>1</v>
      </c>
      <c r="O233" s="57">
        <v>2</v>
      </c>
    </row>
    <row r="234" spans="1:15" ht="15.75" x14ac:dyDescent="0.25">
      <c r="A234" s="57">
        <v>233</v>
      </c>
      <c r="B234" s="57">
        <v>2</v>
      </c>
      <c r="C234" s="58">
        <v>17407.5</v>
      </c>
      <c r="D234" s="58">
        <v>19575.080000000002</v>
      </c>
      <c r="E234" s="58">
        <v>9277.4169999999995</v>
      </c>
      <c r="F234" s="57">
        <v>2</v>
      </c>
      <c r="G234" s="57">
        <v>1</v>
      </c>
      <c r="H234" s="57">
        <v>41</v>
      </c>
      <c r="I234" s="57">
        <v>1</v>
      </c>
      <c r="J234" s="57">
        <v>7</v>
      </c>
      <c r="K234" s="57">
        <v>0</v>
      </c>
      <c r="L234" s="57">
        <v>3</v>
      </c>
      <c r="M234" s="57">
        <v>1</v>
      </c>
      <c r="N234" s="57">
        <v>1</v>
      </c>
      <c r="O234" s="57">
        <v>2</v>
      </c>
    </row>
    <row r="235" spans="1:15" ht="15.75" x14ac:dyDescent="0.25">
      <c r="A235" s="57">
        <v>234</v>
      </c>
      <c r="B235" s="57">
        <v>2</v>
      </c>
      <c r="C235" s="58">
        <v>10150.67</v>
      </c>
      <c r="D235" s="58">
        <v>10972</v>
      </c>
      <c r="E235" s="58">
        <v>5937.75</v>
      </c>
      <c r="F235" s="57">
        <v>2</v>
      </c>
      <c r="G235" s="57">
        <v>1</v>
      </c>
      <c r="H235" s="57">
        <v>36</v>
      </c>
      <c r="I235" s="57">
        <v>1</v>
      </c>
      <c r="J235" s="57">
        <v>4</v>
      </c>
      <c r="K235" s="57">
        <v>0</v>
      </c>
      <c r="L235" s="57">
        <v>2</v>
      </c>
      <c r="M235" s="57">
        <v>1</v>
      </c>
      <c r="N235" s="57">
        <v>1</v>
      </c>
      <c r="O235" s="57">
        <v>2</v>
      </c>
    </row>
    <row r="236" spans="1:15" ht="15.75" x14ac:dyDescent="0.25">
      <c r="A236" s="57">
        <v>235</v>
      </c>
      <c r="B236" s="57">
        <v>2</v>
      </c>
      <c r="C236" s="58">
        <v>10211.25</v>
      </c>
      <c r="D236" s="58">
        <v>10847.5</v>
      </c>
      <c r="E236" s="58">
        <v>6415.6670000000004</v>
      </c>
      <c r="F236" s="57">
        <v>2</v>
      </c>
      <c r="G236" s="57">
        <v>1</v>
      </c>
      <c r="H236" s="57">
        <v>38</v>
      </c>
      <c r="I236" s="57">
        <v>1</v>
      </c>
      <c r="J236" s="57">
        <v>4</v>
      </c>
      <c r="K236" s="57">
        <v>0</v>
      </c>
      <c r="L236" s="57">
        <v>2</v>
      </c>
      <c r="M236" s="57">
        <v>1</v>
      </c>
      <c r="N236" s="57">
        <v>1</v>
      </c>
      <c r="O236" s="57">
        <v>2</v>
      </c>
    </row>
    <row r="237" spans="1:15" ht="15.75" x14ac:dyDescent="0.25">
      <c r="A237" s="57">
        <v>236</v>
      </c>
      <c r="B237" s="57">
        <v>2</v>
      </c>
      <c r="C237" s="58">
        <v>15333.33</v>
      </c>
      <c r="D237" s="58">
        <v>18967.75</v>
      </c>
      <c r="E237" s="58">
        <v>11263.25</v>
      </c>
      <c r="F237" s="57">
        <v>2</v>
      </c>
      <c r="G237" s="57">
        <v>1</v>
      </c>
      <c r="H237" s="57">
        <v>29</v>
      </c>
      <c r="I237" s="57">
        <v>1</v>
      </c>
      <c r="J237" s="57">
        <v>6</v>
      </c>
      <c r="K237" s="57">
        <v>1</v>
      </c>
      <c r="L237" s="57">
        <v>3</v>
      </c>
      <c r="M237" s="57">
        <v>2</v>
      </c>
      <c r="N237" s="57">
        <v>2</v>
      </c>
      <c r="O237" s="57">
        <v>2</v>
      </c>
    </row>
    <row r="238" spans="1:15" ht="15.75" x14ac:dyDescent="0.25">
      <c r="A238" s="57">
        <v>237</v>
      </c>
      <c r="B238" s="57">
        <v>2</v>
      </c>
      <c r="C238" s="58">
        <v>18314.5</v>
      </c>
      <c r="D238" s="58">
        <v>24312.83</v>
      </c>
      <c r="E238" s="58">
        <v>9576.75</v>
      </c>
      <c r="F238" s="57">
        <v>2</v>
      </c>
      <c r="G238" s="57">
        <v>2</v>
      </c>
      <c r="H238" s="57">
        <v>40</v>
      </c>
      <c r="I238" s="57">
        <v>1</v>
      </c>
      <c r="J238" s="57">
        <v>7</v>
      </c>
      <c r="K238" s="57">
        <v>2</v>
      </c>
      <c r="L238" s="57">
        <v>3</v>
      </c>
      <c r="M238" s="57">
        <v>1</v>
      </c>
      <c r="N238" s="57">
        <v>1</v>
      </c>
      <c r="O238" s="57">
        <v>2</v>
      </c>
    </row>
    <row r="239" spans="1:15" ht="15.75" x14ac:dyDescent="0.25">
      <c r="A239" s="57">
        <v>238</v>
      </c>
      <c r="B239" s="57">
        <v>2</v>
      </c>
      <c r="C239" s="58">
        <v>10467.5</v>
      </c>
      <c r="D239" s="58">
        <v>11188.83</v>
      </c>
      <c r="E239" s="58">
        <v>5777.1670000000004</v>
      </c>
      <c r="F239" s="57">
        <v>2</v>
      </c>
      <c r="G239" s="57">
        <v>1</v>
      </c>
      <c r="H239" s="57">
        <v>30</v>
      </c>
      <c r="I239" s="57">
        <v>1</v>
      </c>
      <c r="J239" s="57">
        <v>4</v>
      </c>
      <c r="K239" s="57">
        <v>2</v>
      </c>
      <c r="L239" s="57">
        <v>0</v>
      </c>
      <c r="M239" s="57">
        <v>1</v>
      </c>
      <c r="N239" s="57">
        <v>1</v>
      </c>
      <c r="O239" s="57">
        <v>2</v>
      </c>
    </row>
    <row r="240" spans="1:15" ht="15.75" x14ac:dyDescent="0.25">
      <c r="A240" s="57">
        <v>239</v>
      </c>
      <c r="B240" s="57">
        <v>2</v>
      </c>
      <c r="C240" s="58">
        <v>21078.67</v>
      </c>
      <c r="D240" s="58">
        <v>19546.580000000002</v>
      </c>
      <c r="E240" s="58">
        <v>10748.42</v>
      </c>
      <c r="F240" s="57">
        <v>2</v>
      </c>
      <c r="G240" s="57">
        <v>1</v>
      </c>
      <c r="H240" s="57">
        <v>53</v>
      </c>
      <c r="I240" s="57">
        <v>1</v>
      </c>
      <c r="J240" s="57">
        <v>8</v>
      </c>
      <c r="K240" s="57">
        <v>0</v>
      </c>
      <c r="L240" s="57">
        <v>6</v>
      </c>
      <c r="M240" s="57">
        <v>1</v>
      </c>
      <c r="N240" s="57">
        <v>1</v>
      </c>
      <c r="O240" s="57">
        <v>2</v>
      </c>
    </row>
    <row r="241" spans="1:15" ht="15.75" x14ac:dyDescent="0.25">
      <c r="A241" s="57">
        <v>240</v>
      </c>
      <c r="B241" s="57">
        <v>2</v>
      </c>
      <c r="C241" s="58">
        <v>7910</v>
      </c>
      <c r="D241" s="58">
        <v>8085</v>
      </c>
      <c r="E241" s="58">
        <v>4436.0829999999996</v>
      </c>
      <c r="F241" s="57">
        <v>2</v>
      </c>
      <c r="G241" s="57">
        <v>1</v>
      </c>
      <c r="H241" s="57">
        <v>25</v>
      </c>
      <c r="I241" s="57">
        <v>1</v>
      </c>
      <c r="J241" s="57">
        <v>3</v>
      </c>
      <c r="K241" s="57">
        <v>0</v>
      </c>
      <c r="L241" s="57">
        <v>1</v>
      </c>
      <c r="M241" s="57">
        <v>1</v>
      </c>
      <c r="N241" s="57">
        <v>1</v>
      </c>
      <c r="O241" s="57">
        <v>2</v>
      </c>
    </row>
    <row r="242" spans="1:15" ht="15.75" x14ac:dyDescent="0.25">
      <c r="A242" s="57">
        <v>241</v>
      </c>
      <c r="B242" s="57">
        <v>2</v>
      </c>
      <c r="C242" s="58">
        <v>10585.42</v>
      </c>
      <c r="D242" s="58">
        <v>10239.5</v>
      </c>
      <c r="E242" s="58">
        <v>6638.3329999999996</v>
      </c>
      <c r="F242" s="57">
        <v>2</v>
      </c>
      <c r="G242" s="57">
        <v>1</v>
      </c>
      <c r="H242" s="57">
        <v>30</v>
      </c>
      <c r="I242" s="57">
        <v>1</v>
      </c>
      <c r="J242" s="57">
        <v>4</v>
      </c>
      <c r="K242" s="57">
        <v>2</v>
      </c>
      <c r="L242" s="57">
        <v>0</v>
      </c>
      <c r="M242" s="57">
        <v>1</v>
      </c>
      <c r="N242" s="57">
        <v>1</v>
      </c>
      <c r="O242" s="57">
        <v>2</v>
      </c>
    </row>
    <row r="243" spans="1:15" ht="15.75" x14ac:dyDescent="0.25">
      <c r="A243" s="57">
        <v>242</v>
      </c>
      <c r="B243" s="57">
        <v>2</v>
      </c>
      <c r="C243" s="58">
        <v>13274.17</v>
      </c>
      <c r="D243" s="58">
        <v>16825.419999999998</v>
      </c>
      <c r="E243" s="58">
        <v>4519.25</v>
      </c>
      <c r="F243" s="57">
        <v>2</v>
      </c>
      <c r="G243" s="57">
        <v>2</v>
      </c>
      <c r="H243" s="57">
        <v>60</v>
      </c>
      <c r="I243" s="57">
        <v>2</v>
      </c>
      <c r="J243" s="57">
        <v>5</v>
      </c>
      <c r="K243" s="57">
        <v>0</v>
      </c>
      <c r="L243" s="57">
        <v>0</v>
      </c>
      <c r="M243" s="57">
        <v>1</v>
      </c>
      <c r="N243" s="57">
        <v>1</v>
      </c>
      <c r="O243" s="57">
        <v>2</v>
      </c>
    </row>
    <row r="244" spans="1:15" ht="15.75" x14ac:dyDescent="0.25">
      <c r="A244" s="57">
        <v>243</v>
      </c>
      <c r="B244" s="57">
        <v>2</v>
      </c>
      <c r="C244" s="58">
        <v>13676.83</v>
      </c>
      <c r="D244" s="58">
        <v>14386.17</v>
      </c>
      <c r="E244" s="58">
        <v>6871.25</v>
      </c>
      <c r="F244" s="57">
        <v>2</v>
      </c>
      <c r="G244" s="57">
        <v>1</v>
      </c>
      <c r="H244" s="57">
        <v>32</v>
      </c>
      <c r="I244" s="57">
        <v>2</v>
      </c>
      <c r="J244" s="57">
        <v>5</v>
      </c>
      <c r="K244" s="57">
        <v>0</v>
      </c>
      <c r="L244" s="57">
        <v>3</v>
      </c>
      <c r="M244" s="57">
        <v>1</v>
      </c>
      <c r="N244" s="57">
        <v>1</v>
      </c>
      <c r="O244" s="57">
        <v>2</v>
      </c>
    </row>
    <row r="245" spans="1:15" ht="15.75" x14ac:dyDescent="0.25">
      <c r="A245" s="57">
        <v>244</v>
      </c>
      <c r="B245" s="57">
        <v>2</v>
      </c>
      <c r="C245" s="58">
        <v>11017.67</v>
      </c>
      <c r="D245" s="58">
        <v>11322</v>
      </c>
      <c r="E245" s="58">
        <v>5053.5829999999996</v>
      </c>
      <c r="F245" s="57">
        <v>2</v>
      </c>
      <c r="G245" s="57">
        <v>1</v>
      </c>
      <c r="H245" s="57">
        <v>29</v>
      </c>
      <c r="I245" s="57">
        <v>1</v>
      </c>
      <c r="J245" s="57">
        <v>4</v>
      </c>
      <c r="K245" s="57">
        <v>1</v>
      </c>
      <c r="L245" s="57">
        <v>1</v>
      </c>
      <c r="M245" s="57">
        <v>1</v>
      </c>
      <c r="N245" s="57">
        <v>1</v>
      </c>
      <c r="O245" s="57">
        <v>2</v>
      </c>
    </row>
    <row r="246" spans="1:15" ht="15.75" x14ac:dyDescent="0.25">
      <c r="A246" s="57">
        <v>245</v>
      </c>
      <c r="B246" s="57">
        <v>2</v>
      </c>
      <c r="C246" s="58">
        <v>13813</v>
      </c>
      <c r="D246" s="58">
        <v>14094.75</v>
      </c>
      <c r="E246" s="58">
        <v>8650.75</v>
      </c>
      <c r="F246" s="57">
        <v>2</v>
      </c>
      <c r="G246" s="57">
        <v>1</v>
      </c>
      <c r="H246" s="57">
        <v>33</v>
      </c>
      <c r="I246" s="57">
        <v>1</v>
      </c>
      <c r="J246" s="57">
        <v>5</v>
      </c>
      <c r="K246" s="57">
        <v>0</v>
      </c>
      <c r="L246" s="57">
        <v>3</v>
      </c>
      <c r="M246" s="57">
        <v>1</v>
      </c>
      <c r="N246" s="57">
        <v>1</v>
      </c>
      <c r="O246" s="57">
        <v>2</v>
      </c>
    </row>
    <row r="247" spans="1:15" ht="15.75" x14ac:dyDescent="0.25">
      <c r="A247" s="57">
        <v>246</v>
      </c>
      <c r="B247" s="57">
        <v>2</v>
      </c>
      <c r="C247" s="58">
        <v>8356.6669999999995</v>
      </c>
      <c r="D247" s="58">
        <v>9217.1669999999995</v>
      </c>
      <c r="E247" s="58">
        <v>4642.3329999999996</v>
      </c>
      <c r="F247" s="57">
        <v>2</v>
      </c>
      <c r="G247" s="57">
        <v>1</v>
      </c>
      <c r="H247" s="57">
        <v>73</v>
      </c>
      <c r="I247" s="57">
        <v>1</v>
      </c>
      <c r="J247" s="57">
        <v>3</v>
      </c>
      <c r="K247" s="57">
        <v>0</v>
      </c>
      <c r="L247" s="57">
        <v>0</v>
      </c>
      <c r="M247" s="57">
        <v>1</v>
      </c>
      <c r="N247" s="57">
        <v>1</v>
      </c>
      <c r="O247" s="57">
        <v>2</v>
      </c>
    </row>
    <row r="248" spans="1:15" ht="15.75" x14ac:dyDescent="0.25">
      <c r="A248" s="57">
        <v>247</v>
      </c>
      <c r="B248" s="57">
        <v>2</v>
      </c>
      <c r="C248" s="58">
        <v>33623.33</v>
      </c>
      <c r="D248" s="58">
        <v>24491.25</v>
      </c>
      <c r="E248" s="58">
        <v>15397.08</v>
      </c>
      <c r="F248" s="57">
        <v>2</v>
      </c>
      <c r="G248" s="57">
        <v>1</v>
      </c>
      <c r="H248" s="57">
        <v>50</v>
      </c>
      <c r="I248" s="57">
        <v>2</v>
      </c>
      <c r="J248" s="57">
        <v>12</v>
      </c>
      <c r="K248" s="57">
        <v>1</v>
      </c>
      <c r="L248" s="57">
        <v>5</v>
      </c>
      <c r="M248" s="57">
        <v>1</v>
      </c>
      <c r="N248" s="57">
        <v>1</v>
      </c>
      <c r="O248" s="57">
        <v>2</v>
      </c>
    </row>
    <row r="249" spans="1:15" ht="15.75" x14ac:dyDescent="0.25">
      <c r="A249" s="57">
        <v>248</v>
      </c>
      <c r="B249" s="57">
        <v>2</v>
      </c>
      <c r="C249" s="58">
        <v>8516.6669999999995</v>
      </c>
      <c r="D249" s="58">
        <v>8867.8330000000005</v>
      </c>
      <c r="E249" s="58">
        <v>3092.3330000000001</v>
      </c>
      <c r="F249" s="57">
        <v>2</v>
      </c>
      <c r="G249" s="57">
        <v>1</v>
      </c>
      <c r="H249" s="57">
        <v>79</v>
      </c>
      <c r="I249" s="57">
        <v>1</v>
      </c>
      <c r="J249" s="57">
        <v>3</v>
      </c>
      <c r="K249" s="57">
        <v>0</v>
      </c>
      <c r="L249" s="57">
        <v>0</v>
      </c>
      <c r="M249" s="57">
        <v>1</v>
      </c>
      <c r="N249" s="57">
        <v>1</v>
      </c>
      <c r="O249" s="57">
        <v>2</v>
      </c>
    </row>
    <row r="250" spans="1:15" ht="15.75" x14ac:dyDescent="0.25">
      <c r="A250" s="57">
        <v>249</v>
      </c>
      <c r="B250" s="57">
        <v>2</v>
      </c>
      <c r="C250" s="58">
        <v>25583.33</v>
      </c>
      <c r="D250" s="58">
        <v>25745.08</v>
      </c>
      <c r="E250" s="58">
        <v>12963.83</v>
      </c>
      <c r="F250" s="57">
        <v>2</v>
      </c>
      <c r="G250" s="57">
        <v>1</v>
      </c>
      <c r="H250" s="57">
        <v>77</v>
      </c>
      <c r="I250" s="57">
        <v>2</v>
      </c>
      <c r="J250" s="57">
        <v>9</v>
      </c>
      <c r="K250" s="57">
        <v>0</v>
      </c>
      <c r="L250" s="57">
        <v>5</v>
      </c>
      <c r="M250" s="57">
        <v>1</v>
      </c>
      <c r="N250" s="57">
        <v>1</v>
      </c>
      <c r="O250" s="57">
        <v>2</v>
      </c>
    </row>
    <row r="251" spans="1:15" ht="15.75" x14ac:dyDescent="0.25">
      <c r="A251" s="57">
        <v>250</v>
      </c>
      <c r="B251" s="57">
        <v>2</v>
      </c>
      <c r="C251" s="58">
        <v>11800</v>
      </c>
      <c r="D251" s="58">
        <v>12820.33</v>
      </c>
      <c r="E251" s="58">
        <v>4991.1670000000004</v>
      </c>
      <c r="F251" s="57">
        <v>2</v>
      </c>
      <c r="G251" s="57">
        <v>1</v>
      </c>
      <c r="H251" s="57">
        <v>55</v>
      </c>
      <c r="I251" s="57">
        <v>2</v>
      </c>
      <c r="J251" s="57">
        <v>4</v>
      </c>
      <c r="K251" s="57">
        <v>1</v>
      </c>
      <c r="L251" s="57">
        <v>0</v>
      </c>
      <c r="M251" s="57">
        <v>1</v>
      </c>
      <c r="N251" s="57">
        <v>1</v>
      </c>
      <c r="O251" s="57">
        <v>2</v>
      </c>
    </row>
    <row r="252" spans="1:15" ht="15.75" x14ac:dyDescent="0.25">
      <c r="A252" s="57">
        <v>251</v>
      </c>
      <c r="B252" s="57">
        <v>2</v>
      </c>
      <c r="C252" s="58">
        <v>23696</v>
      </c>
      <c r="D252" s="58">
        <v>21979</v>
      </c>
      <c r="E252" s="58">
        <v>11680.58</v>
      </c>
      <c r="F252" s="57">
        <v>2</v>
      </c>
      <c r="G252" s="57">
        <v>1</v>
      </c>
      <c r="H252" s="57">
        <v>36</v>
      </c>
      <c r="I252" s="57">
        <v>1</v>
      </c>
      <c r="J252" s="57">
        <v>8</v>
      </c>
      <c r="K252" s="57">
        <v>1</v>
      </c>
      <c r="L252" s="57">
        <v>5</v>
      </c>
      <c r="M252" s="57">
        <v>1</v>
      </c>
      <c r="N252" s="57">
        <v>1</v>
      </c>
      <c r="O252" s="57">
        <v>2</v>
      </c>
    </row>
    <row r="253" spans="1:15" ht="15.75" x14ac:dyDescent="0.25">
      <c r="A253" s="57">
        <v>252</v>
      </c>
      <c r="B253" s="57">
        <v>2</v>
      </c>
      <c r="C253" s="58">
        <v>14922.17</v>
      </c>
      <c r="D253" s="58">
        <v>14632.17</v>
      </c>
      <c r="E253" s="58">
        <v>8295.5830000000005</v>
      </c>
      <c r="F253" s="57">
        <v>2</v>
      </c>
      <c r="G253" s="57">
        <v>1</v>
      </c>
      <c r="H253" s="57">
        <v>32</v>
      </c>
      <c r="I253" s="57">
        <v>1</v>
      </c>
      <c r="J253" s="57">
        <v>5</v>
      </c>
      <c r="K253" s="57">
        <v>2</v>
      </c>
      <c r="L253" s="57">
        <v>1</v>
      </c>
      <c r="M253" s="57">
        <v>1</v>
      </c>
      <c r="N253" s="57">
        <v>1</v>
      </c>
      <c r="O253" s="57">
        <v>2</v>
      </c>
    </row>
    <row r="254" spans="1:15" ht="15.75" x14ac:dyDescent="0.25">
      <c r="A254" s="57">
        <v>253</v>
      </c>
      <c r="B254" s="57">
        <v>2</v>
      </c>
      <c r="C254" s="58">
        <v>12133.33</v>
      </c>
      <c r="D254" s="58">
        <v>10901.33</v>
      </c>
      <c r="E254" s="58">
        <v>6856.1670000000004</v>
      </c>
      <c r="F254" s="57">
        <v>2</v>
      </c>
      <c r="G254" s="57">
        <v>1</v>
      </c>
      <c r="H254" s="57">
        <v>29</v>
      </c>
      <c r="I254" s="57">
        <v>1</v>
      </c>
      <c r="J254" s="57">
        <v>4</v>
      </c>
      <c r="K254" s="57">
        <v>2</v>
      </c>
      <c r="L254" s="57">
        <v>0</v>
      </c>
      <c r="M254" s="57">
        <v>1</v>
      </c>
      <c r="N254" s="57">
        <v>1</v>
      </c>
      <c r="O254" s="57">
        <v>3</v>
      </c>
    </row>
    <row r="255" spans="1:15" ht="15.75" x14ac:dyDescent="0.25">
      <c r="A255" s="57">
        <v>254</v>
      </c>
      <c r="B255" s="57">
        <v>2</v>
      </c>
      <c r="C255" s="58">
        <v>21255</v>
      </c>
      <c r="D255" s="58">
        <v>21153</v>
      </c>
      <c r="E255" s="58">
        <v>11338.33</v>
      </c>
      <c r="F255" s="57">
        <v>2</v>
      </c>
      <c r="G255" s="57">
        <v>1</v>
      </c>
      <c r="H255" s="57">
        <v>56</v>
      </c>
      <c r="I255" s="57">
        <v>1</v>
      </c>
      <c r="J255" s="57">
        <v>7</v>
      </c>
      <c r="K255" s="57">
        <v>1</v>
      </c>
      <c r="L255" s="57">
        <v>1</v>
      </c>
      <c r="M255" s="57">
        <v>1</v>
      </c>
      <c r="N255" s="57">
        <v>1</v>
      </c>
      <c r="O255" s="57">
        <v>3</v>
      </c>
    </row>
    <row r="256" spans="1:15" ht="15.75" x14ac:dyDescent="0.25">
      <c r="A256" s="57">
        <v>255</v>
      </c>
      <c r="B256" s="57">
        <v>2</v>
      </c>
      <c r="C256" s="58">
        <v>15304.67</v>
      </c>
      <c r="D256" s="58">
        <v>15613.08</v>
      </c>
      <c r="E256" s="58">
        <v>8510.3330000000005</v>
      </c>
      <c r="F256" s="57">
        <v>2</v>
      </c>
      <c r="G256" s="57">
        <v>2</v>
      </c>
      <c r="H256" s="57">
        <v>58</v>
      </c>
      <c r="I256" s="57">
        <v>2</v>
      </c>
      <c r="J256" s="57">
        <v>5</v>
      </c>
      <c r="K256" s="57">
        <v>2</v>
      </c>
      <c r="L256" s="57">
        <v>0</v>
      </c>
      <c r="M256" s="57">
        <v>1</v>
      </c>
      <c r="N256" s="57">
        <v>1</v>
      </c>
      <c r="O256" s="57">
        <v>3</v>
      </c>
    </row>
    <row r="257" spans="1:15" ht="15.75" x14ac:dyDescent="0.25">
      <c r="A257" s="57">
        <v>256</v>
      </c>
      <c r="B257" s="57">
        <v>2</v>
      </c>
      <c r="C257" s="58">
        <v>9250.6669999999995</v>
      </c>
      <c r="D257" s="58">
        <v>11774.92</v>
      </c>
      <c r="E257" s="58">
        <v>7193.25</v>
      </c>
      <c r="F257" s="57">
        <v>2</v>
      </c>
      <c r="G257" s="57">
        <v>2</v>
      </c>
      <c r="H257" s="57">
        <v>76</v>
      </c>
      <c r="I257" s="57">
        <v>2</v>
      </c>
      <c r="J257" s="57">
        <v>3</v>
      </c>
      <c r="K257" s="57">
        <v>0</v>
      </c>
      <c r="L257" s="57">
        <v>1</v>
      </c>
      <c r="M257" s="57">
        <v>1</v>
      </c>
      <c r="N257" s="57">
        <v>1</v>
      </c>
      <c r="O257" s="57">
        <v>3</v>
      </c>
    </row>
    <row r="258" spans="1:15" ht="15.75" x14ac:dyDescent="0.25">
      <c r="A258" s="57">
        <v>257</v>
      </c>
      <c r="B258" s="57">
        <v>2</v>
      </c>
      <c r="C258" s="58">
        <v>21650</v>
      </c>
      <c r="D258" s="58">
        <v>17389</v>
      </c>
      <c r="E258" s="58">
        <v>8752.3330000000005</v>
      </c>
      <c r="F258" s="57">
        <v>2</v>
      </c>
      <c r="G258" s="57">
        <v>1</v>
      </c>
      <c r="H258" s="57">
        <v>32</v>
      </c>
      <c r="I258" s="57">
        <v>2</v>
      </c>
      <c r="J258" s="57">
        <v>7</v>
      </c>
      <c r="K258" s="57">
        <v>1</v>
      </c>
      <c r="L258" s="57">
        <v>2</v>
      </c>
      <c r="M258" s="57">
        <v>1</v>
      </c>
      <c r="N258" s="57">
        <v>1</v>
      </c>
      <c r="O258" s="57">
        <v>3</v>
      </c>
    </row>
    <row r="259" spans="1:15" ht="15.75" x14ac:dyDescent="0.25">
      <c r="A259" s="57">
        <v>258</v>
      </c>
      <c r="B259" s="57">
        <v>2</v>
      </c>
      <c r="C259" s="58">
        <v>21652.58</v>
      </c>
      <c r="D259" s="58">
        <v>23338</v>
      </c>
      <c r="E259" s="58">
        <v>9930.25</v>
      </c>
      <c r="F259" s="57">
        <v>2</v>
      </c>
      <c r="G259" s="57">
        <v>1</v>
      </c>
      <c r="H259" s="57">
        <v>61</v>
      </c>
      <c r="I259" s="57">
        <v>1</v>
      </c>
      <c r="J259" s="57">
        <v>7</v>
      </c>
      <c r="K259" s="57">
        <v>0</v>
      </c>
      <c r="L259" s="57">
        <v>1</v>
      </c>
      <c r="M259" s="57">
        <v>1</v>
      </c>
      <c r="N259" s="57">
        <v>1</v>
      </c>
      <c r="O259" s="57">
        <v>3</v>
      </c>
    </row>
    <row r="260" spans="1:15" ht="15.75" x14ac:dyDescent="0.25">
      <c r="A260" s="57">
        <v>259</v>
      </c>
      <c r="B260" s="57">
        <v>2</v>
      </c>
      <c r="C260" s="58">
        <v>24958.83</v>
      </c>
      <c r="D260" s="58">
        <v>28686.080000000002</v>
      </c>
      <c r="E260" s="58">
        <v>13167</v>
      </c>
      <c r="F260" s="57">
        <v>2</v>
      </c>
      <c r="G260" s="57">
        <v>2</v>
      </c>
      <c r="H260" s="57">
        <v>64</v>
      </c>
      <c r="I260" s="57">
        <v>2</v>
      </c>
      <c r="J260" s="57">
        <v>8</v>
      </c>
      <c r="K260" s="57">
        <v>1</v>
      </c>
      <c r="L260" s="57">
        <v>2</v>
      </c>
      <c r="M260" s="57">
        <v>1</v>
      </c>
      <c r="N260" s="57">
        <v>1</v>
      </c>
      <c r="O260" s="57">
        <v>3</v>
      </c>
    </row>
    <row r="261" spans="1:15" ht="15.75" x14ac:dyDescent="0.25">
      <c r="A261" s="57">
        <v>260</v>
      </c>
      <c r="B261" s="57">
        <v>2</v>
      </c>
      <c r="C261" s="58">
        <v>19011.830000000002</v>
      </c>
      <c r="D261" s="58">
        <v>18472.919999999998</v>
      </c>
      <c r="E261" s="58">
        <v>11533.5</v>
      </c>
      <c r="F261" s="57">
        <v>2</v>
      </c>
      <c r="G261" s="57">
        <v>1</v>
      </c>
      <c r="H261" s="57">
        <v>49</v>
      </c>
      <c r="I261" s="57">
        <v>1</v>
      </c>
      <c r="J261" s="57">
        <v>6</v>
      </c>
      <c r="K261" s="57">
        <v>0</v>
      </c>
      <c r="L261" s="57">
        <v>2</v>
      </c>
      <c r="M261" s="57">
        <v>1</v>
      </c>
      <c r="N261" s="57">
        <v>1</v>
      </c>
      <c r="O261" s="57">
        <v>3</v>
      </c>
    </row>
    <row r="262" spans="1:15" ht="15.75" x14ac:dyDescent="0.25">
      <c r="A262" s="57">
        <v>261</v>
      </c>
      <c r="B262" s="57">
        <v>2</v>
      </c>
      <c r="C262" s="58">
        <v>16013.17</v>
      </c>
      <c r="D262" s="58">
        <v>21216.92</v>
      </c>
      <c r="E262" s="58">
        <v>8965.8330000000005</v>
      </c>
      <c r="F262" s="57">
        <v>2</v>
      </c>
      <c r="G262" s="57">
        <v>1</v>
      </c>
      <c r="H262" s="57">
        <v>47</v>
      </c>
      <c r="I262" s="57">
        <v>1</v>
      </c>
      <c r="J262" s="57">
        <v>5</v>
      </c>
      <c r="K262" s="57">
        <v>0</v>
      </c>
      <c r="L262" s="57">
        <v>3</v>
      </c>
      <c r="M262" s="57">
        <v>1</v>
      </c>
      <c r="N262" s="57">
        <v>1</v>
      </c>
      <c r="O262" s="57">
        <v>3</v>
      </c>
    </row>
    <row r="263" spans="1:15" ht="15.75" x14ac:dyDescent="0.25">
      <c r="A263" s="57">
        <v>262</v>
      </c>
      <c r="B263" s="57">
        <v>2</v>
      </c>
      <c r="C263" s="58">
        <v>16045</v>
      </c>
      <c r="D263" s="58">
        <v>15041.08</v>
      </c>
      <c r="E263" s="58">
        <v>7311.1670000000004</v>
      </c>
      <c r="F263" s="57">
        <v>2</v>
      </c>
      <c r="G263" s="57">
        <v>1</v>
      </c>
      <c r="H263" s="57">
        <v>30</v>
      </c>
      <c r="I263" s="57">
        <v>1</v>
      </c>
      <c r="J263" s="57">
        <v>5</v>
      </c>
      <c r="K263" s="57">
        <v>0</v>
      </c>
      <c r="L263" s="57">
        <v>3</v>
      </c>
      <c r="M263" s="57">
        <v>1</v>
      </c>
      <c r="N263" s="57">
        <v>1</v>
      </c>
      <c r="O263" s="57">
        <v>3</v>
      </c>
    </row>
    <row r="264" spans="1:15" ht="15.75" x14ac:dyDescent="0.25">
      <c r="A264" s="57">
        <v>263</v>
      </c>
      <c r="B264" s="57">
        <v>2</v>
      </c>
      <c r="C264" s="58">
        <v>46310.58</v>
      </c>
      <c r="D264" s="58">
        <v>43111.42</v>
      </c>
      <c r="E264" s="58">
        <v>20349.5</v>
      </c>
      <c r="F264" s="57">
        <v>2</v>
      </c>
      <c r="G264" s="57">
        <v>1</v>
      </c>
      <c r="H264" s="57">
        <v>62</v>
      </c>
      <c r="I264" s="57">
        <v>1</v>
      </c>
      <c r="J264" s="57">
        <v>14</v>
      </c>
      <c r="K264" s="57">
        <v>2</v>
      </c>
      <c r="L264" s="57">
        <v>1</v>
      </c>
      <c r="M264" s="57">
        <v>1</v>
      </c>
      <c r="N264" s="57">
        <v>1</v>
      </c>
      <c r="O264" s="57">
        <v>3</v>
      </c>
    </row>
    <row r="265" spans="1:15" ht="15.75" x14ac:dyDescent="0.25">
      <c r="A265" s="57">
        <v>264</v>
      </c>
      <c r="B265" s="57">
        <v>2</v>
      </c>
      <c r="C265" s="58">
        <v>16745</v>
      </c>
      <c r="D265" s="58">
        <v>13332.08</v>
      </c>
      <c r="E265" s="58">
        <v>7519</v>
      </c>
      <c r="F265" s="57">
        <v>2</v>
      </c>
      <c r="G265" s="57">
        <v>1</v>
      </c>
      <c r="H265" s="57">
        <v>38</v>
      </c>
      <c r="I265" s="57">
        <v>1</v>
      </c>
      <c r="J265" s="57">
        <v>5</v>
      </c>
      <c r="K265" s="57">
        <v>0</v>
      </c>
      <c r="L265" s="57">
        <v>3</v>
      </c>
      <c r="M265" s="57">
        <v>1</v>
      </c>
      <c r="N265" s="57">
        <v>1</v>
      </c>
      <c r="O265" s="57">
        <v>3</v>
      </c>
    </row>
    <row r="266" spans="1:15" ht="15.75" x14ac:dyDescent="0.25">
      <c r="A266" s="57">
        <v>265</v>
      </c>
      <c r="B266" s="57">
        <v>2</v>
      </c>
      <c r="C266" s="58">
        <v>17050</v>
      </c>
      <c r="D266" s="58">
        <v>19037.330000000002</v>
      </c>
      <c r="E266" s="58">
        <v>7779.1670000000004</v>
      </c>
      <c r="F266" s="57">
        <v>2</v>
      </c>
      <c r="G266" s="57">
        <v>1</v>
      </c>
      <c r="H266" s="57">
        <v>56</v>
      </c>
      <c r="I266" s="57">
        <v>1</v>
      </c>
      <c r="J266" s="57">
        <v>5</v>
      </c>
      <c r="K266" s="57">
        <v>0</v>
      </c>
      <c r="L266" s="57">
        <v>3</v>
      </c>
      <c r="M266" s="57">
        <v>1</v>
      </c>
      <c r="N266" s="57">
        <v>1</v>
      </c>
      <c r="O266" s="57">
        <v>3</v>
      </c>
    </row>
    <row r="267" spans="1:15" ht="15.75" x14ac:dyDescent="0.25">
      <c r="A267" s="57">
        <v>266</v>
      </c>
      <c r="B267" s="57">
        <v>2</v>
      </c>
      <c r="C267" s="58">
        <v>13678.75</v>
      </c>
      <c r="D267" s="58">
        <v>16995.5</v>
      </c>
      <c r="E267" s="58">
        <v>7167.1670000000004</v>
      </c>
      <c r="F267" s="57">
        <v>2</v>
      </c>
      <c r="G267" s="57">
        <v>1</v>
      </c>
      <c r="H267" s="57">
        <v>31</v>
      </c>
      <c r="I267" s="57">
        <v>1</v>
      </c>
      <c r="J267" s="57">
        <v>4</v>
      </c>
      <c r="K267" s="57">
        <v>0</v>
      </c>
      <c r="L267" s="57">
        <v>2</v>
      </c>
      <c r="M267" s="57">
        <v>1</v>
      </c>
      <c r="N267" s="57">
        <v>1</v>
      </c>
      <c r="O267" s="57">
        <v>3</v>
      </c>
    </row>
    <row r="268" spans="1:15" ht="15.75" x14ac:dyDescent="0.25">
      <c r="A268" s="57">
        <v>267</v>
      </c>
      <c r="B268" s="57">
        <v>2</v>
      </c>
      <c r="C268" s="58">
        <v>20763</v>
      </c>
      <c r="D268" s="58">
        <v>19846.169999999998</v>
      </c>
      <c r="E268" s="58">
        <v>11271.67</v>
      </c>
      <c r="F268" s="57">
        <v>2</v>
      </c>
      <c r="G268" s="57">
        <v>1</v>
      </c>
      <c r="H268" s="57">
        <v>43</v>
      </c>
      <c r="I268" s="57">
        <v>1</v>
      </c>
      <c r="J268" s="57">
        <v>6</v>
      </c>
      <c r="K268" s="57">
        <v>0</v>
      </c>
      <c r="L268" s="57">
        <v>3</v>
      </c>
      <c r="M268" s="57">
        <v>1</v>
      </c>
      <c r="N268" s="57">
        <v>3</v>
      </c>
      <c r="O268" s="57">
        <v>3</v>
      </c>
    </row>
    <row r="269" spans="1:15" ht="15.75" x14ac:dyDescent="0.25">
      <c r="A269" s="57">
        <v>268</v>
      </c>
      <c r="B269" s="57">
        <v>2</v>
      </c>
      <c r="C269" s="58">
        <v>17311.830000000002</v>
      </c>
      <c r="D269" s="58">
        <v>18545.419999999998</v>
      </c>
      <c r="E269" s="58">
        <v>8705.3330000000005</v>
      </c>
      <c r="F269" s="57">
        <v>2</v>
      </c>
      <c r="G269" s="57">
        <v>1</v>
      </c>
      <c r="H269" s="57">
        <v>33</v>
      </c>
      <c r="I269" s="57">
        <v>1</v>
      </c>
      <c r="J269" s="57">
        <v>5</v>
      </c>
      <c r="K269" s="57">
        <v>1</v>
      </c>
      <c r="L269" s="57">
        <v>2</v>
      </c>
      <c r="M269" s="57">
        <v>1</v>
      </c>
      <c r="N269" s="57">
        <v>1</v>
      </c>
      <c r="O269" s="57">
        <v>3</v>
      </c>
    </row>
    <row r="270" spans="1:15" ht="15.75" x14ac:dyDescent="0.25">
      <c r="A270" s="57">
        <v>269</v>
      </c>
      <c r="B270" s="57">
        <v>2</v>
      </c>
      <c r="C270" s="58">
        <v>20872.669999999998</v>
      </c>
      <c r="D270" s="58">
        <v>21352.5</v>
      </c>
      <c r="E270" s="58">
        <v>11580.08</v>
      </c>
      <c r="F270" s="57">
        <v>2</v>
      </c>
      <c r="G270" s="57">
        <v>1</v>
      </c>
      <c r="H270" s="57">
        <v>57</v>
      </c>
      <c r="I270" s="57">
        <v>2</v>
      </c>
      <c r="J270" s="57">
        <v>6</v>
      </c>
      <c r="K270" s="57">
        <v>0</v>
      </c>
      <c r="L270" s="57">
        <v>1</v>
      </c>
      <c r="M270" s="57">
        <v>1</v>
      </c>
      <c r="N270" s="57">
        <v>1</v>
      </c>
      <c r="O270" s="57">
        <v>3</v>
      </c>
    </row>
    <row r="271" spans="1:15" ht="15.75" x14ac:dyDescent="0.25">
      <c r="A271" s="57">
        <v>270</v>
      </c>
      <c r="B271" s="57">
        <v>2</v>
      </c>
      <c r="C271" s="58">
        <v>20995</v>
      </c>
      <c r="D271" s="58">
        <v>15290.75</v>
      </c>
      <c r="E271" s="58">
        <v>8426.6669999999995</v>
      </c>
      <c r="F271" s="57">
        <v>2</v>
      </c>
      <c r="G271" s="57">
        <v>1</v>
      </c>
      <c r="H271" s="57">
        <v>56</v>
      </c>
      <c r="I271" s="57">
        <v>1</v>
      </c>
      <c r="J271" s="57">
        <v>6</v>
      </c>
      <c r="K271" s="57">
        <v>2</v>
      </c>
      <c r="L271" s="57">
        <v>2</v>
      </c>
      <c r="M271" s="57">
        <v>1</v>
      </c>
      <c r="N271" s="57">
        <v>2</v>
      </c>
      <c r="O271" s="57">
        <v>3</v>
      </c>
    </row>
    <row r="272" spans="1:15" ht="15.75" x14ac:dyDescent="0.25">
      <c r="A272" s="57">
        <v>271</v>
      </c>
      <c r="B272" s="57">
        <v>2</v>
      </c>
      <c r="C272" s="58">
        <v>10852.5</v>
      </c>
      <c r="D272" s="58">
        <v>10461.17</v>
      </c>
      <c r="E272" s="58">
        <v>5063</v>
      </c>
      <c r="F272" s="57">
        <v>2</v>
      </c>
      <c r="G272" s="57">
        <v>2</v>
      </c>
      <c r="H272" s="57">
        <v>29</v>
      </c>
      <c r="I272" s="57">
        <v>3</v>
      </c>
      <c r="J272" s="57">
        <v>3</v>
      </c>
      <c r="K272" s="57">
        <v>0</v>
      </c>
      <c r="L272" s="57">
        <v>0</v>
      </c>
      <c r="M272" s="57">
        <v>1</v>
      </c>
      <c r="N272" s="57">
        <v>1</v>
      </c>
      <c r="O272" s="57">
        <v>3</v>
      </c>
    </row>
    <row r="273" spans="1:15" ht="15.75" x14ac:dyDescent="0.25">
      <c r="A273" s="57">
        <v>272</v>
      </c>
      <c r="B273" s="57">
        <v>2</v>
      </c>
      <c r="C273" s="58">
        <v>21720</v>
      </c>
      <c r="D273" s="58">
        <v>20449.669999999998</v>
      </c>
      <c r="E273" s="58">
        <v>11733</v>
      </c>
      <c r="F273" s="57">
        <v>2</v>
      </c>
      <c r="G273" s="57">
        <v>1</v>
      </c>
      <c r="H273" s="57">
        <v>43</v>
      </c>
      <c r="I273" s="57">
        <v>1</v>
      </c>
      <c r="J273" s="57">
        <v>6</v>
      </c>
      <c r="K273" s="57">
        <v>0</v>
      </c>
      <c r="L273" s="57">
        <v>4</v>
      </c>
      <c r="M273" s="57">
        <v>1</v>
      </c>
      <c r="N273" s="57">
        <v>1</v>
      </c>
      <c r="O273" s="57">
        <v>3</v>
      </c>
    </row>
    <row r="274" spans="1:15" ht="15.75" x14ac:dyDescent="0.25">
      <c r="A274" s="57">
        <v>273</v>
      </c>
      <c r="B274" s="57">
        <v>2</v>
      </c>
      <c r="C274" s="58">
        <v>11126</v>
      </c>
      <c r="D274" s="58">
        <v>10811.08</v>
      </c>
      <c r="E274" s="58">
        <v>5819.5</v>
      </c>
      <c r="F274" s="57">
        <v>2</v>
      </c>
      <c r="G274" s="57">
        <v>2</v>
      </c>
      <c r="H274" s="57">
        <v>74</v>
      </c>
      <c r="I274" s="57">
        <v>2</v>
      </c>
      <c r="J274" s="57">
        <v>3</v>
      </c>
      <c r="K274" s="57">
        <v>0</v>
      </c>
      <c r="L274" s="57">
        <v>0</v>
      </c>
      <c r="M274" s="57">
        <v>1</v>
      </c>
      <c r="N274" s="57">
        <v>1</v>
      </c>
      <c r="O274" s="57">
        <v>3</v>
      </c>
    </row>
    <row r="275" spans="1:15" ht="15.75" x14ac:dyDescent="0.25">
      <c r="A275" s="57">
        <v>274</v>
      </c>
      <c r="B275" s="57">
        <v>2</v>
      </c>
      <c r="C275" s="58">
        <v>18625</v>
      </c>
      <c r="D275" s="58">
        <v>18570.669999999998</v>
      </c>
      <c r="E275" s="58">
        <v>9959.8330000000005</v>
      </c>
      <c r="F275" s="57">
        <v>2</v>
      </c>
      <c r="G275" s="57">
        <v>2</v>
      </c>
      <c r="H275" s="57">
        <v>44</v>
      </c>
      <c r="I275" s="57">
        <v>1</v>
      </c>
      <c r="J275" s="57">
        <v>5</v>
      </c>
      <c r="K275" s="57">
        <v>0</v>
      </c>
      <c r="L275" s="57">
        <v>4</v>
      </c>
      <c r="M275" s="57">
        <v>1</v>
      </c>
      <c r="N275" s="57">
        <v>1</v>
      </c>
      <c r="O275" s="57">
        <v>3</v>
      </c>
    </row>
    <row r="276" spans="1:15" ht="15.75" x14ac:dyDescent="0.25">
      <c r="A276" s="57">
        <v>275</v>
      </c>
      <c r="B276" s="57">
        <v>2</v>
      </c>
      <c r="C276" s="58">
        <v>18787.5</v>
      </c>
      <c r="D276" s="58">
        <v>19055.919999999998</v>
      </c>
      <c r="E276" s="58">
        <v>9761.8330000000005</v>
      </c>
      <c r="F276" s="57">
        <v>2</v>
      </c>
      <c r="G276" s="57">
        <v>1</v>
      </c>
      <c r="H276" s="57">
        <v>37</v>
      </c>
      <c r="I276" s="57">
        <v>2</v>
      </c>
      <c r="J276" s="57">
        <v>5</v>
      </c>
      <c r="K276" s="57">
        <v>1</v>
      </c>
      <c r="L276" s="57">
        <v>1</v>
      </c>
      <c r="M276" s="57">
        <v>1</v>
      </c>
      <c r="N276" s="57">
        <v>1</v>
      </c>
      <c r="O276" s="57">
        <v>3</v>
      </c>
    </row>
    <row r="277" spans="1:15" ht="15.75" x14ac:dyDescent="0.25">
      <c r="A277" s="57">
        <v>276</v>
      </c>
      <c r="B277" s="57">
        <v>2</v>
      </c>
      <c r="C277" s="58">
        <v>18879.330000000002</v>
      </c>
      <c r="D277" s="58">
        <v>18251.25</v>
      </c>
      <c r="E277" s="58">
        <v>8885</v>
      </c>
      <c r="F277" s="57">
        <v>2</v>
      </c>
      <c r="G277" s="57">
        <v>1</v>
      </c>
      <c r="H277" s="57">
        <v>68</v>
      </c>
      <c r="I277" s="57">
        <v>2</v>
      </c>
      <c r="J277" s="57">
        <v>5</v>
      </c>
      <c r="K277" s="57">
        <v>0</v>
      </c>
      <c r="L277" s="57">
        <v>1</v>
      </c>
      <c r="M277" s="57">
        <v>1</v>
      </c>
      <c r="N277" s="57">
        <v>1</v>
      </c>
      <c r="O277" s="57">
        <v>3</v>
      </c>
    </row>
    <row r="278" spans="1:15" ht="15.75" x14ac:dyDescent="0.25">
      <c r="A278" s="57">
        <v>277</v>
      </c>
      <c r="B278" s="57">
        <v>2</v>
      </c>
      <c r="C278" s="58">
        <v>19053.669999999998</v>
      </c>
      <c r="D278" s="58">
        <v>23044</v>
      </c>
      <c r="E278" s="58">
        <v>9192</v>
      </c>
      <c r="F278" s="57">
        <v>2</v>
      </c>
      <c r="G278" s="57">
        <v>1</v>
      </c>
      <c r="H278" s="57">
        <v>50</v>
      </c>
      <c r="I278" s="57">
        <v>1</v>
      </c>
      <c r="J278" s="57">
        <v>5</v>
      </c>
      <c r="K278" s="57">
        <v>0</v>
      </c>
      <c r="L278" s="57">
        <v>1</v>
      </c>
      <c r="M278" s="57">
        <v>1</v>
      </c>
      <c r="N278" s="57">
        <v>1</v>
      </c>
      <c r="O278" s="57">
        <v>3</v>
      </c>
    </row>
    <row r="279" spans="1:15" ht="15.75" x14ac:dyDescent="0.25">
      <c r="A279" s="57">
        <v>278</v>
      </c>
      <c r="B279" s="57">
        <v>2</v>
      </c>
      <c r="C279" s="58">
        <v>7754.1670000000004</v>
      </c>
      <c r="D279" s="58">
        <v>7427.5829999999996</v>
      </c>
      <c r="E279" s="58">
        <v>4062.3330000000001</v>
      </c>
      <c r="F279" s="57">
        <v>2</v>
      </c>
      <c r="G279" s="57">
        <v>2</v>
      </c>
      <c r="H279" s="57">
        <v>44</v>
      </c>
      <c r="I279" s="57">
        <v>1</v>
      </c>
      <c r="J279" s="57">
        <v>2</v>
      </c>
      <c r="K279" s="57">
        <v>0</v>
      </c>
      <c r="L279" s="57">
        <v>0</v>
      </c>
      <c r="M279" s="57">
        <v>1</v>
      </c>
      <c r="N279" s="57">
        <v>1</v>
      </c>
      <c r="O279" s="57">
        <v>3</v>
      </c>
    </row>
    <row r="280" spans="1:15" ht="15.75" x14ac:dyDescent="0.25">
      <c r="A280" s="57">
        <v>279</v>
      </c>
      <c r="B280" s="57">
        <v>2</v>
      </c>
      <c r="C280" s="58">
        <v>27411.33</v>
      </c>
      <c r="D280" s="58">
        <v>28076.83</v>
      </c>
      <c r="E280" s="58">
        <v>14410</v>
      </c>
      <c r="F280" s="57">
        <v>2</v>
      </c>
      <c r="G280" s="57">
        <v>1</v>
      </c>
      <c r="H280" s="57">
        <v>74</v>
      </c>
      <c r="I280" s="57">
        <v>2</v>
      </c>
      <c r="J280" s="57">
        <v>7</v>
      </c>
      <c r="K280" s="57">
        <v>2</v>
      </c>
      <c r="L280" s="57">
        <v>0</v>
      </c>
      <c r="M280" s="57">
        <v>1</v>
      </c>
      <c r="N280" s="57">
        <v>1</v>
      </c>
      <c r="O280" s="57">
        <v>3</v>
      </c>
    </row>
    <row r="281" spans="1:15" ht="15.75" x14ac:dyDescent="0.25">
      <c r="A281" s="57">
        <v>280</v>
      </c>
      <c r="B281" s="57">
        <v>2</v>
      </c>
      <c r="C281" s="58">
        <v>24000</v>
      </c>
      <c r="D281" s="58">
        <v>25613.919999999998</v>
      </c>
      <c r="E281" s="58">
        <v>14674.83</v>
      </c>
      <c r="F281" s="57">
        <v>2</v>
      </c>
      <c r="G281" s="57">
        <v>2</v>
      </c>
      <c r="H281" s="57">
        <v>44</v>
      </c>
      <c r="I281" s="57">
        <v>1</v>
      </c>
      <c r="J281" s="57">
        <v>6</v>
      </c>
      <c r="K281" s="57">
        <v>1</v>
      </c>
      <c r="L281" s="57">
        <v>5</v>
      </c>
      <c r="M281" s="57">
        <v>1</v>
      </c>
      <c r="N281" s="57">
        <v>1</v>
      </c>
      <c r="O281" s="57">
        <v>3</v>
      </c>
    </row>
    <row r="282" spans="1:15" ht="15.75" x14ac:dyDescent="0.25">
      <c r="A282" s="57">
        <v>281</v>
      </c>
      <c r="B282" s="57">
        <v>2</v>
      </c>
      <c r="C282" s="58">
        <v>32560.33</v>
      </c>
      <c r="D282" s="58">
        <v>31721.17</v>
      </c>
      <c r="E282" s="58">
        <v>13174.83</v>
      </c>
      <c r="F282" s="57">
        <v>2</v>
      </c>
      <c r="G282" s="57">
        <v>1</v>
      </c>
      <c r="H282" s="57">
        <v>60</v>
      </c>
      <c r="I282" s="57">
        <v>2</v>
      </c>
      <c r="J282" s="57">
        <v>8</v>
      </c>
      <c r="K282" s="57">
        <v>2</v>
      </c>
      <c r="L282" s="57">
        <v>0</v>
      </c>
      <c r="M282" s="57">
        <v>2</v>
      </c>
      <c r="N282" s="57">
        <v>2</v>
      </c>
      <c r="O282" s="57">
        <v>3</v>
      </c>
    </row>
    <row r="283" spans="1:15" ht="15.75" x14ac:dyDescent="0.25">
      <c r="A283" s="57">
        <v>282</v>
      </c>
      <c r="B283" s="57">
        <v>2</v>
      </c>
      <c r="C283" s="58">
        <v>25076</v>
      </c>
      <c r="D283" s="58">
        <v>19943.580000000002</v>
      </c>
      <c r="E283" s="58">
        <v>11849.25</v>
      </c>
      <c r="F283" s="57">
        <v>2</v>
      </c>
      <c r="G283" s="57">
        <v>1</v>
      </c>
      <c r="H283" s="57">
        <v>37</v>
      </c>
      <c r="I283" s="57">
        <v>1</v>
      </c>
      <c r="J283" s="57">
        <v>6</v>
      </c>
      <c r="K283" s="57">
        <v>1</v>
      </c>
      <c r="L283" s="57">
        <v>3</v>
      </c>
      <c r="M283" s="57">
        <v>1</v>
      </c>
      <c r="N283" s="57">
        <v>1</v>
      </c>
      <c r="O283" s="57">
        <v>3</v>
      </c>
    </row>
    <row r="284" spans="1:15" ht="15.75" x14ac:dyDescent="0.25">
      <c r="A284" s="57">
        <v>283</v>
      </c>
      <c r="B284" s="57">
        <v>2</v>
      </c>
      <c r="C284" s="58">
        <v>21122.5</v>
      </c>
      <c r="D284" s="58">
        <v>15914.17</v>
      </c>
      <c r="E284" s="58">
        <v>8277.25</v>
      </c>
      <c r="F284" s="57">
        <v>2</v>
      </c>
      <c r="G284" s="57">
        <v>1</v>
      </c>
      <c r="H284" s="57">
        <v>56</v>
      </c>
      <c r="I284" s="57">
        <v>2</v>
      </c>
      <c r="J284" s="57">
        <v>5</v>
      </c>
      <c r="K284" s="57">
        <v>0</v>
      </c>
      <c r="L284" s="57">
        <v>3</v>
      </c>
      <c r="M284" s="57">
        <v>1</v>
      </c>
      <c r="N284" s="57">
        <v>1</v>
      </c>
      <c r="O284" s="57">
        <v>3</v>
      </c>
    </row>
    <row r="285" spans="1:15" ht="15.75" x14ac:dyDescent="0.25">
      <c r="A285" s="57">
        <v>284</v>
      </c>
      <c r="B285" s="57">
        <v>2</v>
      </c>
      <c r="C285" s="58">
        <v>16919.330000000002</v>
      </c>
      <c r="D285" s="58">
        <v>16253.83</v>
      </c>
      <c r="E285" s="58">
        <v>8343.9169999999995</v>
      </c>
      <c r="F285" s="57">
        <v>2</v>
      </c>
      <c r="G285" s="57">
        <v>1</v>
      </c>
      <c r="H285" s="57">
        <v>64</v>
      </c>
      <c r="I285" s="57">
        <v>2</v>
      </c>
      <c r="J285" s="57">
        <v>4</v>
      </c>
      <c r="K285" s="57">
        <v>0</v>
      </c>
      <c r="L285" s="57">
        <v>1</v>
      </c>
      <c r="M285" s="57">
        <v>1</v>
      </c>
      <c r="N285" s="57">
        <v>1</v>
      </c>
      <c r="O285" s="57">
        <v>3</v>
      </c>
    </row>
    <row r="286" spans="1:15" ht="15.75" x14ac:dyDescent="0.25">
      <c r="A286" s="57">
        <v>285</v>
      </c>
      <c r="B286" s="57">
        <v>2</v>
      </c>
      <c r="C286" s="58">
        <v>17297.5</v>
      </c>
      <c r="D286" s="58">
        <v>14998.58</v>
      </c>
      <c r="E286" s="58">
        <v>4378.75</v>
      </c>
      <c r="F286" s="57">
        <v>2</v>
      </c>
      <c r="G286" s="57">
        <v>1</v>
      </c>
      <c r="H286" s="57">
        <v>42</v>
      </c>
      <c r="I286" s="57">
        <v>1</v>
      </c>
      <c r="J286" s="57">
        <v>4</v>
      </c>
      <c r="K286" s="57">
        <v>0</v>
      </c>
      <c r="L286" s="57">
        <v>2</v>
      </c>
      <c r="M286" s="57">
        <v>1</v>
      </c>
      <c r="N286" s="57">
        <v>1</v>
      </c>
      <c r="O286" s="57">
        <v>3</v>
      </c>
    </row>
    <row r="287" spans="1:15" ht="15.75" x14ac:dyDescent="0.25">
      <c r="A287" s="57">
        <v>286</v>
      </c>
      <c r="B287" s="57">
        <v>2</v>
      </c>
      <c r="C287" s="58">
        <v>4328</v>
      </c>
      <c r="D287" s="58">
        <v>6052.5</v>
      </c>
      <c r="E287" s="58">
        <v>3420.5</v>
      </c>
      <c r="F287" s="57">
        <v>2</v>
      </c>
      <c r="G287" s="57">
        <v>2</v>
      </c>
      <c r="H287" s="57">
        <v>63</v>
      </c>
      <c r="I287" s="57">
        <v>1</v>
      </c>
      <c r="J287" s="57">
        <v>1</v>
      </c>
      <c r="K287" s="57">
        <v>0</v>
      </c>
      <c r="L287" s="57">
        <v>0</v>
      </c>
      <c r="M287" s="57">
        <v>1</v>
      </c>
      <c r="N287" s="57">
        <v>1</v>
      </c>
      <c r="O287" s="57">
        <v>3</v>
      </c>
    </row>
    <row r="288" spans="1:15" ht="15.75" x14ac:dyDescent="0.25">
      <c r="A288" s="57">
        <v>287</v>
      </c>
      <c r="B288" s="57">
        <v>2</v>
      </c>
      <c r="C288" s="58">
        <v>26052.5</v>
      </c>
      <c r="D288" s="58">
        <v>25125.58</v>
      </c>
      <c r="E288" s="58">
        <v>12213.17</v>
      </c>
      <c r="F288" s="57">
        <v>2</v>
      </c>
      <c r="G288" s="57">
        <v>1</v>
      </c>
      <c r="H288" s="57">
        <v>57</v>
      </c>
      <c r="I288" s="57">
        <v>2</v>
      </c>
      <c r="J288" s="57">
        <v>6</v>
      </c>
      <c r="K288" s="57">
        <v>1</v>
      </c>
      <c r="L288" s="57">
        <v>0</v>
      </c>
      <c r="M288" s="57">
        <v>1</v>
      </c>
      <c r="N288" s="57">
        <v>1</v>
      </c>
      <c r="O288" s="57">
        <v>3</v>
      </c>
    </row>
    <row r="289" spans="1:15" ht="15.75" x14ac:dyDescent="0.25">
      <c r="A289" s="57">
        <v>288</v>
      </c>
      <c r="B289" s="57">
        <v>2</v>
      </c>
      <c r="C289" s="58">
        <v>17550.580000000002</v>
      </c>
      <c r="D289" s="58">
        <v>18178.919999999998</v>
      </c>
      <c r="E289" s="58">
        <v>8190.4170000000004</v>
      </c>
      <c r="F289" s="57">
        <v>2</v>
      </c>
      <c r="G289" s="57">
        <v>1</v>
      </c>
      <c r="H289" s="57">
        <v>60</v>
      </c>
      <c r="I289" s="57">
        <v>1</v>
      </c>
      <c r="J289" s="57">
        <v>4</v>
      </c>
      <c r="K289" s="57">
        <v>0</v>
      </c>
      <c r="L289" s="57">
        <v>2</v>
      </c>
      <c r="M289" s="57">
        <v>1</v>
      </c>
      <c r="N289" s="57">
        <v>1</v>
      </c>
      <c r="O289" s="57">
        <v>3</v>
      </c>
    </row>
    <row r="290" spans="1:15" ht="15.75" x14ac:dyDescent="0.25">
      <c r="A290" s="57">
        <v>289</v>
      </c>
      <c r="B290" s="57">
        <v>2</v>
      </c>
      <c r="C290" s="58">
        <v>26334</v>
      </c>
      <c r="D290" s="58">
        <v>25267.25</v>
      </c>
      <c r="E290" s="58">
        <v>17038.419999999998</v>
      </c>
      <c r="F290" s="57">
        <v>2</v>
      </c>
      <c r="G290" s="57">
        <v>1</v>
      </c>
      <c r="H290" s="57">
        <v>47</v>
      </c>
      <c r="I290" s="57">
        <v>2</v>
      </c>
      <c r="J290" s="57">
        <v>6</v>
      </c>
      <c r="K290" s="57">
        <v>0</v>
      </c>
      <c r="L290" s="57">
        <v>2</v>
      </c>
      <c r="M290" s="57">
        <v>1</v>
      </c>
      <c r="N290" s="57">
        <v>1</v>
      </c>
      <c r="O290" s="57">
        <v>3</v>
      </c>
    </row>
    <row r="291" spans="1:15" ht="15.75" x14ac:dyDescent="0.25">
      <c r="A291" s="57">
        <v>290</v>
      </c>
      <c r="B291" s="57">
        <v>2</v>
      </c>
      <c r="C291" s="58">
        <v>17769.080000000002</v>
      </c>
      <c r="D291" s="58">
        <v>20844.080000000002</v>
      </c>
      <c r="E291" s="58">
        <v>11089.17</v>
      </c>
      <c r="F291" s="57">
        <v>2</v>
      </c>
      <c r="G291" s="57">
        <v>1</v>
      </c>
      <c r="H291" s="57">
        <v>34</v>
      </c>
      <c r="I291" s="57">
        <v>1</v>
      </c>
      <c r="J291" s="57">
        <v>4</v>
      </c>
      <c r="K291" s="57">
        <v>0</v>
      </c>
      <c r="L291" s="57">
        <v>2</v>
      </c>
      <c r="M291" s="57">
        <v>1</v>
      </c>
      <c r="N291" s="57">
        <v>1</v>
      </c>
      <c r="O291" s="57">
        <v>3</v>
      </c>
    </row>
    <row r="292" spans="1:15" ht="15.75" x14ac:dyDescent="0.25">
      <c r="A292" s="57">
        <v>291</v>
      </c>
      <c r="B292" s="57">
        <v>2</v>
      </c>
      <c r="C292" s="58">
        <v>13483.33</v>
      </c>
      <c r="D292" s="58">
        <v>12712.08</v>
      </c>
      <c r="E292" s="58">
        <v>7316.5</v>
      </c>
      <c r="F292" s="57">
        <v>2</v>
      </c>
      <c r="G292" s="57">
        <v>1</v>
      </c>
      <c r="H292" s="57">
        <v>52</v>
      </c>
      <c r="I292" s="57">
        <v>1</v>
      </c>
      <c r="J292" s="57">
        <v>3</v>
      </c>
      <c r="K292" s="57">
        <v>0</v>
      </c>
      <c r="L292" s="57">
        <v>2</v>
      </c>
      <c r="M292" s="57">
        <v>1</v>
      </c>
      <c r="N292" s="57">
        <v>1</v>
      </c>
      <c r="O292" s="57">
        <v>3</v>
      </c>
    </row>
    <row r="293" spans="1:15" ht="15.75" x14ac:dyDescent="0.25">
      <c r="A293" s="57">
        <v>292</v>
      </c>
      <c r="B293" s="57">
        <v>2</v>
      </c>
      <c r="C293" s="58">
        <v>13566.67</v>
      </c>
      <c r="D293" s="58">
        <v>14030</v>
      </c>
      <c r="E293" s="58">
        <v>6242.5829999999996</v>
      </c>
      <c r="F293" s="57">
        <v>2</v>
      </c>
      <c r="G293" s="57">
        <v>1</v>
      </c>
      <c r="H293" s="57">
        <v>64</v>
      </c>
      <c r="I293" s="57">
        <v>2</v>
      </c>
      <c r="J293" s="57">
        <v>3</v>
      </c>
      <c r="K293" s="57">
        <v>0</v>
      </c>
      <c r="L293" s="57">
        <v>2</v>
      </c>
      <c r="M293" s="57">
        <v>1</v>
      </c>
      <c r="N293" s="57">
        <v>1</v>
      </c>
      <c r="O293" s="57">
        <v>3</v>
      </c>
    </row>
    <row r="294" spans="1:15" ht="15.75" x14ac:dyDescent="0.25">
      <c r="A294" s="57">
        <v>293</v>
      </c>
      <c r="B294" s="57">
        <v>2</v>
      </c>
      <c r="C294" s="58">
        <v>22625.33</v>
      </c>
      <c r="D294" s="58">
        <v>20006.5</v>
      </c>
      <c r="E294" s="58">
        <v>8400.3330000000005</v>
      </c>
      <c r="F294" s="57">
        <v>2</v>
      </c>
      <c r="G294" s="57">
        <v>1</v>
      </c>
      <c r="H294" s="57">
        <v>49</v>
      </c>
      <c r="I294" s="57">
        <v>1</v>
      </c>
      <c r="J294" s="57">
        <v>5</v>
      </c>
      <c r="K294" s="57">
        <v>0</v>
      </c>
      <c r="L294" s="57">
        <v>2</v>
      </c>
      <c r="M294" s="57">
        <v>1</v>
      </c>
      <c r="N294" s="57">
        <v>1</v>
      </c>
      <c r="O294" s="57">
        <v>3</v>
      </c>
    </row>
    <row r="295" spans="1:15" ht="15.75" x14ac:dyDescent="0.25">
      <c r="A295" s="57">
        <v>294</v>
      </c>
      <c r="B295" s="57">
        <v>2</v>
      </c>
      <c r="C295" s="58">
        <v>41004.83</v>
      </c>
      <c r="D295" s="58">
        <v>38104.67</v>
      </c>
      <c r="E295" s="58">
        <v>11323.92</v>
      </c>
      <c r="F295" s="57">
        <v>2</v>
      </c>
      <c r="G295" s="57">
        <v>2</v>
      </c>
      <c r="H295" s="57">
        <v>79</v>
      </c>
      <c r="I295" s="57">
        <v>2</v>
      </c>
      <c r="J295" s="57">
        <v>9</v>
      </c>
      <c r="K295" s="57">
        <v>1</v>
      </c>
      <c r="L295" s="57">
        <v>3</v>
      </c>
      <c r="M295" s="57">
        <v>1</v>
      </c>
      <c r="N295" s="57">
        <v>1</v>
      </c>
      <c r="O295" s="57">
        <v>3</v>
      </c>
    </row>
    <row r="296" spans="1:15" ht="15.75" x14ac:dyDescent="0.25">
      <c r="A296" s="57">
        <v>295</v>
      </c>
      <c r="B296" s="57">
        <v>2</v>
      </c>
      <c r="C296" s="58">
        <v>23012.5</v>
      </c>
      <c r="D296" s="58">
        <v>22327.5</v>
      </c>
      <c r="E296" s="58">
        <v>10085.42</v>
      </c>
      <c r="F296" s="57">
        <v>2</v>
      </c>
      <c r="G296" s="57">
        <v>1</v>
      </c>
      <c r="H296" s="57">
        <v>49</v>
      </c>
      <c r="I296" s="57">
        <v>1</v>
      </c>
      <c r="J296" s="57">
        <v>5</v>
      </c>
      <c r="K296" s="57">
        <v>0</v>
      </c>
      <c r="L296" s="57">
        <v>2</v>
      </c>
      <c r="M296" s="57">
        <v>1</v>
      </c>
      <c r="N296" s="57">
        <v>1</v>
      </c>
      <c r="O296" s="57">
        <v>3</v>
      </c>
    </row>
    <row r="297" spans="1:15" ht="15.75" x14ac:dyDescent="0.25">
      <c r="A297" s="57">
        <v>296</v>
      </c>
      <c r="B297" s="57">
        <v>2</v>
      </c>
      <c r="C297" s="58">
        <v>23111.67</v>
      </c>
      <c r="D297" s="58">
        <v>22926.42</v>
      </c>
      <c r="E297" s="58">
        <v>11475.67</v>
      </c>
      <c r="F297" s="57">
        <v>2</v>
      </c>
      <c r="G297" s="57">
        <v>2</v>
      </c>
      <c r="H297" s="57">
        <v>67</v>
      </c>
      <c r="I297" s="57">
        <v>1</v>
      </c>
      <c r="J297" s="57">
        <v>5</v>
      </c>
      <c r="K297" s="57">
        <v>1</v>
      </c>
      <c r="L297" s="57">
        <v>1</v>
      </c>
      <c r="M297" s="57">
        <v>1</v>
      </c>
      <c r="N297" s="57">
        <v>1</v>
      </c>
      <c r="O297" s="57">
        <v>3</v>
      </c>
    </row>
    <row r="298" spans="1:15" ht="15.75" x14ac:dyDescent="0.25">
      <c r="A298" s="57">
        <v>297</v>
      </c>
      <c r="B298" s="57">
        <v>2</v>
      </c>
      <c r="C298" s="58">
        <v>23528.33</v>
      </c>
      <c r="D298" s="58">
        <v>21774.42</v>
      </c>
      <c r="E298" s="58">
        <v>9652</v>
      </c>
      <c r="F298" s="57">
        <v>2</v>
      </c>
      <c r="G298" s="57">
        <v>1</v>
      </c>
      <c r="H298" s="57">
        <v>78</v>
      </c>
      <c r="I298" s="57">
        <v>2</v>
      </c>
      <c r="J298" s="57">
        <v>5</v>
      </c>
      <c r="K298" s="57">
        <v>0</v>
      </c>
      <c r="L298" s="57">
        <v>1</v>
      </c>
      <c r="M298" s="57">
        <v>1</v>
      </c>
      <c r="N298" s="57">
        <v>1</v>
      </c>
      <c r="O298" s="57">
        <v>3</v>
      </c>
    </row>
    <row r="299" spans="1:15" ht="15.75" x14ac:dyDescent="0.25">
      <c r="A299" s="57">
        <v>298</v>
      </c>
      <c r="B299" s="57">
        <v>2</v>
      </c>
      <c r="C299" s="58">
        <v>28691.33</v>
      </c>
      <c r="D299" s="58">
        <v>21059.58</v>
      </c>
      <c r="E299" s="58">
        <v>9216.5</v>
      </c>
      <c r="F299" s="57">
        <v>2</v>
      </c>
      <c r="G299" s="57">
        <v>1</v>
      </c>
      <c r="H299" s="57">
        <v>31</v>
      </c>
      <c r="I299" s="57">
        <v>1</v>
      </c>
      <c r="J299" s="57">
        <v>6</v>
      </c>
      <c r="K299" s="57">
        <v>1</v>
      </c>
      <c r="L299" s="57">
        <v>3</v>
      </c>
      <c r="M299" s="57">
        <v>1</v>
      </c>
      <c r="N299" s="57">
        <v>1</v>
      </c>
      <c r="O299" s="57">
        <v>3</v>
      </c>
    </row>
    <row r="300" spans="1:15" ht="15.75" x14ac:dyDescent="0.25">
      <c r="A300" s="57">
        <v>299</v>
      </c>
      <c r="B300" s="57">
        <v>2</v>
      </c>
      <c r="C300" s="58">
        <v>9575</v>
      </c>
      <c r="D300" s="58">
        <v>9438.5</v>
      </c>
      <c r="E300" s="58">
        <v>5001.8329999999996</v>
      </c>
      <c r="F300" s="57">
        <v>2</v>
      </c>
      <c r="G300" s="57">
        <v>1</v>
      </c>
      <c r="H300" s="57">
        <v>30</v>
      </c>
      <c r="I300" s="57">
        <v>1</v>
      </c>
      <c r="J300" s="57">
        <v>2</v>
      </c>
      <c r="K300" s="57">
        <v>0</v>
      </c>
      <c r="L300" s="57">
        <v>0</v>
      </c>
      <c r="M300" s="57">
        <v>1</v>
      </c>
      <c r="N300" s="57">
        <v>1</v>
      </c>
      <c r="O300" s="57">
        <v>3</v>
      </c>
    </row>
    <row r="301" spans="1:15" ht="15.75" x14ac:dyDescent="0.25">
      <c r="A301" s="57">
        <v>300</v>
      </c>
      <c r="B301" s="57">
        <v>2</v>
      </c>
      <c r="C301" s="58">
        <v>19154.669999999998</v>
      </c>
      <c r="D301" s="58">
        <v>21197</v>
      </c>
      <c r="E301" s="58">
        <v>9417.8330000000005</v>
      </c>
      <c r="F301" s="57">
        <v>2</v>
      </c>
      <c r="G301" s="57">
        <v>2</v>
      </c>
      <c r="H301" s="57">
        <v>43</v>
      </c>
      <c r="I301" s="57">
        <v>1</v>
      </c>
      <c r="J301" s="57">
        <v>4</v>
      </c>
      <c r="K301" s="57">
        <v>0</v>
      </c>
      <c r="L301" s="57">
        <v>2</v>
      </c>
      <c r="M301" s="57">
        <v>1</v>
      </c>
      <c r="N301" s="57">
        <v>1</v>
      </c>
      <c r="O301" s="57">
        <v>3</v>
      </c>
    </row>
    <row r="302" spans="1:15" ht="15.75" x14ac:dyDescent="0.25">
      <c r="A302" s="57">
        <v>301</v>
      </c>
      <c r="B302" s="57">
        <v>2</v>
      </c>
      <c r="C302" s="58">
        <v>24116.67</v>
      </c>
      <c r="D302" s="58">
        <v>26397</v>
      </c>
      <c r="E302" s="58">
        <v>11642.17</v>
      </c>
      <c r="F302" s="57">
        <v>2</v>
      </c>
      <c r="G302" s="57">
        <v>2</v>
      </c>
      <c r="H302" s="57">
        <v>35</v>
      </c>
      <c r="I302" s="57">
        <v>2</v>
      </c>
      <c r="J302" s="57">
        <v>5</v>
      </c>
      <c r="K302" s="57">
        <v>0</v>
      </c>
      <c r="L302" s="57">
        <v>1</v>
      </c>
      <c r="M302" s="57">
        <v>1</v>
      </c>
      <c r="N302" s="57">
        <v>1</v>
      </c>
      <c r="O302" s="57">
        <v>3</v>
      </c>
    </row>
    <row r="303" spans="1:15" ht="15.75" x14ac:dyDescent="0.25">
      <c r="A303" s="57">
        <v>302</v>
      </c>
      <c r="B303" s="57">
        <v>2</v>
      </c>
      <c r="C303" s="58">
        <v>29039.58</v>
      </c>
      <c r="D303" s="58">
        <v>30825.08</v>
      </c>
      <c r="E303" s="58">
        <v>15025.67</v>
      </c>
      <c r="F303" s="57">
        <v>2</v>
      </c>
      <c r="G303" s="57">
        <v>1</v>
      </c>
      <c r="H303" s="57">
        <v>46</v>
      </c>
      <c r="I303" s="57">
        <v>2</v>
      </c>
      <c r="J303" s="57">
        <v>6</v>
      </c>
      <c r="K303" s="57">
        <v>0</v>
      </c>
      <c r="L303" s="57">
        <v>1</v>
      </c>
      <c r="M303" s="57">
        <v>1</v>
      </c>
      <c r="N303" s="57">
        <v>1</v>
      </c>
      <c r="O303" s="57">
        <v>3</v>
      </c>
    </row>
    <row r="304" spans="1:15" ht="15.75" x14ac:dyDescent="0.25">
      <c r="A304" s="57">
        <v>303</v>
      </c>
      <c r="B304" s="57">
        <v>2</v>
      </c>
      <c r="C304" s="58">
        <v>38843.58</v>
      </c>
      <c r="D304" s="58">
        <v>38997.75</v>
      </c>
      <c r="E304" s="58">
        <v>15228.5</v>
      </c>
      <c r="F304" s="57">
        <v>2</v>
      </c>
      <c r="G304" s="57">
        <v>2</v>
      </c>
      <c r="H304" s="57">
        <v>48</v>
      </c>
      <c r="I304" s="57">
        <v>2</v>
      </c>
      <c r="J304" s="57">
        <v>8</v>
      </c>
      <c r="K304" s="57">
        <v>1</v>
      </c>
      <c r="L304" s="57">
        <v>1</v>
      </c>
      <c r="M304" s="57">
        <v>1</v>
      </c>
      <c r="N304" s="57">
        <v>1</v>
      </c>
      <c r="O304" s="57">
        <v>3</v>
      </c>
    </row>
    <row r="305" spans="1:15" ht="15.75" x14ac:dyDescent="0.25">
      <c r="A305" s="57">
        <v>304</v>
      </c>
      <c r="B305" s="57">
        <v>2</v>
      </c>
      <c r="C305" s="58">
        <v>14668.67</v>
      </c>
      <c r="D305" s="58">
        <v>12165.33</v>
      </c>
      <c r="E305" s="58">
        <v>7420.5829999999996</v>
      </c>
      <c r="F305" s="57">
        <v>2</v>
      </c>
      <c r="G305" s="57">
        <v>1</v>
      </c>
      <c r="H305" s="57">
        <v>56</v>
      </c>
      <c r="I305" s="57">
        <v>1</v>
      </c>
      <c r="J305" s="57">
        <v>3</v>
      </c>
      <c r="K305" s="57">
        <v>0</v>
      </c>
      <c r="L305" s="57">
        <v>1</v>
      </c>
      <c r="M305" s="57">
        <v>2</v>
      </c>
      <c r="N305" s="57">
        <v>2</v>
      </c>
      <c r="O305" s="57">
        <v>3</v>
      </c>
    </row>
    <row r="306" spans="1:15" ht="15.75" x14ac:dyDescent="0.25">
      <c r="A306" s="57">
        <v>305</v>
      </c>
      <c r="B306" s="57">
        <v>2</v>
      </c>
      <c r="C306" s="58">
        <v>15133.33</v>
      </c>
      <c r="D306" s="58">
        <v>12919.83</v>
      </c>
      <c r="E306" s="58">
        <v>4598.5829999999996</v>
      </c>
      <c r="F306" s="57">
        <v>2</v>
      </c>
      <c r="G306" s="57">
        <v>1</v>
      </c>
      <c r="H306" s="57">
        <v>63</v>
      </c>
      <c r="I306" s="57">
        <v>1</v>
      </c>
      <c r="J306" s="57">
        <v>3</v>
      </c>
      <c r="K306" s="57">
        <v>0</v>
      </c>
      <c r="L306" s="57">
        <v>0</v>
      </c>
      <c r="M306" s="57">
        <v>1</v>
      </c>
      <c r="N306" s="57">
        <v>1</v>
      </c>
      <c r="O306" s="57">
        <v>3</v>
      </c>
    </row>
    <row r="307" spans="1:15" ht="15.75" x14ac:dyDescent="0.25">
      <c r="A307" s="57">
        <v>306</v>
      </c>
      <c r="B307" s="57">
        <v>2</v>
      </c>
      <c r="C307" s="58">
        <v>30396.83</v>
      </c>
      <c r="D307" s="58">
        <v>25426.83</v>
      </c>
      <c r="E307" s="58">
        <v>15161.42</v>
      </c>
      <c r="F307" s="57">
        <v>2</v>
      </c>
      <c r="G307" s="57">
        <v>1</v>
      </c>
      <c r="H307" s="57">
        <v>56</v>
      </c>
      <c r="I307" s="57">
        <v>2</v>
      </c>
      <c r="J307" s="57">
        <v>6</v>
      </c>
      <c r="K307" s="57">
        <v>0</v>
      </c>
      <c r="L307" s="57">
        <v>1</v>
      </c>
      <c r="M307" s="57">
        <v>1</v>
      </c>
      <c r="N307" s="57">
        <v>1</v>
      </c>
      <c r="O307" s="57">
        <v>3</v>
      </c>
    </row>
    <row r="308" spans="1:15" ht="15.75" x14ac:dyDescent="0.25">
      <c r="A308" s="57">
        <v>307</v>
      </c>
      <c r="B308" s="57">
        <v>2</v>
      </c>
      <c r="C308" s="58">
        <v>15205.83</v>
      </c>
      <c r="D308" s="58">
        <v>15415.67</v>
      </c>
      <c r="E308" s="58">
        <v>4125.5</v>
      </c>
      <c r="F308" s="57">
        <v>2</v>
      </c>
      <c r="G308" s="57">
        <v>1</v>
      </c>
      <c r="H308" s="57">
        <v>55</v>
      </c>
      <c r="I308" s="57">
        <v>1</v>
      </c>
      <c r="J308" s="57">
        <v>3</v>
      </c>
      <c r="K308" s="57">
        <v>1</v>
      </c>
      <c r="L308" s="57">
        <v>0</v>
      </c>
      <c r="M308" s="57">
        <v>1</v>
      </c>
      <c r="N308" s="57">
        <v>1</v>
      </c>
      <c r="O308" s="57">
        <v>3</v>
      </c>
    </row>
    <row r="309" spans="1:15" ht="15.75" x14ac:dyDescent="0.25">
      <c r="A309" s="57">
        <v>308</v>
      </c>
      <c r="B309" s="57">
        <v>2</v>
      </c>
      <c r="C309" s="58">
        <v>10166.67</v>
      </c>
      <c r="D309" s="58">
        <v>10104.08</v>
      </c>
      <c r="E309" s="58">
        <v>3763.25</v>
      </c>
      <c r="F309" s="57">
        <v>2</v>
      </c>
      <c r="G309" s="57">
        <v>1</v>
      </c>
      <c r="H309" s="57">
        <v>30</v>
      </c>
      <c r="I309" s="57">
        <v>1</v>
      </c>
      <c r="J309" s="57">
        <v>2</v>
      </c>
      <c r="K309" s="57">
        <v>0</v>
      </c>
      <c r="L309" s="57">
        <v>0</v>
      </c>
      <c r="M309" s="57">
        <v>1</v>
      </c>
      <c r="N309" s="57">
        <v>1</v>
      </c>
      <c r="O309" s="57">
        <v>3</v>
      </c>
    </row>
    <row r="310" spans="1:15" ht="15.75" x14ac:dyDescent="0.25">
      <c r="A310" s="57">
        <v>309</v>
      </c>
      <c r="B310" s="57">
        <v>2</v>
      </c>
      <c r="C310" s="58">
        <v>10166.67</v>
      </c>
      <c r="D310" s="58">
        <v>10326.42</v>
      </c>
      <c r="E310" s="58">
        <v>4249.25</v>
      </c>
      <c r="F310" s="57">
        <v>2</v>
      </c>
      <c r="G310" s="57">
        <v>2</v>
      </c>
      <c r="H310" s="57">
        <v>74</v>
      </c>
      <c r="I310" s="57">
        <v>1</v>
      </c>
      <c r="J310" s="57">
        <v>2</v>
      </c>
      <c r="K310" s="57">
        <v>0</v>
      </c>
      <c r="L310" s="57">
        <v>0</v>
      </c>
      <c r="M310" s="57">
        <v>1</v>
      </c>
      <c r="N310" s="57">
        <v>1</v>
      </c>
      <c r="O310" s="57">
        <v>3</v>
      </c>
    </row>
    <row r="311" spans="1:15" ht="15.75" x14ac:dyDescent="0.25">
      <c r="A311" s="57">
        <v>310</v>
      </c>
      <c r="B311" s="57">
        <v>2</v>
      </c>
      <c r="C311" s="58">
        <v>20450</v>
      </c>
      <c r="D311" s="58">
        <v>17947.25</v>
      </c>
      <c r="E311" s="58">
        <v>7475.1670000000004</v>
      </c>
      <c r="F311" s="57">
        <v>2</v>
      </c>
      <c r="G311" s="57">
        <v>1</v>
      </c>
      <c r="H311" s="57">
        <v>42</v>
      </c>
      <c r="I311" s="57">
        <v>1</v>
      </c>
      <c r="J311" s="57">
        <v>4</v>
      </c>
      <c r="K311" s="57">
        <v>0</v>
      </c>
      <c r="L311" s="57">
        <v>3</v>
      </c>
      <c r="M311" s="57">
        <v>1</v>
      </c>
      <c r="N311" s="57">
        <v>1</v>
      </c>
      <c r="O311" s="57">
        <v>3</v>
      </c>
    </row>
    <row r="312" spans="1:15" ht="15.75" x14ac:dyDescent="0.25">
      <c r="A312" s="57">
        <v>311</v>
      </c>
      <c r="B312" s="57">
        <v>2</v>
      </c>
      <c r="C312" s="58">
        <v>20574</v>
      </c>
      <c r="D312" s="58">
        <v>20169.5</v>
      </c>
      <c r="E312" s="58">
        <v>11248.08</v>
      </c>
      <c r="F312" s="57">
        <v>2</v>
      </c>
      <c r="G312" s="57">
        <v>2</v>
      </c>
      <c r="H312" s="57">
        <v>54</v>
      </c>
      <c r="I312" s="57">
        <v>1</v>
      </c>
      <c r="J312" s="57">
        <v>4</v>
      </c>
      <c r="K312" s="57">
        <v>0</v>
      </c>
      <c r="L312" s="57">
        <v>2</v>
      </c>
      <c r="M312" s="57">
        <v>1</v>
      </c>
      <c r="N312" s="57">
        <v>1</v>
      </c>
      <c r="O312" s="57">
        <v>3</v>
      </c>
    </row>
    <row r="313" spans="1:15" ht="15.75" x14ac:dyDescent="0.25">
      <c r="A313" s="57">
        <v>312</v>
      </c>
      <c r="B313" s="57">
        <v>2</v>
      </c>
      <c r="C313" s="58">
        <v>10354.58</v>
      </c>
      <c r="D313" s="58">
        <v>7256.1670000000004</v>
      </c>
      <c r="E313" s="58">
        <v>3345.75</v>
      </c>
      <c r="F313" s="57">
        <v>2</v>
      </c>
      <c r="G313" s="57">
        <v>1</v>
      </c>
      <c r="H313" s="57">
        <v>68</v>
      </c>
      <c r="I313" s="57">
        <v>1</v>
      </c>
      <c r="J313" s="57">
        <v>2</v>
      </c>
      <c r="K313" s="57">
        <v>0</v>
      </c>
      <c r="L313" s="57">
        <v>0</v>
      </c>
      <c r="M313" s="57">
        <v>1</v>
      </c>
      <c r="N313" s="57">
        <v>1</v>
      </c>
      <c r="O313" s="57">
        <v>3</v>
      </c>
    </row>
    <row r="314" spans="1:15" ht="15.75" x14ac:dyDescent="0.25">
      <c r="A314" s="57">
        <v>313</v>
      </c>
      <c r="B314" s="57">
        <v>2</v>
      </c>
      <c r="C314" s="58">
        <v>20736.669999999998</v>
      </c>
      <c r="D314" s="58">
        <v>17309.25</v>
      </c>
      <c r="E314" s="58">
        <v>12965.33</v>
      </c>
      <c r="F314" s="57">
        <v>2</v>
      </c>
      <c r="G314" s="57">
        <v>1</v>
      </c>
      <c r="H314" s="57">
        <v>58</v>
      </c>
      <c r="I314" s="57">
        <v>2</v>
      </c>
      <c r="J314" s="57">
        <v>4</v>
      </c>
      <c r="K314" s="57">
        <v>0</v>
      </c>
      <c r="L314" s="57">
        <v>0</v>
      </c>
      <c r="M314" s="57">
        <v>1</v>
      </c>
      <c r="N314" s="57">
        <v>1</v>
      </c>
      <c r="O314" s="57">
        <v>3</v>
      </c>
    </row>
    <row r="315" spans="1:15" ht="15.75" x14ac:dyDescent="0.25">
      <c r="A315" s="57">
        <v>314</v>
      </c>
      <c r="B315" s="57">
        <v>2</v>
      </c>
      <c r="C315" s="58">
        <v>26198.58</v>
      </c>
      <c r="D315" s="58">
        <v>24748.080000000002</v>
      </c>
      <c r="E315" s="58">
        <v>8825.6669999999995</v>
      </c>
      <c r="F315" s="57">
        <v>2</v>
      </c>
      <c r="G315" s="57">
        <v>2</v>
      </c>
      <c r="H315" s="57">
        <v>44</v>
      </c>
      <c r="I315" s="57">
        <v>2</v>
      </c>
      <c r="J315" s="57">
        <v>5</v>
      </c>
      <c r="K315" s="57">
        <v>1</v>
      </c>
      <c r="L315" s="57">
        <v>2</v>
      </c>
      <c r="M315" s="57">
        <v>1</v>
      </c>
      <c r="N315" s="57">
        <v>1</v>
      </c>
      <c r="O315" s="57">
        <v>3</v>
      </c>
    </row>
    <row r="316" spans="1:15" ht="15.75" x14ac:dyDescent="0.25">
      <c r="A316" s="57">
        <v>315</v>
      </c>
      <c r="B316" s="57">
        <v>2</v>
      </c>
      <c r="C316" s="58">
        <v>26688.33</v>
      </c>
      <c r="D316" s="58">
        <v>26703.17</v>
      </c>
      <c r="E316" s="58">
        <v>12347.83</v>
      </c>
      <c r="F316" s="57">
        <v>2</v>
      </c>
      <c r="G316" s="57">
        <v>2</v>
      </c>
      <c r="H316" s="57">
        <v>53</v>
      </c>
      <c r="I316" s="57">
        <v>2</v>
      </c>
      <c r="J316" s="57">
        <v>5</v>
      </c>
      <c r="K316" s="57">
        <v>1</v>
      </c>
      <c r="L316" s="57">
        <v>0</v>
      </c>
      <c r="M316" s="57">
        <v>1</v>
      </c>
      <c r="N316" s="57">
        <v>1</v>
      </c>
      <c r="O316" s="57">
        <v>3</v>
      </c>
    </row>
    <row r="317" spans="1:15" ht="15.75" x14ac:dyDescent="0.25">
      <c r="A317" s="57">
        <v>316</v>
      </c>
      <c r="B317" s="57">
        <v>2</v>
      </c>
      <c r="C317" s="58">
        <v>16072.33</v>
      </c>
      <c r="D317" s="58">
        <v>13873.92</v>
      </c>
      <c r="E317" s="58">
        <v>3742.75</v>
      </c>
      <c r="F317" s="57">
        <v>2</v>
      </c>
      <c r="G317" s="57">
        <v>2</v>
      </c>
      <c r="H317" s="57">
        <v>42</v>
      </c>
      <c r="I317" s="57">
        <v>1</v>
      </c>
      <c r="J317" s="57">
        <v>3</v>
      </c>
      <c r="K317" s="57">
        <v>1</v>
      </c>
      <c r="L317" s="57">
        <v>0</v>
      </c>
      <c r="M317" s="57">
        <v>1</v>
      </c>
      <c r="N317" s="57">
        <v>1</v>
      </c>
      <c r="O317" s="57">
        <v>3</v>
      </c>
    </row>
    <row r="318" spans="1:15" ht="15.75" x14ac:dyDescent="0.25">
      <c r="A318" s="57">
        <v>317</v>
      </c>
      <c r="B318" s="57">
        <v>2</v>
      </c>
      <c r="C318" s="58">
        <v>26801.67</v>
      </c>
      <c r="D318" s="58">
        <v>24454.25</v>
      </c>
      <c r="E318" s="58">
        <v>11850.42</v>
      </c>
      <c r="F318" s="57">
        <v>2</v>
      </c>
      <c r="G318" s="57">
        <v>1</v>
      </c>
      <c r="H318" s="57">
        <v>37</v>
      </c>
      <c r="I318" s="57">
        <v>2</v>
      </c>
      <c r="J318" s="57">
        <v>5</v>
      </c>
      <c r="K318" s="57">
        <v>2</v>
      </c>
      <c r="L318" s="57">
        <v>1</v>
      </c>
      <c r="M318" s="57">
        <v>1</v>
      </c>
      <c r="N318" s="57">
        <v>1</v>
      </c>
      <c r="O318" s="57">
        <v>3</v>
      </c>
    </row>
    <row r="319" spans="1:15" ht="15.75" x14ac:dyDescent="0.25">
      <c r="A319" s="57">
        <v>318</v>
      </c>
      <c r="B319" s="57">
        <v>2</v>
      </c>
      <c r="C319" s="58">
        <v>27281.75</v>
      </c>
      <c r="D319" s="58">
        <v>25945.08</v>
      </c>
      <c r="E319" s="58">
        <v>7634.9170000000004</v>
      </c>
      <c r="F319" s="57">
        <v>2</v>
      </c>
      <c r="G319" s="57">
        <v>2</v>
      </c>
      <c r="H319" s="57">
        <v>46</v>
      </c>
      <c r="I319" s="57">
        <v>1</v>
      </c>
      <c r="J319" s="57">
        <v>5</v>
      </c>
      <c r="K319" s="57">
        <v>0</v>
      </c>
      <c r="L319" s="57">
        <v>1</v>
      </c>
      <c r="M319" s="57">
        <v>1</v>
      </c>
      <c r="N319" s="57">
        <v>1</v>
      </c>
      <c r="O319" s="57">
        <v>3</v>
      </c>
    </row>
    <row r="320" spans="1:15" ht="15.75" x14ac:dyDescent="0.25">
      <c r="A320" s="57">
        <v>319</v>
      </c>
      <c r="B320" s="57">
        <v>2</v>
      </c>
      <c r="C320" s="58">
        <v>27469</v>
      </c>
      <c r="D320" s="58">
        <v>25355.08</v>
      </c>
      <c r="E320" s="58">
        <v>11054.67</v>
      </c>
      <c r="F320" s="57">
        <v>2</v>
      </c>
      <c r="G320" s="57">
        <v>2</v>
      </c>
      <c r="H320" s="57">
        <v>70</v>
      </c>
      <c r="I320" s="57">
        <v>2</v>
      </c>
      <c r="J320" s="57">
        <v>5</v>
      </c>
      <c r="K320" s="57">
        <v>1</v>
      </c>
      <c r="L320" s="57">
        <v>0</v>
      </c>
      <c r="M320" s="57">
        <v>1</v>
      </c>
      <c r="N320" s="57">
        <v>1</v>
      </c>
      <c r="O320" s="57">
        <v>3</v>
      </c>
    </row>
    <row r="321" spans="1:15" ht="15.75" x14ac:dyDescent="0.25">
      <c r="A321" s="57">
        <v>320</v>
      </c>
      <c r="B321" s="57">
        <v>2</v>
      </c>
      <c r="C321" s="58">
        <v>27792</v>
      </c>
      <c r="D321" s="58">
        <v>26294</v>
      </c>
      <c r="E321" s="58">
        <v>12364</v>
      </c>
      <c r="F321" s="57">
        <v>2</v>
      </c>
      <c r="G321" s="57">
        <v>1</v>
      </c>
      <c r="H321" s="57">
        <v>50</v>
      </c>
      <c r="I321" s="57">
        <v>2</v>
      </c>
      <c r="J321" s="57">
        <v>5</v>
      </c>
      <c r="K321" s="57">
        <v>0</v>
      </c>
      <c r="L321" s="57">
        <v>1</v>
      </c>
      <c r="M321" s="57">
        <v>1</v>
      </c>
      <c r="N321" s="57">
        <v>1</v>
      </c>
      <c r="O321" s="57">
        <v>3</v>
      </c>
    </row>
    <row r="322" spans="1:15" ht="15.75" x14ac:dyDescent="0.25">
      <c r="A322" s="57">
        <v>321</v>
      </c>
      <c r="B322" s="57">
        <v>2</v>
      </c>
      <c r="C322" s="58">
        <v>22636.67</v>
      </c>
      <c r="D322" s="58">
        <v>19440.419999999998</v>
      </c>
      <c r="E322" s="58">
        <v>7842.8329999999996</v>
      </c>
      <c r="F322" s="57">
        <v>2</v>
      </c>
      <c r="G322" s="57">
        <v>1</v>
      </c>
      <c r="H322" s="57">
        <v>38</v>
      </c>
      <c r="I322" s="57">
        <v>1</v>
      </c>
      <c r="J322" s="57">
        <v>4</v>
      </c>
      <c r="K322" s="57">
        <v>0</v>
      </c>
      <c r="L322" s="57">
        <v>2</v>
      </c>
      <c r="M322" s="57">
        <v>1</v>
      </c>
      <c r="N322" s="57">
        <v>1</v>
      </c>
      <c r="O322" s="57">
        <v>3</v>
      </c>
    </row>
    <row r="323" spans="1:15" ht="15.75" x14ac:dyDescent="0.25">
      <c r="A323" s="57">
        <v>322</v>
      </c>
      <c r="B323" s="57">
        <v>2</v>
      </c>
      <c r="C323" s="58">
        <v>51560</v>
      </c>
      <c r="D323" s="58">
        <v>46384.75</v>
      </c>
      <c r="E323" s="58">
        <v>19981.919999999998</v>
      </c>
      <c r="F323" s="57">
        <v>2</v>
      </c>
      <c r="G323" s="57">
        <v>2</v>
      </c>
      <c r="H323" s="57">
        <v>25</v>
      </c>
      <c r="I323" s="57">
        <v>2</v>
      </c>
      <c r="J323" s="57">
        <v>9</v>
      </c>
      <c r="K323" s="57">
        <v>3</v>
      </c>
      <c r="L323" s="57">
        <v>1</v>
      </c>
      <c r="M323" s="57">
        <v>1</v>
      </c>
      <c r="N323" s="57">
        <v>1</v>
      </c>
      <c r="O323" s="57">
        <v>3</v>
      </c>
    </row>
    <row r="324" spans="1:15" ht="15.75" x14ac:dyDescent="0.25">
      <c r="A324" s="57">
        <v>323</v>
      </c>
      <c r="B324" s="57">
        <v>2</v>
      </c>
      <c r="C324" s="58">
        <v>17345.330000000002</v>
      </c>
      <c r="D324" s="58">
        <v>17215.5</v>
      </c>
      <c r="E324" s="58">
        <v>7086.0829999999996</v>
      </c>
      <c r="F324" s="57">
        <v>2</v>
      </c>
      <c r="G324" s="57">
        <v>1</v>
      </c>
      <c r="H324" s="57">
        <v>65</v>
      </c>
      <c r="I324" s="57">
        <v>1</v>
      </c>
      <c r="J324" s="57">
        <v>3</v>
      </c>
      <c r="K324" s="57">
        <v>0</v>
      </c>
      <c r="L324" s="57">
        <v>0</v>
      </c>
      <c r="M324" s="57">
        <v>1</v>
      </c>
      <c r="N324" s="57">
        <v>1</v>
      </c>
      <c r="O324" s="57">
        <v>3</v>
      </c>
    </row>
    <row r="325" spans="1:15" ht="15.75" x14ac:dyDescent="0.25">
      <c r="A325" s="57">
        <v>324</v>
      </c>
      <c r="B325" s="57">
        <v>2</v>
      </c>
      <c r="C325" s="58">
        <v>17470.830000000002</v>
      </c>
      <c r="D325" s="58">
        <v>16842.080000000002</v>
      </c>
      <c r="E325" s="58">
        <v>7691.8329999999996</v>
      </c>
      <c r="F325" s="57">
        <v>2</v>
      </c>
      <c r="G325" s="57">
        <v>2</v>
      </c>
      <c r="H325" s="57">
        <v>50</v>
      </c>
      <c r="I325" s="57">
        <v>1</v>
      </c>
      <c r="J325" s="57">
        <v>3</v>
      </c>
      <c r="K325" s="57">
        <v>0</v>
      </c>
      <c r="L325" s="57">
        <v>0</v>
      </c>
      <c r="M325" s="57">
        <v>1</v>
      </c>
      <c r="N325" s="57">
        <v>1</v>
      </c>
      <c r="O325" s="57">
        <v>3</v>
      </c>
    </row>
    <row r="326" spans="1:15" ht="15.75" x14ac:dyDescent="0.25">
      <c r="A326" s="57">
        <v>325</v>
      </c>
      <c r="B326" s="57">
        <v>2</v>
      </c>
      <c r="C326" s="58">
        <v>29138.67</v>
      </c>
      <c r="D326" s="58">
        <v>24309.25</v>
      </c>
      <c r="E326" s="58">
        <v>10699.67</v>
      </c>
      <c r="F326" s="57">
        <v>2</v>
      </c>
      <c r="G326" s="57">
        <v>1</v>
      </c>
      <c r="H326" s="57">
        <v>54</v>
      </c>
      <c r="I326" s="57">
        <v>2</v>
      </c>
      <c r="J326" s="57">
        <v>5</v>
      </c>
      <c r="K326" s="57">
        <v>0</v>
      </c>
      <c r="L326" s="57">
        <v>0</v>
      </c>
      <c r="M326" s="57">
        <v>1</v>
      </c>
      <c r="N326" s="57">
        <v>1</v>
      </c>
      <c r="O326" s="57">
        <v>3</v>
      </c>
    </row>
    <row r="327" spans="1:15" ht="15.75" x14ac:dyDescent="0.25">
      <c r="A327" s="57">
        <v>326</v>
      </c>
      <c r="B327" s="57">
        <v>2</v>
      </c>
      <c r="C327" s="58">
        <v>17526.75</v>
      </c>
      <c r="D327" s="58">
        <v>21223.83</v>
      </c>
      <c r="E327" s="58">
        <v>7264.3329999999996</v>
      </c>
      <c r="F327" s="57">
        <v>2</v>
      </c>
      <c r="G327" s="57">
        <v>1</v>
      </c>
      <c r="H327" s="57">
        <v>31</v>
      </c>
      <c r="I327" s="57">
        <v>1</v>
      </c>
      <c r="J327" s="57">
        <v>3</v>
      </c>
      <c r="K327" s="57">
        <v>1</v>
      </c>
      <c r="L327" s="57">
        <v>0</v>
      </c>
      <c r="M327" s="57">
        <v>1</v>
      </c>
      <c r="N327" s="57">
        <v>1</v>
      </c>
      <c r="O327" s="57">
        <v>3</v>
      </c>
    </row>
    <row r="328" spans="1:15" ht="15.75" x14ac:dyDescent="0.25">
      <c r="A328" s="57">
        <v>327</v>
      </c>
      <c r="B328" s="57">
        <v>2</v>
      </c>
      <c r="C328" s="58">
        <v>17747.330000000002</v>
      </c>
      <c r="D328" s="58">
        <v>16838</v>
      </c>
      <c r="E328" s="58">
        <v>8109.5</v>
      </c>
      <c r="F328" s="57">
        <v>2</v>
      </c>
      <c r="G328" s="57">
        <v>1</v>
      </c>
      <c r="H328" s="57">
        <v>57</v>
      </c>
      <c r="I328" s="57">
        <v>2</v>
      </c>
      <c r="J328" s="57">
        <v>3</v>
      </c>
      <c r="K328" s="57">
        <v>0</v>
      </c>
      <c r="L328" s="57">
        <v>0</v>
      </c>
      <c r="M328" s="57">
        <v>1</v>
      </c>
      <c r="N328" s="57">
        <v>1</v>
      </c>
      <c r="O328" s="57">
        <v>3</v>
      </c>
    </row>
    <row r="329" spans="1:15" ht="15.75" x14ac:dyDescent="0.25">
      <c r="A329" s="57">
        <v>328</v>
      </c>
      <c r="B329" s="57">
        <v>2</v>
      </c>
      <c r="C329" s="58">
        <v>23668.42</v>
      </c>
      <c r="D329" s="58">
        <v>26121.08</v>
      </c>
      <c r="E329" s="58">
        <v>10797.08</v>
      </c>
      <c r="F329" s="57">
        <v>2</v>
      </c>
      <c r="G329" s="57">
        <v>1</v>
      </c>
      <c r="H329" s="57">
        <v>32</v>
      </c>
      <c r="I329" s="57">
        <v>1</v>
      </c>
      <c r="J329" s="57">
        <v>4</v>
      </c>
      <c r="K329" s="57">
        <v>1</v>
      </c>
      <c r="L329" s="57">
        <v>1</v>
      </c>
      <c r="M329" s="57">
        <v>1</v>
      </c>
      <c r="N329" s="57">
        <v>1</v>
      </c>
      <c r="O329" s="57">
        <v>3</v>
      </c>
    </row>
    <row r="330" spans="1:15" ht="15.75" x14ac:dyDescent="0.25">
      <c r="A330" s="57">
        <v>329</v>
      </c>
      <c r="B330" s="57">
        <v>2</v>
      </c>
      <c r="C330" s="58">
        <v>17875</v>
      </c>
      <c r="D330" s="58">
        <v>11675.67</v>
      </c>
      <c r="E330" s="58">
        <v>7036.75</v>
      </c>
      <c r="F330" s="57">
        <v>2</v>
      </c>
      <c r="G330" s="57">
        <v>1</v>
      </c>
      <c r="H330" s="57">
        <v>56</v>
      </c>
      <c r="I330" s="57">
        <v>2</v>
      </c>
      <c r="J330" s="57">
        <v>3</v>
      </c>
      <c r="K330" s="57">
        <v>0</v>
      </c>
      <c r="L330" s="57">
        <v>1</v>
      </c>
      <c r="M330" s="57">
        <v>1</v>
      </c>
      <c r="N330" s="57">
        <v>1</v>
      </c>
      <c r="O330" s="57">
        <v>3</v>
      </c>
    </row>
    <row r="331" spans="1:15" ht="15.75" x14ac:dyDescent="0.25">
      <c r="A331" s="57">
        <v>330</v>
      </c>
      <c r="B331" s="57">
        <v>2</v>
      </c>
      <c r="C331" s="58">
        <v>11962.5</v>
      </c>
      <c r="D331" s="58">
        <v>12640.92</v>
      </c>
      <c r="E331" s="58">
        <v>7908.9170000000004</v>
      </c>
      <c r="F331" s="57">
        <v>2</v>
      </c>
      <c r="G331" s="57">
        <v>1</v>
      </c>
      <c r="H331" s="57">
        <v>31</v>
      </c>
      <c r="I331" s="57">
        <v>1</v>
      </c>
      <c r="J331" s="57">
        <v>2</v>
      </c>
      <c r="K331" s="57">
        <v>0</v>
      </c>
      <c r="L331" s="57">
        <v>0</v>
      </c>
      <c r="M331" s="57">
        <v>1</v>
      </c>
      <c r="N331" s="57">
        <v>1</v>
      </c>
      <c r="O331" s="57">
        <v>3</v>
      </c>
    </row>
    <row r="332" spans="1:15" ht="15.75" x14ac:dyDescent="0.25">
      <c r="A332" s="57">
        <v>331</v>
      </c>
      <c r="B332" s="57">
        <v>2</v>
      </c>
      <c r="C332" s="58">
        <v>47976.67</v>
      </c>
      <c r="D332" s="58">
        <v>37688</v>
      </c>
      <c r="E332" s="58">
        <v>14827.42</v>
      </c>
      <c r="F332" s="57">
        <v>2</v>
      </c>
      <c r="G332" s="57">
        <v>1</v>
      </c>
      <c r="H332" s="57">
        <v>80</v>
      </c>
      <c r="I332" s="57">
        <v>2</v>
      </c>
      <c r="J332" s="57">
        <v>8</v>
      </c>
      <c r="K332" s="57">
        <v>0</v>
      </c>
      <c r="L332" s="57">
        <v>3</v>
      </c>
      <c r="M332" s="57">
        <v>2</v>
      </c>
      <c r="N332" s="57">
        <v>2</v>
      </c>
      <c r="O332" s="57">
        <v>3</v>
      </c>
    </row>
    <row r="333" spans="1:15" ht="15.75" x14ac:dyDescent="0.25">
      <c r="A333" s="57">
        <v>332</v>
      </c>
      <c r="B333" s="57">
        <v>2</v>
      </c>
      <c r="C333" s="58">
        <v>30275.83</v>
      </c>
      <c r="D333" s="58">
        <v>17986.419999999998</v>
      </c>
      <c r="E333" s="58">
        <v>10393.33</v>
      </c>
      <c r="F333" s="57">
        <v>2</v>
      </c>
      <c r="G333" s="57">
        <v>1</v>
      </c>
      <c r="H333" s="57">
        <v>48</v>
      </c>
      <c r="I333" s="57">
        <v>1</v>
      </c>
      <c r="J333" s="57">
        <v>5</v>
      </c>
      <c r="K333" s="57">
        <v>0</v>
      </c>
      <c r="L333" s="57">
        <v>1</v>
      </c>
      <c r="M333" s="57">
        <v>1</v>
      </c>
      <c r="N333" s="57">
        <v>1</v>
      </c>
      <c r="O333" s="57">
        <v>3</v>
      </c>
    </row>
    <row r="334" spans="1:15" ht="15.75" x14ac:dyDescent="0.25">
      <c r="A334" s="57">
        <v>333</v>
      </c>
      <c r="B334" s="57">
        <v>2</v>
      </c>
      <c r="C334" s="58">
        <v>24253</v>
      </c>
      <c r="D334" s="58">
        <v>25974.17</v>
      </c>
      <c r="E334" s="58">
        <v>11280.83</v>
      </c>
      <c r="F334" s="57">
        <v>2</v>
      </c>
      <c r="G334" s="57">
        <v>1</v>
      </c>
      <c r="H334" s="57">
        <v>46</v>
      </c>
      <c r="I334" s="57">
        <v>1</v>
      </c>
      <c r="J334" s="57">
        <v>4</v>
      </c>
      <c r="K334" s="57">
        <v>0</v>
      </c>
      <c r="L334" s="57">
        <v>1</v>
      </c>
      <c r="M334" s="57">
        <v>1</v>
      </c>
      <c r="N334" s="57">
        <v>1</v>
      </c>
      <c r="O334" s="57">
        <v>3</v>
      </c>
    </row>
    <row r="335" spans="1:15" ht="15.75" x14ac:dyDescent="0.25">
      <c r="A335" s="57">
        <v>334</v>
      </c>
      <c r="B335" s="57">
        <v>2</v>
      </c>
      <c r="C335" s="58">
        <v>30666.67</v>
      </c>
      <c r="D335" s="58">
        <v>27250.83</v>
      </c>
      <c r="E335" s="58">
        <v>11491.58</v>
      </c>
      <c r="F335" s="57">
        <v>2</v>
      </c>
      <c r="G335" s="57">
        <v>2</v>
      </c>
      <c r="H335" s="57">
        <v>55</v>
      </c>
      <c r="I335" s="57">
        <v>2</v>
      </c>
      <c r="J335" s="57">
        <v>5</v>
      </c>
      <c r="K335" s="57">
        <v>0</v>
      </c>
      <c r="L335" s="57">
        <v>2</v>
      </c>
      <c r="M335" s="57">
        <v>1</v>
      </c>
      <c r="N335" s="57">
        <v>1</v>
      </c>
      <c r="O335" s="57">
        <v>3</v>
      </c>
    </row>
    <row r="336" spans="1:15" ht="15.75" x14ac:dyDescent="0.25">
      <c r="A336" s="57">
        <v>335</v>
      </c>
      <c r="B336" s="57">
        <v>2</v>
      </c>
      <c r="C336" s="58">
        <v>30946.67</v>
      </c>
      <c r="D336" s="58">
        <v>31764.42</v>
      </c>
      <c r="E336" s="58">
        <v>15656.42</v>
      </c>
      <c r="F336" s="57">
        <v>2</v>
      </c>
      <c r="G336" s="57">
        <v>1</v>
      </c>
      <c r="H336" s="57">
        <v>63</v>
      </c>
      <c r="I336" s="57">
        <v>1</v>
      </c>
      <c r="J336" s="57">
        <v>5</v>
      </c>
      <c r="K336" s="57">
        <v>1</v>
      </c>
      <c r="L336" s="57">
        <v>0</v>
      </c>
      <c r="M336" s="57">
        <v>1</v>
      </c>
      <c r="N336" s="57">
        <v>1</v>
      </c>
      <c r="O336" s="57">
        <v>3</v>
      </c>
    </row>
    <row r="337" spans="1:15" ht="15.75" x14ac:dyDescent="0.25">
      <c r="A337" s="57">
        <v>336</v>
      </c>
      <c r="B337" s="57">
        <v>2</v>
      </c>
      <c r="C337" s="58">
        <v>31083.33</v>
      </c>
      <c r="D337" s="58">
        <v>37530.83</v>
      </c>
      <c r="E337" s="58">
        <v>14079.17</v>
      </c>
      <c r="F337" s="57">
        <v>2</v>
      </c>
      <c r="G337" s="57">
        <v>2</v>
      </c>
      <c r="H337" s="57">
        <v>51</v>
      </c>
      <c r="I337" s="57">
        <v>1</v>
      </c>
      <c r="J337" s="57">
        <v>5</v>
      </c>
      <c r="K337" s="57">
        <v>0</v>
      </c>
      <c r="L337" s="57">
        <v>0</v>
      </c>
      <c r="M337" s="57">
        <v>1</v>
      </c>
      <c r="N337" s="57">
        <v>1</v>
      </c>
      <c r="O337" s="57">
        <v>3</v>
      </c>
    </row>
    <row r="338" spans="1:15" ht="15.75" x14ac:dyDescent="0.25">
      <c r="A338" s="57">
        <v>337</v>
      </c>
      <c r="B338" s="57">
        <v>2</v>
      </c>
      <c r="C338" s="58">
        <v>25131.83</v>
      </c>
      <c r="D338" s="58">
        <v>24992</v>
      </c>
      <c r="E338" s="58">
        <v>10325</v>
      </c>
      <c r="F338" s="57">
        <v>2</v>
      </c>
      <c r="G338" s="57">
        <v>1</v>
      </c>
      <c r="H338" s="57">
        <v>65</v>
      </c>
      <c r="I338" s="57">
        <v>1</v>
      </c>
      <c r="J338" s="57">
        <v>4</v>
      </c>
      <c r="K338" s="57">
        <v>0</v>
      </c>
      <c r="L338" s="57">
        <v>0</v>
      </c>
      <c r="M338" s="57">
        <v>1</v>
      </c>
      <c r="N338" s="57">
        <v>1</v>
      </c>
      <c r="O338" s="57">
        <v>3</v>
      </c>
    </row>
    <row r="339" spans="1:15" ht="15.75" x14ac:dyDescent="0.25">
      <c r="A339" s="57">
        <v>338</v>
      </c>
      <c r="B339" s="57">
        <v>2</v>
      </c>
      <c r="C339" s="58">
        <v>31666.67</v>
      </c>
      <c r="D339" s="58">
        <v>26843.919999999998</v>
      </c>
      <c r="E339" s="58">
        <v>9377.9169999999995</v>
      </c>
      <c r="F339" s="57">
        <v>2</v>
      </c>
      <c r="G339" s="57">
        <v>2</v>
      </c>
      <c r="H339" s="57">
        <v>50</v>
      </c>
      <c r="I339" s="57">
        <v>1</v>
      </c>
      <c r="J339" s="57">
        <v>5</v>
      </c>
      <c r="K339" s="57">
        <v>0</v>
      </c>
      <c r="L339" s="57">
        <v>2</v>
      </c>
      <c r="M339" s="57">
        <v>1</v>
      </c>
      <c r="N339" s="57">
        <v>1</v>
      </c>
      <c r="O339" s="57">
        <v>3</v>
      </c>
    </row>
    <row r="340" spans="1:15" ht="15.75" x14ac:dyDescent="0.25">
      <c r="A340" s="57">
        <v>339</v>
      </c>
      <c r="B340" s="57">
        <v>2</v>
      </c>
      <c r="C340" s="58">
        <v>38235.33</v>
      </c>
      <c r="D340" s="58">
        <v>23964.5</v>
      </c>
      <c r="E340" s="58">
        <v>14744.5</v>
      </c>
      <c r="F340" s="57">
        <v>2</v>
      </c>
      <c r="G340" s="57">
        <v>1</v>
      </c>
      <c r="H340" s="57">
        <v>48</v>
      </c>
      <c r="I340" s="57">
        <v>2</v>
      </c>
      <c r="J340" s="57">
        <v>6</v>
      </c>
      <c r="K340" s="57">
        <v>0</v>
      </c>
      <c r="L340" s="57">
        <v>2</v>
      </c>
      <c r="M340" s="57">
        <v>1</v>
      </c>
      <c r="N340" s="57">
        <v>1</v>
      </c>
      <c r="O340" s="57">
        <v>3</v>
      </c>
    </row>
    <row r="341" spans="1:15" ht="15.75" x14ac:dyDescent="0.25">
      <c r="A341" s="57">
        <v>340</v>
      </c>
      <c r="B341" s="57">
        <v>2</v>
      </c>
      <c r="C341" s="58">
        <v>38383.33</v>
      </c>
      <c r="D341" s="58">
        <v>35196.75</v>
      </c>
      <c r="E341" s="58">
        <v>12384.33</v>
      </c>
      <c r="F341" s="57">
        <v>2</v>
      </c>
      <c r="G341" s="57">
        <v>2</v>
      </c>
      <c r="H341" s="57">
        <v>53</v>
      </c>
      <c r="I341" s="57">
        <v>1</v>
      </c>
      <c r="J341" s="57">
        <v>6</v>
      </c>
      <c r="K341" s="57">
        <v>0</v>
      </c>
      <c r="L341" s="57">
        <v>0</v>
      </c>
      <c r="M341" s="57">
        <v>1</v>
      </c>
      <c r="N341" s="57">
        <v>1</v>
      </c>
      <c r="O341" s="57">
        <v>3</v>
      </c>
    </row>
    <row r="342" spans="1:15" ht="15.75" x14ac:dyDescent="0.25">
      <c r="A342" s="57">
        <v>341</v>
      </c>
      <c r="B342" s="57">
        <v>2</v>
      </c>
      <c r="C342" s="58">
        <v>26588.75</v>
      </c>
      <c r="D342" s="58">
        <v>28032.83</v>
      </c>
      <c r="E342" s="58">
        <v>9597.1669999999995</v>
      </c>
      <c r="F342" s="57">
        <v>2</v>
      </c>
      <c r="G342" s="57">
        <v>2</v>
      </c>
      <c r="H342" s="57">
        <v>75</v>
      </c>
      <c r="I342" s="57">
        <v>2</v>
      </c>
      <c r="J342" s="57">
        <v>4</v>
      </c>
      <c r="K342" s="57">
        <v>0</v>
      </c>
      <c r="L342" s="57">
        <v>2</v>
      </c>
      <c r="M342" s="57">
        <v>1</v>
      </c>
      <c r="N342" s="57">
        <v>1</v>
      </c>
      <c r="O342" s="57">
        <v>3</v>
      </c>
    </row>
    <row r="343" spans="1:15" ht="15.75" x14ac:dyDescent="0.25">
      <c r="A343" s="57">
        <v>342</v>
      </c>
      <c r="B343" s="57">
        <v>2</v>
      </c>
      <c r="C343" s="58">
        <v>60333.33</v>
      </c>
      <c r="D343" s="58">
        <v>58291.67</v>
      </c>
      <c r="E343" s="58">
        <v>21870.75</v>
      </c>
      <c r="F343" s="57">
        <v>2</v>
      </c>
      <c r="G343" s="57">
        <v>2</v>
      </c>
      <c r="H343" s="57">
        <v>38</v>
      </c>
      <c r="I343" s="57">
        <v>2</v>
      </c>
      <c r="J343" s="57">
        <v>9</v>
      </c>
      <c r="K343" s="57">
        <v>1</v>
      </c>
      <c r="L343" s="57">
        <v>3</v>
      </c>
      <c r="M343" s="57">
        <v>1</v>
      </c>
      <c r="N343" s="57">
        <v>1</v>
      </c>
      <c r="O343" s="57">
        <v>3</v>
      </c>
    </row>
    <row r="344" spans="1:15" ht="15.75" x14ac:dyDescent="0.25">
      <c r="A344" s="57">
        <v>343</v>
      </c>
      <c r="B344" s="57">
        <v>2</v>
      </c>
      <c r="C344" s="58">
        <v>6800</v>
      </c>
      <c r="D344" s="58">
        <v>6012.8329999999996</v>
      </c>
      <c r="E344" s="58">
        <v>1839.1669999999999</v>
      </c>
      <c r="F344" s="57">
        <v>2</v>
      </c>
      <c r="G344" s="57">
        <v>1</v>
      </c>
      <c r="H344" s="57">
        <v>53</v>
      </c>
      <c r="I344" s="57">
        <v>1</v>
      </c>
      <c r="J344" s="57">
        <v>1</v>
      </c>
      <c r="K344" s="57">
        <v>0</v>
      </c>
      <c r="L344" s="57">
        <v>0</v>
      </c>
      <c r="M344" s="57">
        <v>1</v>
      </c>
      <c r="N344" s="57">
        <v>1</v>
      </c>
      <c r="O344" s="57">
        <v>3</v>
      </c>
    </row>
    <row r="345" spans="1:15" ht="15.75" x14ac:dyDescent="0.25">
      <c r="A345" s="57">
        <v>344</v>
      </c>
      <c r="B345" s="57">
        <v>2</v>
      </c>
      <c r="C345" s="58">
        <v>34000</v>
      </c>
      <c r="D345" s="58">
        <v>30316.17</v>
      </c>
      <c r="E345" s="58">
        <v>10664.58</v>
      </c>
      <c r="F345" s="57">
        <v>2</v>
      </c>
      <c r="G345" s="57">
        <v>2</v>
      </c>
      <c r="H345" s="57">
        <v>41</v>
      </c>
      <c r="I345" s="57">
        <v>1</v>
      </c>
      <c r="J345" s="57">
        <v>5</v>
      </c>
      <c r="K345" s="57">
        <v>0</v>
      </c>
      <c r="L345" s="57">
        <v>3</v>
      </c>
      <c r="M345" s="57">
        <v>1</v>
      </c>
      <c r="N345" s="57">
        <v>1</v>
      </c>
      <c r="O345" s="57">
        <v>3</v>
      </c>
    </row>
    <row r="346" spans="1:15" ht="15.75" x14ac:dyDescent="0.25">
      <c r="A346" s="57">
        <v>345</v>
      </c>
      <c r="B346" s="57">
        <v>2</v>
      </c>
      <c r="C346" s="58">
        <v>6926.6670000000004</v>
      </c>
      <c r="D346" s="58">
        <v>6534.25</v>
      </c>
      <c r="E346" s="58">
        <v>2862</v>
      </c>
      <c r="F346" s="57">
        <v>2</v>
      </c>
      <c r="G346" s="57">
        <v>1</v>
      </c>
      <c r="H346" s="57">
        <v>42</v>
      </c>
      <c r="I346" s="57">
        <v>1</v>
      </c>
      <c r="J346" s="57">
        <v>1</v>
      </c>
      <c r="K346" s="57">
        <v>0</v>
      </c>
      <c r="L346" s="57">
        <v>0</v>
      </c>
      <c r="M346" s="57">
        <v>1</v>
      </c>
      <c r="N346" s="57">
        <v>1</v>
      </c>
      <c r="O346" s="57">
        <v>3</v>
      </c>
    </row>
    <row r="347" spans="1:15" ht="15.75" x14ac:dyDescent="0.25">
      <c r="A347" s="57">
        <v>346</v>
      </c>
      <c r="B347" s="57">
        <v>2</v>
      </c>
      <c r="C347" s="58">
        <v>21120</v>
      </c>
      <c r="D347" s="58">
        <v>18526.919999999998</v>
      </c>
      <c r="E347" s="58">
        <v>9126.0830000000005</v>
      </c>
      <c r="F347" s="57">
        <v>2</v>
      </c>
      <c r="G347" s="57">
        <v>1</v>
      </c>
      <c r="H347" s="57">
        <v>50</v>
      </c>
      <c r="I347" s="57">
        <v>1</v>
      </c>
      <c r="J347" s="57">
        <v>3</v>
      </c>
      <c r="K347" s="57">
        <v>0</v>
      </c>
      <c r="L347" s="57">
        <v>0</v>
      </c>
      <c r="M347" s="57">
        <v>1</v>
      </c>
      <c r="N347" s="57">
        <v>1</v>
      </c>
      <c r="O347" s="57">
        <v>3</v>
      </c>
    </row>
    <row r="348" spans="1:15" ht="15.75" x14ac:dyDescent="0.25">
      <c r="A348" s="57">
        <v>347</v>
      </c>
      <c r="B348" s="57">
        <v>2</v>
      </c>
      <c r="C348" s="58">
        <v>28516.67</v>
      </c>
      <c r="D348" s="58">
        <v>31774.5</v>
      </c>
      <c r="E348" s="58">
        <v>14566.92</v>
      </c>
      <c r="F348" s="57">
        <v>2</v>
      </c>
      <c r="G348" s="57">
        <v>2</v>
      </c>
      <c r="H348" s="57">
        <v>45</v>
      </c>
      <c r="I348" s="57">
        <v>1</v>
      </c>
      <c r="J348" s="57">
        <v>4</v>
      </c>
      <c r="K348" s="57">
        <v>0</v>
      </c>
      <c r="L348" s="57">
        <v>2</v>
      </c>
      <c r="M348" s="57">
        <v>1</v>
      </c>
      <c r="N348" s="57">
        <v>1</v>
      </c>
      <c r="O348" s="57">
        <v>3</v>
      </c>
    </row>
    <row r="349" spans="1:15" ht="15.75" x14ac:dyDescent="0.25">
      <c r="A349" s="57">
        <v>348</v>
      </c>
      <c r="B349" s="57">
        <v>2</v>
      </c>
      <c r="C349" s="58">
        <v>21476</v>
      </c>
      <c r="D349" s="58">
        <v>22071.919999999998</v>
      </c>
      <c r="E349" s="58">
        <v>10253.33</v>
      </c>
      <c r="F349" s="57">
        <v>2</v>
      </c>
      <c r="G349" s="57">
        <v>2</v>
      </c>
      <c r="H349" s="57">
        <v>32</v>
      </c>
      <c r="I349" s="57">
        <v>1</v>
      </c>
      <c r="J349" s="57">
        <v>3</v>
      </c>
      <c r="K349" s="57">
        <v>0</v>
      </c>
      <c r="L349" s="57">
        <v>1</v>
      </c>
      <c r="M349" s="57">
        <v>1</v>
      </c>
      <c r="N349" s="57">
        <v>1</v>
      </c>
      <c r="O349" s="57">
        <v>3</v>
      </c>
    </row>
    <row r="350" spans="1:15" ht="15.75" x14ac:dyDescent="0.25">
      <c r="A350" s="57">
        <v>349</v>
      </c>
      <c r="B350" s="57">
        <v>2</v>
      </c>
      <c r="C350" s="58">
        <v>21978.25</v>
      </c>
      <c r="D350" s="58">
        <v>22821.08</v>
      </c>
      <c r="E350" s="58">
        <v>7037.75</v>
      </c>
      <c r="F350" s="57">
        <v>2</v>
      </c>
      <c r="G350" s="57">
        <v>1</v>
      </c>
      <c r="H350" s="57">
        <v>59</v>
      </c>
      <c r="I350" s="57">
        <v>1</v>
      </c>
      <c r="J350" s="57">
        <v>3</v>
      </c>
      <c r="K350" s="57">
        <v>0</v>
      </c>
      <c r="L350" s="57">
        <v>0</v>
      </c>
      <c r="M350" s="57">
        <v>1</v>
      </c>
      <c r="N350" s="57">
        <v>1</v>
      </c>
      <c r="O350" s="57">
        <v>3</v>
      </c>
    </row>
    <row r="351" spans="1:15" ht="15.75" x14ac:dyDescent="0.25">
      <c r="A351" s="57">
        <v>350</v>
      </c>
      <c r="B351" s="57">
        <v>2</v>
      </c>
      <c r="C351" s="58">
        <v>7454.3329999999996</v>
      </c>
      <c r="D351" s="58">
        <v>5728.4170000000004</v>
      </c>
      <c r="E351" s="58">
        <v>2951.6669999999999</v>
      </c>
      <c r="F351" s="57">
        <v>2</v>
      </c>
      <c r="G351" s="57">
        <v>1</v>
      </c>
      <c r="H351" s="57">
        <v>48</v>
      </c>
      <c r="I351" s="57">
        <v>1</v>
      </c>
      <c r="J351" s="57">
        <v>1</v>
      </c>
      <c r="K351" s="57">
        <v>0</v>
      </c>
      <c r="L351" s="57">
        <v>0</v>
      </c>
      <c r="M351" s="57">
        <v>1</v>
      </c>
      <c r="N351" s="57">
        <v>1</v>
      </c>
      <c r="O351" s="57">
        <v>3</v>
      </c>
    </row>
    <row r="352" spans="1:15" ht="15.75" x14ac:dyDescent="0.25">
      <c r="A352" s="57">
        <v>351</v>
      </c>
      <c r="B352" s="57">
        <v>2</v>
      </c>
      <c r="C352" s="58">
        <v>22453.33</v>
      </c>
      <c r="D352" s="58">
        <v>22709.08</v>
      </c>
      <c r="E352" s="58">
        <v>9575.5830000000005</v>
      </c>
      <c r="F352" s="57">
        <v>2</v>
      </c>
      <c r="G352" s="57">
        <v>1</v>
      </c>
      <c r="H352" s="57">
        <v>76</v>
      </c>
      <c r="I352" s="57">
        <v>1</v>
      </c>
      <c r="J352" s="57">
        <v>3</v>
      </c>
      <c r="K352" s="57">
        <v>0</v>
      </c>
      <c r="L352" s="57">
        <v>0</v>
      </c>
      <c r="M352" s="57">
        <v>1</v>
      </c>
      <c r="N352" s="57">
        <v>1</v>
      </c>
      <c r="O352" s="57">
        <v>3</v>
      </c>
    </row>
    <row r="353" spans="1:15" ht="15.75" x14ac:dyDescent="0.25">
      <c r="A353" s="57">
        <v>352</v>
      </c>
      <c r="B353" s="57">
        <v>2</v>
      </c>
      <c r="C353" s="58">
        <v>30416.67</v>
      </c>
      <c r="D353" s="58">
        <v>27694.17</v>
      </c>
      <c r="E353" s="58">
        <v>9303.9169999999995</v>
      </c>
      <c r="F353" s="57">
        <v>2</v>
      </c>
      <c r="G353" s="57">
        <v>1</v>
      </c>
      <c r="H353" s="57">
        <v>52</v>
      </c>
      <c r="I353" s="57">
        <v>1</v>
      </c>
      <c r="J353" s="57">
        <v>4</v>
      </c>
      <c r="K353" s="57">
        <v>0</v>
      </c>
      <c r="L353" s="57">
        <v>1</v>
      </c>
      <c r="M353" s="57">
        <v>1</v>
      </c>
      <c r="N353" s="57">
        <v>1</v>
      </c>
      <c r="O353" s="57">
        <v>3</v>
      </c>
    </row>
    <row r="354" spans="1:15" ht="15.75" x14ac:dyDescent="0.25">
      <c r="A354" s="57">
        <v>353</v>
      </c>
      <c r="B354" s="57">
        <v>2</v>
      </c>
      <c r="C354" s="58">
        <v>46981.5</v>
      </c>
      <c r="D354" s="58">
        <v>48104</v>
      </c>
      <c r="E354" s="58">
        <v>17763.25</v>
      </c>
      <c r="F354" s="57">
        <v>2</v>
      </c>
      <c r="G354" s="57">
        <v>1</v>
      </c>
      <c r="H354" s="57">
        <v>58</v>
      </c>
      <c r="I354" s="57">
        <v>2</v>
      </c>
      <c r="J354" s="57">
        <v>6</v>
      </c>
      <c r="K354" s="57">
        <v>1</v>
      </c>
      <c r="L354" s="57">
        <v>0</v>
      </c>
      <c r="M354" s="57">
        <v>1</v>
      </c>
      <c r="N354" s="57">
        <v>1</v>
      </c>
      <c r="O354" s="57">
        <v>3</v>
      </c>
    </row>
    <row r="355" spans="1:15" ht="15.75" x14ac:dyDescent="0.25">
      <c r="A355" s="57">
        <v>354</v>
      </c>
      <c r="B355" s="57">
        <v>2</v>
      </c>
      <c r="C355" s="58">
        <v>63586.67</v>
      </c>
      <c r="D355" s="58">
        <v>52530.080000000002</v>
      </c>
      <c r="E355" s="58">
        <v>19648.25</v>
      </c>
      <c r="F355" s="57">
        <v>2</v>
      </c>
      <c r="G355" s="57">
        <v>1</v>
      </c>
      <c r="H355" s="57">
        <v>42</v>
      </c>
      <c r="I355" s="57">
        <v>2</v>
      </c>
      <c r="J355" s="57">
        <v>8</v>
      </c>
      <c r="K355" s="57">
        <v>0</v>
      </c>
      <c r="L355" s="57">
        <v>1</v>
      </c>
      <c r="M355" s="57">
        <v>1</v>
      </c>
      <c r="N355" s="57">
        <v>1</v>
      </c>
      <c r="O355" s="57">
        <v>3</v>
      </c>
    </row>
    <row r="356" spans="1:15" ht="15.75" x14ac:dyDescent="0.25">
      <c r="A356" s="57">
        <v>355</v>
      </c>
      <c r="B356" s="57">
        <v>2</v>
      </c>
      <c r="C356" s="58">
        <v>15980</v>
      </c>
      <c r="D356" s="58">
        <v>14049.08</v>
      </c>
      <c r="E356" s="58">
        <v>5688.25</v>
      </c>
      <c r="F356" s="57">
        <v>2</v>
      </c>
      <c r="G356" s="57">
        <v>1</v>
      </c>
      <c r="H356" s="57">
        <v>23</v>
      </c>
      <c r="I356" s="57">
        <v>1</v>
      </c>
      <c r="J356" s="57">
        <v>2</v>
      </c>
      <c r="K356" s="57">
        <v>0</v>
      </c>
      <c r="L356" s="57">
        <v>0</v>
      </c>
      <c r="M356" s="57">
        <v>1</v>
      </c>
      <c r="N356" s="57">
        <v>1</v>
      </c>
      <c r="O356" s="57">
        <v>3</v>
      </c>
    </row>
    <row r="357" spans="1:15" ht="15.75" x14ac:dyDescent="0.25">
      <c r="A357" s="57">
        <v>356</v>
      </c>
      <c r="B357" s="57">
        <v>2</v>
      </c>
      <c r="C357" s="58">
        <v>23985.33</v>
      </c>
      <c r="D357" s="58">
        <v>20213</v>
      </c>
      <c r="E357" s="58">
        <v>11484.08</v>
      </c>
      <c r="F357" s="57">
        <v>2</v>
      </c>
      <c r="G357" s="57">
        <v>1</v>
      </c>
      <c r="H357" s="57">
        <v>32</v>
      </c>
      <c r="I357" s="57">
        <v>1</v>
      </c>
      <c r="J357" s="57">
        <v>3</v>
      </c>
      <c r="K357" s="57">
        <v>0</v>
      </c>
      <c r="L357" s="57">
        <v>1</v>
      </c>
      <c r="M357" s="57">
        <v>1</v>
      </c>
      <c r="N357" s="57">
        <v>1</v>
      </c>
      <c r="O357" s="57">
        <v>3</v>
      </c>
    </row>
    <row r="358" spans="1:15" ht="15.75" x14ac:dyDescent="0.25">
      <c r="A358" s="57">
        <v>357</v>
      </c>
      <c r="B358" s="57">
        <v>2</v>
      </c>
      <c r="C358" s="58">
        <v>16091.67</v>
      </c>
      <c r="D358" s="58">
        <v>14892.08</v>
      </c>
      <c r="E358" s="58">
        <v>6819.5829999999996</v>
      </c>
      <c r="F358" s="57">
        <v>2</v>
      </c>
      <c r="G358" s="57">
        <v>1</v>
      </c>
      <c r="H358" s="57">
        <v>51</v>
      </c>
      <c r="I358" s="57">
        <v>1</v>
      </c>
      <c r="J358" s="57">
        <v>2</v>
      </c>
      <c r="K358" s="57">
        <v>0</v>
      </c>
      <c r="L358" s="57">
        <v>1</v>
      </c>
      <c r="M358" s="57">
        <v>1</v>
      </c>
      <c r="N358" s="57">
        <v>1</v>
      </c>
      <c r="O358" s="57">
        <v>3</v>
      </c>
    </row>
    <row r="359" spans="1:15" ht="15.75" x14ac:dyDescent="0.25">
      <c r="A359" s="57">
        <v>358</v>
      </c>
      <c r="B359" s="57">
        <v>2</v>
      </c>
      <c r="C359" s="58">
        <v>43400</v>
      </c>
      <c r="D359" s="58">
        <v>38560.75</v>
      </c>
      <c r="E359" s="58">
        <v>19705.419999999998</v>
      </c>
      <c r="F359" s="57">
        <v>2</v>
      </c>
      <c r="G359" s="57">
        <v>1</v>
      </c>
      <c r="H359" s="57">
        <v>55</v>
      </c>
      <c r="I359" s="57">
        <v>2</v>
      </c>
      <c r="J359" s="57">
        <v>5</v>
      </c>
      <c r="K359" s="57">
        <v>0</v>
      </c>
      <c r="L359" s="57">
        <v>0</v>
      </c>
      <c r="M359" s="57">
        <v>1</v>
      </c>
      <c r="N359" s="57">
        <v>1</v>
      </c>
      <c r="O359" s="57">
        <v>3</v>
      </c>
    </row>
    <row r="360" spans="1:15" ht="15.75" x14ac:dyDescent="0.25">
      <c r="A360" s="57">
        <v>359</v>
      </c>
      <c r="B360" s="57">
        <v>2</v>
      </c>
      <c r="C360" s="58">
        <v>8750</v>
      </c>
      <c r="D360" s="58">
        <v>6925.8329999999996</v>
      </c>
      <c r="E360" s="58">
        <v>2039.3330000000001</v>
      </c>
      <c r="F360" s="57">
        <v>2</v>
      </c>
      <c r="G360" s="57">
        <v>2</v>
      </c>
      <c r="H360" s="57">
        <v>74</v>
      </c>
      <c r="I360" s="57">
        <v>1</v>
      </c>
      <c r="J360" s="57">
        <v>1</v>
      </c>
      <c r="K360" s="57">
        <v>0</v>
      </c>
      <c r="L360" s="57">
        <v>0</v>
      </c>
      <c r="M360" s="57">
        <v>1</v>
      </c>
      <c r="N360" s="57">
        <v>1</v>
      </c>
      <c r="O360" s="57">
        <v>3</v>
      </c>
    </row>
    <row r="361" spans="1:15" ht="15.75" x14ac:dyDescent="0.25">
      <c r="A361" s="57">
        <v>360</v>
      </c>
      <c r="B361" s="57">
        <v>2</v>
      </c>
      <c r="C361" s="58">
        <v>44191.67</v>
      </c>
      <c r="D361" s="58">
        <v>32871.5</v>
      </c>
      <c r="E361" s="58">
        <v>13608</v>
      </c>
      <c r="F361" s="57">
        <v>2</v>
      </c>
      <c r="G361" s="57">
        <v>1</v>
      </c>
      <c r="H361" s="57">
        <v>55</v>
      </c>
      <c r="I361" s="57">
        <v>1</v>
      </c>
      <c r="J361" s="57">
        <v>5</v>
      </c>
      <c r="K361" s="57">
        <v>0</v>
      </c>
      <c r="L361" s="57">
        <v>0</v>
      </c>
      <c r="M361" s="57">
        <v>1</v>
      </c>
      <c r="N361" s="57">
        <v>1</v>
      </c>
      <c r="O361" s="57">
        <v>3</v>
      </c>
    </row>
    <row r="362" spans="1:15" ht="15.75" x14ac:dyDescent="0.25">
      <c r="A362" s="57">
        <v>361</v>
      </c>
      <c r="B362" s="57">
        <v>2</v>
      </c>
      <c r="C362" s="58">
        <v>18122.330000000002</v>
      </c>
      <c r="D362" s="58">
        <v>18118.25</v>
      </c>
      <c r="E362" s="58">
        <v>6442.5829999999996</v>
      </c>
      <c r="F362" s="57">
        <v>2</v>
      </c>
      <c r="G362" s="57">
        <v>2</v>
      </c>
      <c r="H362" s="57">
        <v>79</v>
      </c>
      <c r="I362" s="57">
        <v>1</v>
      </c>
      <c r="J362" s="57">
        <v>2</v>
      </c>
      <c r="K362" s="57">
        <v>0</v>
      </c>
      <c r="L362" s="57">
        <v>0</v>
      </c>
      <c r="M362" s="57">
        <v>1</v>
      </c>
      <c r="N362" s="57">
        <v>1</v>
      </c>
      <c r="O362" s="57">
        <v>3</v>
      </c>
    </row>
    <row r="363" spans="1:15" ht="15.75" x14ac:dyDescent="0.25">
      <c r="A363" s="57">
        <v>362</v>
      </c>
      <c r="B363" s="57">
        <v>2</v>
      </c>
      <c r="C363" s="58">
        <v>54898.17</v>
      </c>
      <c r="D363" s="58">
        <v>31351.17</v>
      </c>
      <c r="E363" s="58">
        <v>18940.419999999998</v>
      </c>
      <c r="F363" s="57">
        <v>2</v>
      </c>
      <c r="G363" s="57">
        <v>2</v>
      </c>
      <c r="H363" s="57">
        <v>46</v>
      </c>
      <c r="I363" s="57">
        <v>1</v>
      </c>
      <c r="J363" s="57">
        <v>6</v>
      </c>
      <c r="K363" s="57">
        <v>0</v>
      </c>
      <c r="L363" s="57">
        <v>0</v>
      </c>
      <c r="M363" s="57">
        <v>1</v>
      </c>
      <c r="N363" s="57">
        <v>1</v>
      </c>
      <c r="O363" s="57">
        <v>3</v>
      </c>
    </row>
    <row r="364" spans="1:15" ht="15.75" x14ac:dyDescent="0.25">
      <c r="A364" s="57">
        <v>363</v>
      </c>
      <c r="B364" s="57">
        <v>2</v>
      </c>
      <c r="C364" s="58">
        <v>73659.09</v>
      </c>
      <c r="D364" s="58">
        <v>77826.41</v>
      </c>
      <c r="E364" s="58">
        <v>19223.080000000002</v>
      </c>
      <c r="F364" s="57">
        <v>2</v>
      </c>
      <c r="G364" s="57">
        <v>2</v>
      </c>
      <c r="H364" s="57">
        <v>36</v>
      </c>
      <c r="I364" s="57">
        <v>2</v>
      </c>
      <c r="J364" s="57">
        <v>8</v>
      </c>
      <c r="K364" s="57">
        <v>0</v>
      </c>
      <c r="L364" s="57">
        <v>5</v>
      </c>
      <c r="M364" s="57">
        <v>1</v>
      </c>
      <c r="N364" s="57">
        <v>1</v>
      </c>
      <c r="O364" s="57">
        <v>3</v>
      </c>
    </row>
    <row r="365" spans="1:15" ht="15.75" x14ac:dyDescent="0.25">
      <c r="A365" s="57">
        <v>364</v>
      </c>
      <c r="B365" s="57">
        <v>2</v>
      </c>
      <c r="C365" s="58">
        <v>27740.83</v>
      </c>
      <c r="D365" s="58">
        <v>20344.25</v>
      </c>
      <c r="E365" s="58">
        <v>8700.5830000000005</v>
      </c>
      <c r="F365" s="57">
        <v>2</v>
      </c>
      <c r="G365" s="57">
        <v>1</v>
      </c>
      <c r="H365" s="57">
        <v>57</v>
      </c>
      <c r="I365" s="57">
        <v>2</v>
      </c>
      <c r="J365" s="57">
        <v>3</v>
      </c>
      <c r="K365" s="57">
        <v>0</v>
      </c>
      <c r="L365" s="57">
        <v>0</v>
      </c>
      <c r="M365" s="57">
        <v>1</v>
      </c>
      <c r="N365" s="57">
        <v>1</v>
      </c>
      <c r="O365" s="57">
        <v>3</v>
      </c>
    </row>
    <row r="366" spans="1:15" ht="15.75" x14ac:dyDescent="0.25">
      <c r="A366" s="57">
        <v>365</v>
      </c>
      <c r="B366" s="57">
        <v>2</v>
      </c>
      <c r="C366" s="58">
        <v>46471.33</v>
      </c>
      <c r="D366" s="58">
        <v>37309.919999999998</v>
      </c>
      <c r="E366" s="58">
        <v>16231.58</v>
      </c>
      <c r="F366" s="57">
        <v>2</v>
      </c>
      <c r="G366" s="57">
        <v>1</v>
      </c>
      <c r="H366" s="57">
        <v>83</v>
      </c>
      <c r="I366" s="57">
        <v>1</v>
      </c>
      <c r="J366" s="57">
        <v>5</v>
      </c>
      <c r="K366" s="57">
        <v>0</v>
      </c>
      <c r="L366" s="57">
        <v>0</v>
      </c>
      <c r="M366" s="57">
        <v>1</v>
      </c>
      <c r="N366" s="57">
        <v>1</v>
      </c>
      <c r="O366" s="57">
        <v>3</v>
      </c>
    </row>
    <row r="367" spans="1:15" ht="15.75" x14ac:dyDescent="0.25">
      <c r="A367" s="57">
        <v>366</v>
      </c>
      <c r="B367" s="57">
        <v>2</v>
      </c>
      <c r="C367" s="58">
        <v>47123.25</v>
      </c>
      <c r="D367" s="58">
        <v>54344.17</v>
      </c>
      <c r="E367" s="58">
        <v>15243.5</v>
      </c>
      <c r="F367" s="57">
        <v>2</v>
      </c>
      <c r="G367" s="57">
        <v>1</v>
      </c>
      <c r="H367" s="57">
        <v>55</v>
      </c>
      <c r="I367" s="57">
        <v>1</v>
      </c>
      <c r="J367" s="57">
        <v>5</v>
      </c>
      <c r="K367" s="57">
        <v>0</v>
      </c>
      <c r="L367" s="57">
        <v>2</v>
      </c>
      <c r="M367" s="57">
        <v>1</v>
      </c>
      <c r="N367" s="57">
        <v>1</v>
      </c>
      <c r="O367" s="57">
        <v>3</v>
      </c>
    </row>
    <row r="368" spans="1:15" ht="15.75" x14ac:dyDescent="0.25">
      <c r="A368" s="57">
        <v>367</v>
      </c>
      <c r="B368" s="57">
        <v>2</v>
      </c>
      <c r="C368" s="58">
        <v>39895.67</v>
      </c>
      <c r="D368" s="58">
        <v>42454.58</v>
      </c>
      <c r="E368" s="58">
        <v>9909.9169999999995</v>
      </c>
      <c r="F368" s="57">
        <v>2</v>
      </c>
      <c r="G368" s="57">
        <v>2</v>
      </c>
      <c r="H368" s="57">
        <v>78</v>
      </c>
      <c r="I368" s="57">
        <v>1</v>
      </c>
      <c r="J368" s="57">
        <v>4</v>
      </c>
      <c r="K368" s="57">
        <v>0</v>
      </c>
      <c r="L368" s="57">
        <v>0</v>
      </c>
      <c r="M368" s="57">
        <v>1</v>
      </c>
      <c r="N368" s="57">
        <v>1</v>
      </c>
      <c r="O368" s="57">
        <v>3</v>
      </c>
    </row>
    <row r="369" spans="1:15" ht="15.75" x14ac:dyDescent="0.25">
      <c r="A369" s="57">
        <v>368</v>
      </c>
      <c r="B369" s="57">
        <v>2</v>
      </c>
      <c r="C369" s="58">
        <v>60073.25</v>
      </c>
      <c r="D369" s="58">
        <v>51404.33</v>
      </c>
      <c r="E369" s="58">
        <v>17468.25</v>
      </c>
      <c r="F369" s="57">
        <v>2</v>
      </c>
      <c r="G369" s="57">
        <v>1</v>
      </c>
      <c r="H369" s="57">
        <v>59</v>
      </c>
      <c r="I369" s="57">
        <v>2</v>
      </c>
      <c r="J369" s="57">
        <v>6</v>
      </c>
      <c r="K369" s="57">
        <v>0</v>
      </c>
      <c r="L369" s="57">
        <v>1</v>
      </c>
      <c r="M369" s="57">
        <v>1</v>
      </c>
      <c r="N369" s="57">
        <v>1</v>
      </c>
      <c r="O369" s="57">
        <v>3</v>
      </c>
    </row>
    <row r="370" spans="1:15" ht="15.75" x14ac:dyDescent="0.25">
      <c r="A370" s="57">
        <v>369</v>
      </c>
      <c r="B370" s="57">
        <v>2</v>
      </c>
      <c r="C370" s="58">
        <v>40894.33</v>
      </c>
      <c r="D370" s="58">
        <v>32479.58</v>
      </c>
      <c r="E370" s="58">
        <v>15222</v>
      </c>
      <c r="F370" s="57">
        <v>2</v>
      </c>
      <c r="G370" s="57">
        <v>2</v>
      </c>
      <c r="H370" s="57">
        <v>49</v>
      </c>
      <c r="I370" s="57">
        <v>1</v>
      </c>
      <c r="J370" s="57">
        <v>4</v>
      </c>
      <c r="K370" s="57">
        <v>0</v>
      </c>
      <c r="L370" s="57">
        <v>1</v>
      </c>
      <c r="M370" s="57">
        <v>1</v>
      </c>
      <c r="N370" s="57">
        <v>1</v>
      </c>
      <c r="O370" s="57">
        <v>3</v>
      </c>
    </row>
    <row r="371" spans="1:15" ht="15.75" x14ac:dyDescent="0.25">
      <c r="A371" s="57">
        <v>370</v>
      </c>
      <c r="B371" s="57">
        <v>2</v>
      </c>
      <c r="C371" s="58">
        <v>10416.67</v>
      </c>
      <c r="D371" s="58">
        <v>10159.33</v>
      </c>
      <c r="E371" s="58">
        <v>4208.5829999999996</v>
      </c>
      <c r="F371" s="57">
        <v>2</v>
      </c>
      <c r="G371" s="57">
        <v>1</v>
      </c>
      <c r="H371" s="57">
        <v>31</v>
      </c>
      <c r="I371" s="57">
        <v>1</v>
      </c>
      <c r="J371" s="57">
        <v>1</v>
      </c>
      <c r="K371" s="57">
        <v>0</v>
      </c>
      <c r="L371" s="57">
        <v>0</v>
      </c>
      <c r="M371" s="57">
        <v>1</v>
      </c>
      <c r="N371" s="57">
        <v>1</v>
      </c>
      <c r="O371" s="57">
        <v>3</v>
      </c>
    </row>
    <row r="372" spans="1:15" ht="15.75" x14ac:dyDescent="0.25">
      <c r="A372" s="57">
        <v>371</v>
      </c>
      <c r="B372" s="57">
        <v>2</v>
      </c>
      <c r="C372" s="58">
        <v>32076</v>
      </c>
      <c r="D372" s="58">
        <v>29756.080000000002</v>
      </c>
      <c r="E372" s="58">
        <v>9494.3330000000005</v>
      </c>
      <c r="F372" s="57">
        <v>2</v>
      </c>
      <c r="G372" s="57">
        <v>1</v>
      </c>
      <c r="H372" s="57">
        <v>29</v>
      </c>
      <c r="I372" s="57">
        <v>1</v>
      </c>
      <c r="J372" s="57">
        <v>3</v>
      </c>
      <c r="K372" s="57">
        <v>0</v>
      </c>
      <c r="L372" s="57">
        <v>1</v>
      </c>
      <c r="M372" s="57">
        <v>1</v>
      </c>
      <c r="N372" s="57">
        <v>1</v>
      </c>
      <c r="O372" s="57">
        <v>3</v>
      </c>
    </row>
    <row r="373" spans="1:15" ht="15.75" x14ac:dyDescent="0.25">
      <c r="A373" s="57">
        <v>372</v>
      </c>
      <c r="B373" s="57">
        <v>2</v>
      </c>
      <c r="C373" s="58">
        <v>22664.33</v>
      </c>
      <c r="D373" s="58">
        <v>24743.5</v>
      </c>
      <c r="E373" s="58">
        <v>7078.3329999999996</v>
      </c>
      <c r="F373" s="57">
        <v>2</v>
      </c>
      <c r="G373" s="57">
        <v>1</v>
      </c>
      <c r="H373" s="57">
        <v>32</v>
      </c>
      <c r="I373" s="57">
        <v>1</v>
      </c>
      <c r="J373" s="57">
        <v>2</v>
      </c>
      <c r="K373" s="57">
        <v>0</v>
      </c>
      <c r="L373" s="57">
        <v>0</v>
      </c>
      <c r="M373" s="57">
        <v>1</v>
      </c>
      <c r="N373" s="57">
        <v>1</v>
      </c>
      <c r="O373" s="57">
        <v>3</v>
      </c>
    </row>
    <row r="374" spans="1:15" ht="15.75" x14ac:dyDescent="0.25">
      <c r="A374" s="57">
        <v>373</v>
      </c>
      <c r="B374" s="57">
        <v>2</v>
      </c>
      <c r="C374" s="58">
        <v>56875</v>
      </c>
      <c r="D374" s="58">
        <v>46681.5</v>
      </c>
      <c r="E374" s="58">
        <v>14957.17</v>
      </c>
      <c r="F374" s="57">
        <v>2</v>
      </c>
      <c r="G374" s="57">
        <v>1</v>
      </c>
      <c r="H374" s="57">
        <v>55</v>
      </c>
      <c r="I374" s="57">
        <v>1</v>
      </c>
      <c r="J374" s="57">
        <v>5</v>
      </c>
      <c r="K374" s="57">
        <v>0</v>
      </c>
      <c r="L374" s="57">
        <v>0</v>
      </c>
      <c r="M374" s="57">
        <v>1</v>
      </c>
      <c r="N374" s="57">
        <v>1</v>
      </c>
      <c r="O374" s="57">
        <v>3</v>
      </c>
    </row>
    <row r="375" spans="1:15" ht="15.75" x14ac:dyDescent="0.25">
      <c r="A375" s="57">
        <v>374</v>
      </c>
      <c r="B375" s="57">
        <v>2</v>
      </c>
      <c r="C375" s="58">
        <v>11492.67</v>
      </c>
      <c r="D375" s="58">
        <v>8567</v>
      </c>
      <c r="E375" s="58">
        <v>4495.5</v>
      </c>
      <c r="F375" s="57">
        <v>2</v>
      </c>
      <c r="G375" s="57">
        <v>1</v>
      </c>
      <c r="H375" s="57">
        <v>39</v>
      </c>
      <c r="I375" s="57">
        <v>1</v>
      </c>
      <c r="J375" s="57">
        <v>1</v>
      </c>
      <c r="K375" s="57">
        <v>0</v>
      </c>
      <c r="L375" s="57">
        <v>0</v>
      </c>
      <c r="M375" s="57">
        <v>1</v>
      </c>
      <c r="N375" s="57">
        <v>1</v>
      </c>
      <c r="O375" s="57">
        <v>3</v>
      </c>
    </row>
    <row r="376" spans="1:15" ht="15.75" x14ac:dyDescent="0.25">
      <c r="A376" s="57">
        <v>375</v>
      </c>
      <c r="B376" s="57">
        <v>2</v>
      </c>
      <c r="C376" s="58">
        <v>11548.25</v>
      </c>
      <c r="D376" s="58">
        <v>15866.58</v>
      </c>
      <c r="E376" s="58">
        <v>4571.5</v>
      </c>
      <c r="F376" s="57">
        <v>2</v>
      </c>
      <c r="G376" s="57">
        <v>1</v>
      </c>
      <c r="H376" s="57">
        <v>80</v>
      </c>
      <c r="I376" s="57">
        <v>1</v>
      </c>
      <c r="J376" s="57">
        <v>1</v>
      </c>
      <c r="K376" s="57">
        <v>0</v>
      </c>
      <c r="L376" s="57">
        <v>0</v>
      </c>
      <c r="M376" s="57">
        <v>1</v>
      </c>
      <c r="N376" s="57">
        <v>1</v>
      </c>
      <c r="O376" s="57">
        <v>3</v>
      </c>
    </row>
    <row r="377" spans="1:15" ht="15.75" x14ac:dyDescent="0.25">
      <c r="A377" s="57">
        <v>376</v>
      </c>
      <c r="B377" s="57">
        <v>2</v>
      </c>
      <c r="C377" s="58">
        <v>35000</v>
      </c>
      <c r="D377" s="58">
        <v>32506.83</v>
      </c>
      <c r="E377" s="58">
        <v>11979.08</v>
      </c>
      <c r="F377" s="57">
        <v>2</v>
      </c>
      <c r="G377" s="57">
        <v>2</v>
      </c>
      <c r="H377" s="57">
        <v>35</v>
      </c>
      <c r="I377" s="57">
        <v>1</v>
      </c>
      <c r="J377" s="57">
        <v>3</v>
      </c>
      <c r="K377" s="57">
        <v>2</v>
      </c>
      <c r="L377" s="57">
        <v>0</v>
      </c>
      <c r="M377" s="57">
        <v>1</v>
      </c>
      <c r="N377" s="57">
        <v>1</v>
      </c>
      <c r="O377" s="57">
        <v>3</v>
      </c>
    </row>
    <row r="378" spans="1:15" ht="15.75" x14ac:dyDescent="0.25">
      <c r="A378" s="57">
        <v>377</v>
      </c>
      <c r="B378" s="57">
        <v>2</v>
      </c>
      <c r="C378" s="58">
        <v>46895.33</v>
      </c>
      <c r="D378" s="58">
        <v>36254.5</v>
      </c>
      <c r="E378" s="58">
        <v>20326</v>
      </c>
      <c r="F378" s="57">
        <v>2</v>
      </c>
      <c r="G378" s="57">
        <v>1</v>
      </c>
      <c r="H378" s="57">
        <v>27</v>
      </c>
      <c r="I378" s="57">
        <v>2</v>
      </c>
      <c r="J378" s="57">
        <v>4</v>
      </c>
      <c r="K378" s="57">
        <v>1</v>
      </c>
      <c r="L378" s="57">
        <v>0</v>
      </c>
      <c r="M378" s="57">
        <v>1</v>
      </c>
      <c r="N378" s="57">
        <v>1</v>
      </c>
      <c r="O378" s="57">
        <v>3</v>
      </c>
    </row>
    <row r="379" spans="1:15" ht="15.75" x14ac:dyDescent="0.25">
      <c r="A379" s="57">
        <v>378</v>
      </c>
      <c r="B379" s="57">
        <v>2</v>
      </c>
      <c r="C379" s="58">
        <v>24100</v>
      </c>
      <c r="D379" s="58">
        <v>21989.83</v>
      </c>
      <c r="E379" s="58">
        <v>11231.33</v>
      </c>
      <c r="F379" s="57">
        <v>2</v>
      </c>
      <c r="G379" s="57">
        <v>2</v>
      </c>
      <c r="H379" s="57">
        <v>46</v>
      </c>
      <c r="I379" s="57">
        <v>1</v>
      </c>
      <c r="J379" s="57">
        <v>2</v>
      </c>
      <c r="K379" s="57">
        <v>0</v>
      </c>
      <c r="L379" s="57">
        <v>0</v>
      </c>
      <c r="M379" s="57">
        <v>1</v>
      </c>
      <c r="N379" s="57">
        <v>1</v>
      </c>
      <c r="O379" s="57">
        <v>3</v>
      </c>
    </row>
    <row r="380" spans="1:15" ht="15.75" x14ac:dyDescent="0.25">
      <c r="A380" s="57">
        <v>379</v>
      </c>
      <c r="B380" s="57">
        <v>2</v>
      </c>
      <c r="C380" s="58">
        <v>12180</v>
      </c>
      <c r="D380" s="58">
        <v>9106.5830000000005</v>
      </c>
      <c r="E380" s="58">
        <v>3545.0830000000001</v>
      </c>
      <c r="F380" s="57">
        <v>2</v>
      </c>
      <c r="G380" s="57">
        <v>2</v>
      </c>
      <c r="H380" s="57">
        <v>73</v>
      </c>
      <c r="I380" s="57">
        <v>1</v>
      </c>
      <c r="J380" s="57">
        <v>1</v>
      </c>
      <c r="K380" s="57">
        <v>0</v>
      </c>
      <c r="L380" s="57">
        <v>0</v>
      </c>
      <c r="M380" s="57">
        <v>1</v>
      </c>
      <c r="N380" s="57">
        <v>1</v>
      </c>
      <c r="O380" s="57">
        <v>3</v>
      </c>
    </row>
    <row r="381" spans="1:15" ht="15.75" x14ac:dyDescent="0.25">
      <c r="A381" s="57">
        <v>380</v>
      </c>
      <c r="B381" s="57">
        <v>2</v>
      </c>
      <c r="C381" s="58">
        <v>74902.34</v>
      </c>
      <c r="D381" s="58">
        <v>65504.83</v>
      </c>
      <c r="E381" s="58">
        <v>17181.669999999998</v>
      </c>
      <c r="F381" s="57">
        <v>2</v>
      </c>
      <c r="G381" s="57">
        <v>1</v>
      </c>
      <c r="H381" s="57">
        <v>35</v>
      </c>
      <c r="I381" s="57">
        <v>2</v>
      </c>
      <c r="J381" s="57">
        <v>6</v>
      </c>
      <c r="K381" s="57">
        <v>1</v>
      </c>
      <c r="L381" s="57">
        <v>1</v>
      </c>
      <c r="M381" s="57">
        <v>1</v>
      </c>
      <c r="N381" s="57">
        <v>1</v>
      </c>
      <c r="O381" s="57">
        <v>3</v>
      </c>
    </row>
    <row r="382" spans="1:15" ht="15.75" x14ac:dyDescent="0.25">
      <c r="A382" s="57">
        <v>381</v>
      </c>
      <c r="B382" s="57">
        <v>2</v>
      </c>
      <c r="C382" s="58">
        <v>87529.16</v>
      </c>
      <c r="D382" s="58">
        <v>82072.84</v>
      </c>
      <c r="E382" s="58">
        <v>24834.25</v>
      </c>
      <c r="F382" s="57">
        <v>2</v>
      </c>
      <c r="G382" s="57">
        <v>2</v>
      </c>
      <c r="H382" s="57">
        <v>70</v>
      </c>
      <c r="I382" s="57">
        <v>2</v>
      </c>
      <c r="J382" s="57">
        <v>7</v>
      </c>
      <c r="K382" s="57">
        <v>0</v>
      </c>
      <c r="L382" s="57">
        <v>1</v>
      </c>
      <c r="M382" s="57">
        <v>1</v>
      </c>
      <c r="N382" s="57">
        <v>1</v>
      </c>
      <c r="O382" s="57">
        <v>3</v>
      </c>
    </row>
    <row r="383" spans="1:15" ht="15.75" x14ac:dyDescent="0.25">
      <c r="A383" s="57">
        <v>382</v>
      </c>
      <c r="B383" s="57">
        <v>2</v>
      </c>
      <c r="C383" s="58">
        <v>25145.83</v>
      </c>
      <c r="D383" s="58">
        <v>24280.58</v>
      </c>
      <c r="E383" s="58">
        <v>9053.3330000000005</v>
      </c>
      <c r="F383" s="57">
        <v>2</v>
      </c>
      <c r="G383" s="57">
        <v>1</v>
      </c>
      <c r="H383" s="57">
        <v>37</v>
      </c>
      <c r="I383" s="57">
        <v>1</v>
      </c>
      <c r="J383" s="57">
        <v>2</v>
      </c>
      <c r="K383" s="57">
        <v>0</v>
      </c>
      <c r="L383" s="57">
        <v>0</v>
      </c>
      <c r="M383" s="57">
        <v>1</v>
      </c>
      <c r="N383" s="57">
        <v>1</v>
      </c>
      <c r="O383" s="57">
        <v>3</v>
      </c>
    </row>
    <row r="384" spans="1:15" ht="15.75" x14ac:dyDescent="0.25">
      <c r="A384" s="57">
        <v>383</v>
      </c>
      <c r="B384" s="57">
        <v>2</v>
      </c>
      <c r="C384" s="58">
        <v>76761.66</v>
      </c>
      <c r="D384" s="58">
        <v>64796.5</v>
      </c>
      <c r="E384" s="58">
        <v>19806.5</v>
      </c>
      <c r="F384" s="57">
        <v>2</v>
      </c>
      <c r="G384" s="57">
        <v>1</v>
      </c>
      <c r="H384" s="57">
        <v>60</v>
      </c>
      <c r="I384" s="57">
        <v>2</v>
      </c>
      <c r="J384" s="57">
        <v>6</v>
      </c>
      <c r="K384" s="57">
        <v>1</v>
      </c>
      <c r="L384" s="57">
        <v>0</v>
      </c>
      <c r="M384" s="57">
        <v>1</v>
      </c>
      <c r="N384" s="57">
        <v>1</v>
      </c>
      <c r="O384" s="57">
        <v>3</v>
      </c>
    </row>
    <row r="385" spans="1:15" ht="15.75" x14ac:dyDescent="0.25">
      <c r="A385" s="57">
        <v>384</v>
      </c>
      <c r="B385" s="57">
        <v>2</v>
      </c>
      <c r="C385" s="58">
        <v>25747.5</v>
      </c>
      <c r="D385" s="58">
        <v>22110.58</v>
      </c>
      <c r="E385" s="58">
        <v>4537.3329999999996</v>
      </c>
      <c r="F385" s="57">
        <v>2</v>
      </c>
      <c r="G385" s="57">
        <v>2</v>
      </c>
      <c r="H385" s="57">
        <v>51</v>
      </c>
      <c r="I385" s="57">
        <v>1</v>
      </c>
      <c r="J385" s="57">
        <v>2</v>
      </c>
      <c r="K385" s="57">
        <v>0</v>
      </c>
      <c r="L385" s="57">
        <v>0</v>
      </c>
      <c r="M385" s="57">
        <v>1</v>
      </c>
      <c r="N385" s="57">
        <v>1</v>
      </c>
      <c r="O385" s="57">
        <v>3</v>
      </c>
    </row>
    <row r="386" spans="1:15" ht="15.75" x14ac:dyDescent="0.25">
      <c r="A386" s="57">
        <v>385</v>
      </c>
      <c r="B386" s="57">
        <v>2</v>
      </c>
      <c r="C386" s="58">
        <v>38666.67</v>
      </c>
      <c r="D386" s="58">
        <v>33285.919999999998</v>
      </c>
      <c r="E386" s="58">
        <v>12185.33</v>
      </c>
      <c r="F386" s="57">
        <v>2</v>
      </c>
      <c r="G386" s="57">
        <v>1</v>
      </c>
      <c r="H386" s="57">
        <v>35</v>
      </c>
      <c r="I386" s="57">
        <v>1</v>
      </c>
      <c r="J386" s="57">
        <v>3</v>
      </c>
      <c r="K386" s="57">
        <v>0</v>
      </c>
      <c r="L386" s="57">
        <v>0</v>
      </c>
      <c r="M386" s="57">
        <v>1</v>
      </c>
      <c r="N386" s="57">
        <v>1</v>
      </c>
      <c r="O386" s="57">
        <v>3</v>
      </c>
    </row>
    <row r="387" spans="1:15" ht="15.75" x14ac:dyDescent="0.25">
      <c r="A387" s="57">
        <v>386</v>
      </c>
      <c r="B387" s="57">
        <v>2</v>
      </c>
      <c r="C387" s="58">
        <v>65347</v>
      </c>
      <c r="D387" s="58">
        <v>60527.42</v>
      </c>
      <c r="E387" s="58">
        <v>17344</v>
      </c>
      <c r="F387" s="57">
        <v>2</v>
      </c>
      <c r="G387" s="57">
        <v>2</v>
      </c>
      <c r="H387" s="57">
        <v>41</v>
      </c>
      <c r="I387" s="57">
        <v>1</v>
      </c>
      <c r="J387" s="57">
        <v>5</v>
      </c>
      <c r="K387" s="57">
        <v>0</v>
      </c>
      <c r="L387" s="57">
        <v>1</v>
      </c>
      <c r="M387" s="57">
        <v>1</v>
      </c>
      <c r="N387" s="57">
        <v>1</v>
      </c>
      <c r="O387" s="57">
        <v>3</v>
      </c>
    </row>
    <row r="388" spans="1:15" ht="15.75" x14ac:dyDescent="0.25">
      <c r="A388" s="57">
        <v>387</v>
      </c>
      <c r="B388" s="57">
        <v>2</v>
      </c>
      <c r="C388" s="58">
        <v>53060</v>
      </c>
      <c r="D388" s="58">
        <v>36311.25</v>
      </c>
      <c r="E388" s="58">
        <v>7178</v>
      </c>
      <c r="F388" s="57">
        <v>2</v>
      </c>
      <c r="G388" s="57">
        <v>1</v>
      </c>
      <c r="H388" s="57">
        <v>37</v>
      </c>
      <c r="I388" s="57">
        <v>1</v>
      </c>
      <c r="J388" s="57">
        <v>4</v>
      </c>
      <c r="K388" s="57">
        <v>1</v>
      </c>
      <c r="L388" s="57">
        <v>1</v>
      </c>
      <c r="M388" s="57">
        <v>1</v>
      </c>
      <c r="N388" s="57">
        <v>1</v>
      </c>
      <c r="O388" s="57">
        <v>3</v>
      </c>
    </row>
    <row r="389" spans="1:15" ht="15.75" x14ac:dyDescent="0.25">
      <c r="A389" s="57">
        <v>388</v>
      </c>
      <c r="B389" s="57">
        <v>2</v>
      </c>
      <c r="C389" s="58">
        <v>41241.67</v>
      </c>
      <c r="D389" s="58">
        <v>35566.080000000002</v>
      </c>
      <c r="E389" s="58">
        <v>10179.17</v>
      </c>
      <c r="F389" s="57">
        <v>2</v>
      </c>
      <c r="G389" s="57">
        <v>2</v>
      </c>
      <c r="H389" s="57">
        <v>48</v>
      </c>
      <c r="I389" s="57">
        <v>1</v>
      </c>
      <c r="J389" s="57">
        <v>3</v>
      </c>
      <c r="K389" s="57">
        <v>0</v>
      </c>
      <c r="L389" s="57">
        <v>0</v>
      </c>
      <c r="M389" s="57">
        <v>1</v>
      </c>
      <c r="N389" s="57">
        <v>1</v>
      </c>
      <c r="O389" s="57">
        <v>3</v>
      </c>
    </row>
    <row r="390" spans="1:15" ht="15.75" x14ac:dyDescent="0.25">
      <c r="A390" s="57">
        <v>389</v>
      </c>
      <c r="B390" s="57">
        <v>2</v>
      </c>
      <c r="C390" s="58">
        <v>69666.09</v>
      </c>
      <c r="D390" s="58">
        <v>70710.66</v>
      </c>
      <c r="E390" s="58">
        <v>17591.169999999998</v>
      </c>
      <c r="F390" s="57">
        <v>2</v>
      </c>
      <c r="G390" s="57">
        <v>1</v>
      </c>
      <c r="H390" s="57">
        <v>47</v>
      </c>
      <c r="I390" s="57">
        <v>1</v>
      </c>
      <c r="J390" s="57">
        <v>5</v>
      </c>
      <c r="K390" s="57">
        <v>0</v>
      </c>
      <c r="L390" s="57">
        <v>1</v>
      </c>
      <c r="M390" s="57">
        <v>1</v>
      </c>
      <c r="N390" s="57">
        <v>1</v>
      </c>
      <c r="O390" s="57">
        <v>3</v>
      </c>
    </row>
    <row r="391" spans="1:15" ht="15.75" x14ac:dyDescent="0.25">
      <c r="A391" s="57">
        <v>390</v>
      </c>
      <c r="B391" s="57">
        <v>2</v>
      </c>
      <c r="C391" s="58">
        <v>61187.92</v>
      </c>
      <c r="D391" s="58">
        <v>42531.75</v>
      </c>
      <c r="E391" s="58">
        <v>15796.83</v>
      </c>
      <c r="F391" s="57">
        <v>2</v>
      </c>
      <c r="G391" s="57">
        <v>2</v>
      </c>
      <c r="H391" s="57">
        <v>45</v>
      </c>
      <c r="I391" s="57">
        <v>1</v>
      </c>
      <c r="J391" s="57">
        <v>4</v>
      </c>
      <c r="K391" s="57">
        <v>0</v>
      </c>
      <c r="L391" s="57">
        <v>0</v>
      </c>
      <c r="M391" s="57">
        <v>1</v>
      </c>
      <c r="N391" s="57">
        <v>1</v>
      </c>
      <c r="O391" s="57">
        <v>3</v>
      </c>
    </row>
    <row r="392" spans="1:15" ht="15.75" x14ac:dyDescent="0.25">
      <c r="A392" s="57">
        <v>391</v>
      </c>
      <c r="B392" s="57">
        <v>2</v>
      </c>
      <c r="C392" s="58">
        <v>15476.67</v>
      </c>
      <c r="D392" s="58">
        <v>11454.17</v>
      </c>
      <c r="E392" s="58">
        <v>5047.6670000000004</v>
      </c>
      <c r="F392" s="57">
        <v>2</v>
      </c>
      <c r="G392" s="57">
        <v>1</v>
      </c>
      <c r="H392" s="57">
        <v>23</v>
      </c>
      <c r="I392" s="57">
        <v>1</v>
      </c>
      <c r="J392" s="57">
        <v>1</v>
      </c>
      <c r="K392" s="57">
        <v>0</v>
      </c>
      <c r="L392" s="57">
        <v>0</v>
      </c>
      <c r="M392" s="57">
        <v>1</v>
      </c>
      <c r="N392" s="57">
        <v>1</v>
      </c>
      <c r="O392" s="57">
        <v>3</v>
      </c>
    </row>
    <row r="393" spans="1:15" ht="15.75" x14ac:dyDescent="0.25">
      <c r="A393" s="57">
        <v>392</v>
      </c>
      <c r="B393" s="57">
        <v>2</v>
      </c>
      <c r="C393" s="58">
        <v>31232.5</v>
      </c>
      <c r="D393" s="58">
        <v>35261.08</v>
      </c>
      <c r="E393" s="58">
        <v>12211.58</v>
      </c>
      <c r="F393" s="57">
        <v>2</v>
      </c>
      <c r="G393" s="57">
        <v>1</v>
      </c>
      <c r="H393" s="57">
        <v>85</v>
      </c>
      <c r="I393" s="57">
        <v>1</v>
      </c>
      <c r="J393" s="57">
        <v>2</v>
      </c>
      <c r="K393" s="57">
        <v>0</v>
      </c>
      <c r="L393" s="57">
        <v>0</v>
      </c>
      <c r="M393" s="57">
        <v>1</v>
      </c>
      <c r="N393" s="57">
        <v>1</v>
      </c>
      <c r="O393" s="57">
        <v>3</v>
      </c>
    </row>
    <row r="394" spans="1:15" ht="15.75" x14ac:dyDescent="0.25">
      <c r="A394" s="57">
        <v>393</v>
      </c>
      <c r="B394" s="57">
        <v>2</v>
      </c>
      <c r="C394" s="58">
        <v>47683.33</v>
      </c>
      <c r="D394" s="58">
        <v>45158.33</v>
      </c>
      <c r="E394" s="58">
        <v>10812.17</v>
      </c>
      <c r="F394" s="57">
        <v>2</v>
      </c>
      <c r="G394" s="57">
        <v>1</v>
      </c>
      <c r="H394" s="57">
        <v>42</v>
      </c>
      <c r="I394" s="57">
        <v>1</v>
      </c>
      <c r="J394" s="57">
        <v>3</v>
      </c>
      <c r="K394" s="57">
        <v>0</v>
      </c>
      <c r="L394" s="57">
        <v>1</v>
      </c>
      <c r="M394" s="57">
        <v>1</v>
      </c>
      <c r="N394" s="57">
        <v>1</v>
      </c>
      <c r="O394" s="57">
        <v>3</v>
      </c>
    </row>
    <row r="395" spans="1:15" ht="15.75" x14ac:dyDescent="0.25">
      <c r="A395" s="57">
        <v>394</v>
      </c>
      <c r="B395" s="57">
        <v>2</v>
      </c>
      <c r="C395" s="58">
        <v>34341.67</v>
      </c>
      <c r="D395" s="58">
        <v>29638.33</v>
      </c>
      <c r="E395" s="58">
        <v>7634.4170000000004</v>
      </c>
      <c r="F395" s="57">
        <v>2</v>
      </c>
      <c r="G395" s="57">
        <v>2</v>
      </c>
      <c r="H395" s="57">
        <v>44</v>
      </c>
      <c r="I395" s="57">
        <v>1</v>
      </c>
      <c r="J395" s="57">
        <v>2</v>
      </c>
      <c r="K395" s="57">
        <v>0</v>
      </c>
      <c r="L395" s="57">
        <v>1</v>
      </c>
      <c r="M395" s="57">
        <v>1</v>
      </c>
      <c r="N395" s="57">
        <v>1</v>
      </c>
      <c r="O395" s="57">
        <v>3</v>
      </c>
    </row>
    <row r="396" spans="1:15" ht="15.75" x14ac:dyDescent="0.25">
      <c r="A396" s="57">
        <v>395</v>
      </c>
      <c r="B396" s="57">
        <v>2</v>
      </c>
      <c r="C396" s="58">
        <v>51637.33</v>
      </c>
      <c r="D396" s="58">
        <v>48022.25</v>
      </c>
      <c r="E396" s="58">
        <v>19119.169999999998</v>
      </c>
      <c r="F396" s="57">
        <v>2</v>
      </c>
      <c r="G396" s="57">
        <v>2</v>
      </c>
      <c r="H396" s="57">
        <v>58</v>
      </c>
      <c r="I396" s="57">
        <v>1</v>
      </c>
      <c r="J396" s="57">
        <v>3</v>
      </c>
      <c r="K396" s="57">
        <v>0</v>
      </c>
      <c r="L396" s="57">
        <v>0</v>
      </c>
      <c r="M396" s="57">
        <v>1</v>
      </c>
      <c r="N396" s="57">
        <v>1</v>
      </c>
      <c r="O396" s="57">
        <v>3</v>
      </c>
    </row>
    <row r="397" spans="1:15" ht="15.75" x14ac:dyDescent="0.25">
      <c r="A397" s="57">
        <v>396</v>
      </c>
      <c r="B397" s="57">
        <v>2</v>
      </c>
      <c r="C397" s="58">
        <v>88633.34</v>
      </c>
      <c r="D397" s="58">
        <v>98321.25</v>
      </c>
      <c r="E397" s="58">
        <v>19128.75</v>
      </c>
      <c r="F397" s="57">
        <v>2</v>
      </c>
      <c r="G397" s="57">
        <v>1</v>
      </c>
      <c r="H397" s="57">
        <v>51</v>
      </c>
      <c r="I397" s="57">
        <v>1</v>
      </c>
      <c r="J397" s="57">
        <v>5</v>
      </c>
      <c r="K397" s="57">
        <v>0</v>
      </c>
      <c r="L397" s="57">
        <v>1</v>
      </c>
      <c r="M397" s="57">
        <v>1</v>
      </c>
      <c r="N397" s="57">
        <v>1</v>
      </c>
      <c r="O397" s="57">
        <v>3</v>
      </c>
    </row>
    <row r="398" spans="1:15" ht="15.75" x14ac:dyDescent="0.25">
      <c r="A398" s="57">
        <v>397</v>
      </c>
      <c r="B398" s="57">
        <v>2</v>
      </c>
      <c r="C398" s="58">
        <v>72616.84</v>
      </c>
      <c r="D398" s="58">
        <v>56102.42</v>
      </c>
      <c r="E398" s="58">
        <v>9454.4169999999995</v>
      </c>
      <c r="F398" s="57">
        <v>2</v>
      </c>
      <c r="G398" s="57">
        <v>2</v>
      </c>
      <c r="H398" s="57">
        <v>78</v>
      </c>
      <c r="I398" s="57">
        <v>1</v>
      </c>
      <c r="J398" s="57">
        <v>4</v>
      </c>
      <c r="K398" s="57">
        <v>0</v>
      </c>
      <c r="L398" s="57">
        <v>1</v>
      </c>
      <c r="M398" s="57">
        <v>1</v>
      </c>
      <c r="N398" s="57">
        <v>1</v>
      </c>
      <c r="O398" s="57">
        <v>3</v>
      </c>
    </row>
    <row r="399" spans="1:15" ht="15.75" x14ac:dyDescent="0.25">
      <c r="A399" s="57">
        <v>398</v>
      </c>
      <c r="B399" s="57">
        <v>2</v>
      </c>
      <c r="C399" s="58">
        <v>98941.34</v>
      </c>
      <c r="D399" s="58">
        <v>49188</v>
      </c>
      <c r="E399" s="58">
        <v>17807.5</v>
      </c>
      <c r="F399" s="57">
        <v>2</v>
      </c>
      <c r="G399" s="57">
        <v>1</v>
      </c>
      <c r="H399" s="57">
        <v>29</v>
      </c>
      <c r="I399" s="57">
        <v>2</v>
      </c>
      <c r="J399" s="57">
        <v>5</v>
      </c>
      <c r="K399" s="57">
        <v>0</v>
      </c>
      <c r="L399" s="57">
        <v>1</v>
      </c>
      <c r="M399" s="57">
        <v>1</v>
      </c>
      <c r="N399" s="57">
        <v>1</v>
      </c>
      <c r="O399" s="57">
        <v>3</v>
      </c>
    </row>
    <row r="400" spans="1:15" ht="15.75" x14ac:dyDescent="0.25">
      <c r="A400" s="57">
        <v>399</v>
      </c>
      <c r="B400" s="57">
        <v>2</v>
      </c>
      <c r="C400" s="58">
        <v>20497.919999999998</v>
      </c>
      <c r="D400" s="58">
        <v>23803</v>
      </c>
      <c r="E400" s="58">
        <v>6493.8329999999996</v>
      </c>
      <c r="F400" s="57">
        <v>2</v>
      </c>
      <c r="G400" s="57">
        <v>2</v>
      </c>
      <c r="H400" s="57">
        <v>72</v>
      </c>
      <c r="I400" s="57">
        <v>1</v>
      </c>
      <c r="J400" s="57">
        <v>1</v>
      </c>
      <c r="K400" s="57">
        <v>0</v>
      </c>
      <c r="L400" s="57">
        <v>0</v>
      </c>
      <c r="M400" s="57">
        <v>1</v>
      </c>
      <c r="N400" s="57">
        <v>1</v>
      </c>
      <c r="O400" s="57">
        <v>3</v>
      </c>
    </row>
    <row r="401" spans="1:15" ht="15.75" x14ac:dyDescent="0.25">
      <c r="A401" s="57">
        <v>400</v>
      </c>
      <c r="B401" s="57">
        <v>2</v>
      </c>
      <c r="C401" s="58">
        <v>66016.66</v>
      </c>
      <c r="D401" s="58">
        <v>49278.25</v>
      </c>
      <c r="E401" s="58">
        <v>12347.83</v>
      </c>
      <c r="F401" s="57">
        <v>2</v>
      </c>
      <c r="G401" s="57">
        <v>1</v>
      </c>
      <c r="H401" s="57">
        <v>56</v>
      </c>
      <c r="I401" s="57">
        <v>1</v>
      </c>
      <c r="J401" s="57">
        <v>3</v>
      </c>
      <c r="K401" s="57">
        <v>0</v>
      </c>
      <c r="L401" s="57">
        <v>0</v>
      </c>
      <c r="M401" s="57">
        <v>1</v>
      </c>
      <c r="N401" s="57">
        <v>1</v>
      </c>
      <c r="O401" s="57">
        <v>3</v>
      </c>
    </row>
    <row r="402" spans="1:15" ht="15.75" x14ac:dyDescent="0.25">
      <c r="A402" s="57">
        <v>401</v>
      </c>
      <c r="B402" s="57">
        <v>2</v>
      </c>
      <c r="C402" s="58">
        <v>22781.83</v>
      </c>
      <c r="D402" s="58">
        <v>21764.83</v>
      </c>
      <c r="E402" s="58">
        <v>4305.3329999999996</v>
      </c>
      <c r="F402" s="57">
        <v>2</v>
      </c>
      <c r="G402" s="57">
        <v>2</v>
      </c>
      <c r="H402" s="57">
        <v>58</v>
      </c>
      <c r="I402" s="57">
        <v>1</v>
      </c>
      <c r="J402" s="57">
        <v>1</v>
      </c>
      <c r="K402" s="57">
        <v>0</v>
      </c>
      <c r="L402" s="57">
        <v>0</v>
      </c>
      <c r="M402" s="57">
        <v>1</v>
      </c>
      <c r="N402" s="57">
        <v>1</v>
      </c>
      <c r="O402" s="57">
        <v>3</v>
      </c>
    </row>
    <row r="403" spans="1:15" ht="15.75" x14ac:dyDescent="0.25">
      <c r="A403" s="57">
        <v>402</v>
      </c>
      <c r="B403" s="57">
        <v>2</v>
      </c>
      <c r="C403" s="58">
        <v>23624.67</v>
      </c>
      <c r="D403" s="58">
        <v>17563.25</v>
      </c>
      <c r="E403" s="58">
        <v>3750</v>
      </c>
      <c r="F403" s="57">
        <v>2</v>
      </c>
      <c r="G403" s="57">
        <v>2</v>
      </c>
      <c r="H403" s="57">
        <v>72</v>
      </c>
      <c r="I403" s="57">
        <v>1</v>
      </c>
      <c r="J403" s="57">
        <v>1</v>
      </c>
      <c r="K403" s="57">
        <v>0</v>
      </c>
      <c r="L403" s="57">
        <v>0</v>
      </c>
      <c r="M403" s="57">
        <v>1</v>
      </c>
      <c r="N403" s="57">
        <v>1</v>
      </c>
      <c r="O403" s="57">
        <v>3</v>
      </c>
    </row>
    <row r="404" spans="1:15" ht="15.75" x14ac:dyDescent="0.25">
      <c r="A404" s="57">
        <v>403</v>
      </c>
      <c r="B404" s="57">
        <v>2</v>
      </c>
      <c r="C404" s="58">
        <v>74136.66</v>
      </c>
      <c r="D404" s="58">
        <v>53046.080000000002</v>
      </c>
      <c r="E404" s="58">
        <v>15208</v>
      </c>
      <c r="F404" s="57">
        <v>2</v>
      </c>
      <c r="G404" s="57">
        <v>2</v>
      </c>
      <c r="H404" s="57">
        <v>30</v>
      </c>
      <c r="I404" s="57">
        <v>1</v>
      </c>
      <c r="J404" s="57">
        <v>3</v>
      </c>
      <c r="K404" s="57">
        <v>0</v>
      </c>
      <c r="L404" s="57">
        <v>0</v>
      </c>
      <c r="M404" s="57">
        <v>1</v>
      </c>
      <c r="N404" s="57">
        <v>1</v>
      </c>
      <c r="O404" s="57">
        <v>3</v>
      </c>
    </row>
    <row r="405" spans="1:15" ht="15.75" x14ac:dyDescent="0.25">
      <c r="A405" s="57">
        <v>404</v>
      </c>
      <c r="B405" s="57">
        <v>2</v>
      </c>
      <c r="C405" s="58">
        <v>25521.5</v>
      </c>
      <c r="D405" s="58">
        <v>18681.080000000002</v>
      </c>
      <c r="E405" s="58">
        <v>6640.1670000000004</v>
      </c>
      <c r="F405" s="57">
        <v>2</v>
      </c>
      <c r="G405" s="57">
        <v>2</v>
      </c>
      <c r="H405" s="57">
        <v>67</v>
      </c>
      <c r="I405" s="57">
        <v>1</v>
      </c>
      <c r="J405" s="57">
        <v>1</v>
      </c>
      <c r="K405" s="57">
        <v>0</v>
      </c>
      <c r="L405" s="57">
        <v>0</v>
      </c>
      <c r="M405" s="57">
        <v>1</v>
      </c>
      <c r="N405" s="57">
        <v>1</v>
      </c>
      <c r="O405" s="57">
        <v>3</v>
      </c>
    </row>
    <row r="406" spans="1:15" ht="15.75" x14ac:dyDescent="0.25">
      <c r="A406" s="57">
        <v>405</v>
      </c>
      <c r="B406" s="57">
        <v>2</v>
      </c>
      <c r="C406" s="58">
        <v>73916.66</v>
      </c>
      <c r="D406" s="58">
        <v>59845.83</v>
      </c>
      <c r="E406" s="58">
        <v>12023.83</v>
      </c>
      <c r="F406" s="57">
        <v>2</v>
      </c>
      <c r="G406" s="57">
        <v>1</v>
      </c>
      <c r="H406" s="57">
        <v>29</v>
      </c>
      <c r="I406" s="57">
        <v>1</v>
      </c>
      <c r="J406" s="57">
        <v>2</v>
      </c>
      <c r="K406" s="57">
        <v>0</v>
      </c>
      <c r="L406" s="57">
        <v>0</v>
      </c>
      <c r="M406" s="57">
        <v>1</v>
      </c>
      <c r="N406" s="57">
        <v>1</v>
      </c>
      <c r="O406" s="57">
        <v>3</v>
      </c>
    </row>
    <row r="407" spans="1:15" ht="15.75" x14ac:dyDescent="0.25">
      <c r="A407" s="57">
        <v>406</v>
      </c>
      <c r="B407" s="57">
        <v>2</v>
      </c>
      <c r="C407" s="58">
        <v>39525</v>
      </c>
      <c r="D407" s="58">
        <v>44337.17</v>
      </c>
      <c r="E407" s="58">
        <v>6805.75</v>
      </c>
      <c r="F407" s="57">
        <v>2</v>
      </c>
      <c r="G407" s="57">
        <v>1</v>
      </c>
      <c r="H407" s="57">
        <v>61</v>
      </c>
      <c r="I407" s="57">
        <v>1</v>
      </c>
      <c r="J407" s="57">
        <v>1</v>
      </c>
      <c r="K407" s="57">
        <v>0</v>
      </c>
      <c r="L407" s="57">
        <v>0</v>
      </c>
      <c r="M407" s="57">
        <v>1</v>
      </c>
      <c r="N407" s="57">
        <v>1</v>
      </c>
      <c r="O407" s="57">
        <v>3</v>
      </c>
    </row>
    <row r="408" spans="1:15" ht="15.75" x14ac:dyDescent="0.25">
      <c r="A408" s="57">
        <v>407</v>
      </c>
      <c r="B408" s="57">
        <v>2</v>
      </c>
      <c r="C408" s="58">
        <v>95589.16</v>
      </c>
      <c r="D408" s="58">
        <v>25792.83</v>
      </c>
      <c r="E408" s="58">
        <v>7330.8329999999996</v>
      </c>
      <c r="F408" s="57">
        <v>2</v>
      </c>
      <c r="G408" s="57">
        <v>2</v>
      </c>
      <c r="H408" s="57">
        <v>44</v>
      </c>
      <c r="I408" s="57">
        <v>1</v>
      </c>
      <c r="J408" s="57">
        <v>2</v>
      </c>
      <c r="K408" s="57">
        <v>0</v>
      </c>
      <c r="L408" s="57">
        <v>1</v>
      </c>
      <c r="M408" s="57">
        <v>1</v>
      </c>
      <c r="N408" s="57">
        <v>1</v>
      </c>
      <c r="O408" s="57">
        <v>3</v>
      </c>
    </row>
    <row r="409" spans="1:15" ht="15.75" x14ac:dyDescent="0.25">
      <c r="A409" s="57">
        <v>408</v>
      </c>
      <c r="B409" s="57">
        <v>2</v>
      </c>
      <c r="C409" s="58">
        <v>48280.67</v>
      </c>
      <c r="D409" s="58">
        <v>47595.58</v>
      </c>
      <c r="E409" s="58">
        <v>5402.1670000000004</v>
      </c>
      <c r="F409" s="57">
        <v>2</v>
      </c>
      <c r="G409" s="57">
        <v>2</v>
      </c>
      <c r="H409" s="57">
        <v>72</v>
      </c>
      <c r="I409" s="57">
        <v>1</v>
      </c>
      <c r="J409" s="57">
        <v>1</v>
      </c>
      <c r="K409" s="57">
        <v>0</v>
      </c>
      <c r="L409" s="57">
        <v>0</v>
      </c>
      <c r="M409" s="57">
        <v>1</v>
      </c>
      <c r="N409" s="57">
        <v>1</v>
      </c>
      <c r="O409" s="57">
        <v>3</v>
      </c>
    </row>
    <row r="410" spans="1:15" ht="15.75" x14ac:dyDescent="0.25">
      <c r="A410" s="57">
        <v>409</v>
      </c>
      <c r="B410" s="57">
        <v>3</v>
      </c>
      <c r="C410" s="58">
        <v>8465.8330000000005</v>
      </c>
      <c r="D410" s="58">
        <v>8438.3330000000005</v>
      </c>
      <c r="E410" s="58">
        <v>5601.3329999999996</v>
      </c>
      <c r="F410" s="57">
        <v>1</v>
      </c>
      <c r="G410" s="57">
        <v>1</v>
      </c>
      <c r="H410" s="57">
        <v>58</v>
      </c>
      <c r="I410" s="57">
        <v>2</v>
      </c>
      <c r="J410" s="57">
        <v>15</v>
      </c>
      <c r="K410" s="57">
        <v>0</v>
      </c>
      <c r="L410" s="57">
        <v>5</v>
      </c>
      <c r="M410" s="57">
        <v>1</v>
      </c>
      <c r="N410" s="57">
        <v>1</v>
      </c>
      <c r="O410" s="57">
        <v>1</v>
      </c>
    </row>
    <row r="411" spans="1:15" ht="15.75" x14ac:dyDescent="0.25">
      <c r="A411" s="57">
        <v>410</v>
      </c>
      <c r="B411" s="57">
        <v>3</v>
      </c>
      <c r="C411" s="58">
        <v>6597.5829999999996</v>
      </c>
      <c r="D411" s="58">
        <v>9371.1669999999995</v>
      </c>
      <c r="E411" s="58">
        <v>6387.75</v>
      </c>
      <c r="F411" s="57">
        <v>1</v>
      </c>
      <c r="G411" s="57">
        <v>1</v>
      </c>
      <c r="H411" s="57">
        <v>45</v>
      </c>
      <c r="I411" s="57">
        <v>1</v>
      </c>
      <c r="J411" s="57">
        <v>9</v>
      </c>
      <c r="K411" s="57">
        <v>1</v>
      </c>
      <c r="L411" s="57">
        <v>4</v>
      </c>
      <c r="M411" s="57">
        <v>1</v>
      </c>
      <c r="N411" s="57">
        <v>1</v>
      </c>
      <c r="O411" s="57">
        <v>1</v>
      </c>
    </row>
    <row r="412" spans="1:15" ht="15.75" x14ac:dyDescent="0.25">
      <c r="A412" s="57">
        <v>411</v>
      </c>
      <c r="B412" s="57">
        <v>3</v>
      </c>
      <c r="C412" s="58">
        <v>5333.3329999999996</v>
      </c>
      <c r="D412" s="58">
        <v>5459.9170000000004</v>
      </c>
      <c r="E412" s="58">
        <v>2972.25</v>
      </c>
      <c r="F412" s="57">
        <v>1</v>
      </c>
      <c r="G412" s="57">
        <v>1</v>
      </c>
      <c r="H412" s="57">
        <v>35</v>
      </c>
      <c r="I412" s="57">
        <v>1</v>
      </c>
      <c r="J412" s="57">
        <v>7</v>
      </c>
      <c r="K412" s="57">
        <v>0</v>
      </c>
      <c r="L412" s="57">
        <v>2</v>
      </c>
      <c r="M412" s="57">
        <v>1</v>
      </c>
      <c r="N412" s="57">
        <v>1</v>
      </c>
      <c r="O412" s="57">
        <v>1</v>
      </c>
    </row>
    <row r="413" spans="1:15" ht="15.75" x14ac:dyDescent="0.25">
      <c r="A413" s="57">
        <v>412</v>
      </c>
      <c r="B413" s="57">
        <v>3</v>
      </c>
      <c r="C413" s="58">
        <v>6595.8329999999996</v>
      </c>
      <c r="D413" s="58">
        <v>6133.25</v>
      </c>
      <c r="E413" s="58">
        <v>3373.5</v>
      </c>
      <c r="F413" s="57">
        <v>1</v>
      </c>
      <c r="G413" s="57">
        <v>1</v>
      </c>
      <c r="H413" s="57">
        <v>39</v>
      </c>
      <c r="I413" s="57">
        <v>1</v>
      </c>
      <c r="J413" s="57">
        <v>7</v>
      </c>
      <c r="K413" s="57">
        <v>1</v>
      </c>
      <c r="L413" s="57">
        <v>3</v>
      </c>
      <c r="M413" s="57">
        <v>1</v>
      </c>
      <c r="N413" s="57">
        <v>1</v>
      </c>
      <c r="O413" s="57">
        <v>1</v>
      </c>
    </row>
    <row r="414" spans="1:15" ht="15.75" x14ac:dyDescent="0.25">
      <c r="A414" s="57">
        <v>413</v>
      </c>
      <c r="B414" s="57">
        <v>3</v>
      </c>
      <c r="C414" s="58">
        <v>8774.6669999999995</v>
      </c>
      <c r="D414" s="58">
        <v>10292.67</v>
      </c>
      <c r="E414" s="58">
        <v>5268.1670000000004</v>
      </c>
      <c r="F414" s="57">
        <v>1</v>
      </c>
      <c r="G414" s="57">
        <v>1</v>
      </c>
      <c r="H414" s="57">
        <v>60</v>
      </c>
      <c r="I414" s="57">
        <v>1</v>
      </c>
      <c r="J414" s="57">
        <v>9</v>
      </c>
      <c r="K414" s="57">
        <v>0</v>
      </c>
      <c r="L414" s="57">
        <v>6</v>
      </c>
      <c r="M414" s="57">
        <v>1</v>
      </c>
      <c r="N414" s="57">
        <v>1</v>
      </c>
      <c r="O414" s="57">
        <v>1</v>
      </c>
    </row>
    <row r="415" spans="1:15" ht="15.75" x14ac:dyDescent="0.25">
      <c r="A415" s="57">
        <v>414</v>
      </c>
      <c r="B415" s="57">
        <v>3</v>
      </c>
      <c r="C415" s="58">
        <v>5032.9170000000004</v>
      </c>
      <c r="D415" s="58">
        <v>5603.75</v>
      </c>
      <c r="E415" s="58">
        <v>3116.6669999999999</v>
      </c>
      <c r="F415" s="57">
        <v>1</v>
      </c>
      <c r="G415" s="57">
        <v>1</v>
      </c>
      <c r="H415" s="57">
        <v>50</v>
      </c>
      <c r="I415" s="57">
        <v>1</v>
      </c>
      <c r="J415" s="57">
        <v>5</v>
      </c>
      <c r="K415" s="57">
        <v>0</v>
      </c>
      <c r="L415" s="57">
        <v>1</v>
      </c>
      <c r="M415" s="57">
        <v>1</v>
      </c>
      <c r="N415" s="57">
        <v>1</v>
      </c>
      <c r="O415" s="57">
        <v>1</v>
      </c>
    </row>
    <row r="416" spans="1:15" ht="15.75" x14ac:dyDescent="0.25">
      <c r="A416" s="57">
        <v>415</v>
      </c>
      <c r="B416" s="57">
        <v>3</v>
      </c>
      <c r="C416" s="58">
        <v>5134.1670000000004</v>
      </c>
      <c r="D416" s="58">
        <v>5858.0829999999996</v>
      </c>
      <c r="E416" s="58">
        <v>2879.75</v>
      </c>
      <c r="F416" s="57">
        <v>1</v>
      </c>
      <c r="G416" s="57">
        <v>1</v>
      </c>
      <c r="H416" s="57">
        <v>31</v>
      </c>
      <c r="I416" s="57">
        <v>1</v>
      </c>
      <c r="J416" s="57">
        <v>5</v>
      </c>
      <c r="K416" s="57">
        <v>0</v>
      </c>
      <c r="L416" s="57">
        <v>3</v>
      </c>
      <c r="M416" s="57">
        <v>1</v>
      </c>
      <c r="N416" s="57">
        <v>1</v>
      </c>
      <c r="O416" s="57">
        <v>1</v>
      </c>
    </row>
    <row r="417" spans="1:15" ht="15.75" x14ac:dyDescent="0.25">
      <c r="A417" s="57">
        <v>416</v>
      </c>
      <c r="B417" s="57">
        <v>3</v>
      </c>
      <c r="C417" s="58">
        <v>12442.5</v>
      </c>
      <c r="D417" s="58">
        <v>10069.92</v>
      </c>
      <c r="E417" s="58">
        <v>6474.8329999999996</v>
      </c>
      <c r="F417" s="57">
        <v>1</v>
      </c>
      <c r="G417" s="57">
        <v>1</v>
      </c>
      <c r="H417" s="57">
        <v>43</v>
      </c>
      <c r="I417" s="57">
        <v>1</v>
      </c>
      <c r="J417" s="57">
        <v>12</v>
      </c>
      <c r="K417" s="57">
        <v>0</v>
      </c>
      <c r="L417" s="57">
        <v>8</v>
      </c>
      <c r="M417" s="57">
        <v>2</v>
      </c>
      <c r="N417" s="57">
        <v>2</v>
      </c>
      <c r="O417" s="57">
        <v>1</v>
      </c>
    </row>
    <row r="418" spans="1:15" ht="15.75" x14ac:dyDescent="0.25">
      <c r="A418" s="57">
        <v>417</v>
      </c>
      <c r="B418" s="57">
        <v>3</v>
      </c>
      <c r="C418" s="58">
        <v>6881.6670000000004</v>
      </c>
      <c r="D418" s="58">
        <v>5826.3329999999996</v>
      </c>
      <c r="E418" s="58">
        <v>3374.25</v>
      </c>
      <c r="F418" s="57">
        <v>1</v>
      </c>
      <c r="G418" s="57">
        <v>1</v>
      </c>
      <c r="H418" s="57">
        <v>32</v>
      </c>
      <c r="I418" s="57">
        <v>1</v>
      </c>
      <c r="J418" s="57">
        <v>6</v>
      </c>
      <c r="K418" s="57">
        <v>0</v>
      </c>
      <c r="L418" s="57">
        <v>2</v>
      </c>
      <c r="M418" s="57">
        <v>1</v>
      </c>
      <c r="N418" s="57">
        <v>1</v>
      </c>
      <c r="O418" s="57">
        <v>1</v>
      </c>
    </row>
    <row r="419" spans="1:15" ht="15.75" x14ac:dyDescent="0.25">
      <c r="A419" s="57">
        <v>418</v>
      </c>
      <c r="B419" s="57">
        <v>3</v>
      </c>
      <c r="C419" s="58">
        <v>4735</v>
      </c>
      <c r="D419" s="58">
        <v>5432.0829999999996</v>
      </c>
      <c r="E419" s="58">
        <v>3199.4169999999999</v>
      </c>
      <c r="F419" s="57">
        <v>1</v>
      </c>
      <c r="G419" s="57">
        <v>1</v>
      </c>
      <c r="H419" s="57">
        <v>28</v>
      </c>
      <c r="I419" s="57">
        <v>1</v>
      </c>
      <c r="J419" s="57">
        <v>4</v>
      </c>
      <c r="K419" s="57">
        <v>2</v>
      </c>
      <c r="L419" s="57">
        <v>0</v>
      </c>
      <c r="M419" s="57">
        <v>1</v>
      </c>
      <c r="N419" s="57">
        <v>1</v>
      </c>
      <c r="O419" s="57">
        <v>1</v>
      </c>
    </row>
    <row r="420" spans="1:15" ht="15.75" x14ac:dyDescent="0.25">
      <c r="A420" s="57">
        <v>419</v>
      </c>
      <c r="B420" s="57">
        <v>3</v>
      </c>
      <c r="C420" s="58">
        <v>13098.08</v>
      </c>
      <c r="D420" s="58">
        <v>13725.92</v>
      </c>
      <c r="E420" s="58">
        <v>7366.8329999999996</v>
      </c>
      <c r="F420" s="57">
        <v>1</v>
      </c>
      <c r="G420" s="57">
        <v>1</v>
      </c>
      <c r="H420" s="57">
        <v>54</v>
      </c>
      <c r="I420" s="57">
        <v>1</v>
      </c>
      <c r="J420" s="57">
        <v>11</v>
      </c>
      <c r="K420" s="57">
        <v>0</v>
      </c>
      <c r="L420" s="57">
        <v>5</v>
      </c>
      <c r="M420" s="57">
        <v>1</v>
      </c>
      <c r="N420" s="57">
        <v>1</v>
      </c>
      <c r="O420" s="57">
        <v>1</v>
      </c>
    </row>
    <row r="421" spans="1:15" ht="15.75" x14ac:dyDescent="0.25">
      <c r="A421" s="57">
        <v>420</v>
      </c>
      <c r="B421" s="57">
        <v>3</v>
      </c>
      <c r="C421" s="58">
        <v>14339.33</v>
      </c>
      <c r="D421" s="58">
        <v>15986.25</v>
      </c>
      <c r="E421" s="58">
        <v>11911.75</v>
      </c>
      <c r="F421" s="57">
        <v>1</v>
      </c>
      <c r="G421" s="57">
        <v>1</v>
      </c>
      <c r="H421" s="57">
        <v>54</v>
      </c>
      <c r="I421" s="57">
        <v>1</v>
      </c>
      <c r="J421" s="57">
        <v>12</v>
      </c>
      <c r="K421" s="57">
        <v>2</v>
      </c>
      <c r="L421" s="57">
        <v>7</v>
      </c>
      <c r="M421" s="57">
        <v>1</v>
      </c>
      <c r="N421" s="57">
        <v>1</v>
      </c>
      <c r="O421" s="57">
        <v>1</v>
      </c>
    </row>
    <row r="422" spans="1:15" ht="15.75" x14ac:dyDescent="0.25">
      <c r="A422" s="57">
        <v>421</v>
      </c>
      <c r="B422" s="57">
        <v>3</v>
      </c>
      <c r="C422" s="58">
        <v>14458.75</v>
      </c>
      <c r="D422" s="58">
        <v>14419.08</v>
      </c>
      <c r="E422" s="58">
        <v>8115.3329999999996</v>
      </c>
      <c r="F422" s="57">
        <v>1</v>
      </c>
      <c r="G422" s="57">
        <v>2</v>
      </c>
      <c r="H422" s="57">
        <v>60</v>
      </c>
      <c r="I422" s="57">
        <v>2</v>
      </c>
      <c r="J422" s="57">
        <v>12</v>
      </c>
      <c r="K422" s="57">
        <v>2</v>
      </c>
      <c r="L422" s="57">
        <v>4</v>
      </c>
      <c r="M422" s="57">
        <v>1</v>
      </c>
      <c r="N422" s="57">
        <v>1</v>
      </c>
      <c r="O422" s="57">
        <v>1</v>
      </c>
    </row>
    <row r="423" spans="1:15" ht="15.75" x14ac:dyDescent="0.25">
      <c r="A423" s="57">
        <v>422</v>
      </c>
      <c r="B423" s="57">
        <v>3</v>
      </c>
      <c r="C423" s="58">
        <v>7251.6670000000004</v>
      </c>
      <c r="D423" s="58">
        <v>7334.8329999999996</v>
      </c>
      <c r="E423" s="58">
        <v>4058.1669999999999</v>
      </c>
      <c r="F423" s="57">
        <v>1</v>
      </c>
      <c r="G423" s="57">
        <v>1</v>
      </c>
      <c r="H423" s="57">
        <v>40</v>
      </c>
      <c r="I423" s="57">
        <v>1</v>
      </c>
      <c r="J423" s="57">
        <v>6</v>
      </c>
      <c r="K423" s="57">
        <v>0</v>
      </c>
      <c r="L423" s="57">
        <v>3</v>
      </c>
      <c r="M423" s="57">
        <v>1</v>
      </c>
      <c r="N423" s="57">
        <v>1</v>
      </c>
      <c r="O423" s="57">
        <v>1</v>
      </c>
    </row>
    <row r="424" spans="1:15" ht="15.75" x14ac:dyDescent="0.25">
      <c r="A424" s="57">
        <v>423</v>
      </c>
      <c r="B424" s="57">
        <v>3</v>
      </c>
      <c r="C424" s="58">
        <v>8599.1669999999995</v>
      </c>
      <c r="D424" s="58">
        <v>9274.9169999999995</v>
      </c>
      <c r="E424" s="58">
        <v>4765.3329999999996</v>
      </c>
      <c r="F424" s="57">
        <v>1</v>
      </c>
      <c r="G424" s="57">
        <v>1</v>
      </c>
      <c r="H424" s="57">
        <v>50</v>
      </c>
      <c r="I424" s="57">
        <v>1</v>
      </c>
      <c r="J424" s="57">
        <v>7</v>
      </c>
      <c r="K424" s="57">
        <v>0</v>
      </c>
      <c r="L424" s="57">
        <v>2</v>
      </c>
      <c r="M424" s="57">
        <v>1</v>
      </c>
      <c r="N424" s="57">
        <v>1</v>
      </c>
      <c r="O424" s="57">
        <v>1</v>
      </c>
    </row>
    <row r="425" spans="1:15" ht="15.75" x14ac:dyDescent="0.25">
      <c r="A425" s="57">
        <v>424</v>
      </c>
      <c r="B425" s="57">
        <v>3</v>
      </c>
      <c r="C425" s="58">
        <v>8644.1669999999995</v>
      </c>
      <c r="D425" s="58">
        <v>9039.9169999999995</v>
      </c>
      <c r="E425" s="58">
        <v>4842.25</v>
      </c>
      <c r="F425" s="57">
        <v>1</v>
      </c>
      <c r="G425" s="57">
        <v>1</v>
      </c>
      <c r="H425" s="57">
        <v>42</v>
      </c>
      <c r="I425" s="57">
        <v>1</v>
      </c>
      <c r="J425" s="57">
        <v>7</v>
      </c>
      <c r="K425" s="57">
        <v>0</v>
      </c>
      <c r="L425" s="57">
        <v>2</v>
      </c>
      <c r="M425" s="57">
        <v>1</v>
      </c>
      <c r="N425" s="57">
        <v>1</v>
      </c>
      <c r="O425" s="57">
        <v>1</v>
      </c>
    </row>
    <row r="426" spans="1:15" ht="15.75" x14ac:dyDescent="0.25">
      <c r="A426" s="57">
        <v>425</v>
      </c>
      <c r="B426" s="57">
        <v>3</v>
      </c>
      <c r="C426" s="58">
        <v>4994.8329999999996</v>
      </c>
      <c r="D426" s="58">
        <v>5627.4170000000004</v>
      </c>
      <c r="E426" s="58">
        <v>3170.5</v>
      </c>
      <c r="F426" s="57">
        <v>1</v>
      </c>
      <c r="G426" s="57">
        <v>1</v>
      </c>
      <c r="H426" s="57">
        <v>40</v>
      </c>
      <c r="I426" s="57">
        <v>1</v>
      </c>
      <c r="J426" s="57">
        <v>4</v>
      </c>
      <c r="K426" s="57">
        <v>1</v>
      </c>
      <c r="L426" s="57">
        <v>1</v>
      </c>
      <c r="M426" s="57">
        <v>1</v>
      </c>
      <c r="N426" s="57">
        <v>1</v>
      </c>
      <c r="O426" s="57">
        <v>1</v>
      </c>
    </row>
    <row r="427" spans="1:15" ht="15.75" x14ac:dyDescent="0.25">
      <c r="A427" s="57">
        <v>426</v>
      </c>
      <c r="B427" s="57">
        <v>3</v>
      </c>
      <c r="C427" s="58">
        <v>6412.5</v>
      </c>
      <c r="D427" s="58">
        <v>5225.25</v>
      </c>
      <c r="E427" s="58">
        <v>3084.5</v>
      </c>
      <c r="F427" s="57">
        <v>1</v>
      </c>
      <c r="G427" s="57">
        <v>1</v>
      </c>
      <c r="H427" s="57">
        <v>45</v>
      </c>
      <c r="I427" s="57">
        <v>1</v>
      </c>
      <c r="J427" s="57">
        <v>5</v>
      </c>
      <c r="K427" s="57">
        <v>0</v>
      </c>
      <c r="L427" s="57">
        <v>3</v>
      </c>
      <c r="M427" s="57">
        <v>1</v>
      </c>
      <c r="N427" s="57">
        <v>1</v>
      </c>
      <c r="O427" s="57">
        <v>1</v>
      </c>
    </row>
    <row r="428" spans="1:15" ht="15.75" x14ac:dyDescent="0.25">
      <c r="A428" s="57">
        <v>427</v>
      </c>
      <c r="B428" s="57">
        <v>3</v>
      </c>
      <c r="C428" s="58">
        <v>9045.4169999999995</v>
      </c>
      <c r="D428" s="58">
        <v>9882.1669999999995</v>
      </c>
      <c r="E428" s="58">
        <v>5854.9170000000004</v>
      </c>
      <c r="F428" s="57">
        <v>1</v>
      </c>
      <c r="G428" s="57">
        <v>1</v>
      </c>
      <c r="H428" s="57">
        <v>51</v>
      </c>
      <c r="I428" s="57">
        <v>1</v>
      </c>
      <c r="J428" s="57">
        <v>7</v>
      </c>
      <c r="K428" s="57">
        <v>0</v>
      </c>
      <c r="L428" s="57">
        <v>0</v>
      </c>
      <c r="M428" s="57">
        <v>1</v>
      </c>
      <c r="N428" s="57">
        <v>1</v>
      </c>
      <c r="O428" s="57">
        <v>1</v>
      </c>
    </row>
    <row r="429" spans="1:15" ht="15.75" x14ac:dyDescent="0.25">
      <c r="A429" s="57">
        <v>428</v>
      </c>
      <c r="B429" s="57">
        <v>3</v>
      </c>
      <c r="C429" s="58">
        <v>5197.9170000000004</v>
      </c>
      <c r="D429" s="58">
        <v>4873.75</v>
      </c>
      <c r="E429" s="58">
        <v>2551.75</v>
      </c>
      <c r="F429" s="57">
        <v>1</v>
      </c>
      <c r="G429" s="57">
        <v>1</v>
      </c>
      <c r="H429" s="57">
        <v>28</v>
      </c>
      <c r="I429" s="57">
        <v>1</v>
      </c>
      <c r="J429" s="57">
        <v>4</v>
      </c>
      <c r="K429" s="57">
        <v>2</v>
      </c>
      <c r="L429" s="57">
        <v>0</v>
      </c>
      <c r="M429" s="57">
        <v>1</v>
      </c>
      <c r="N429" s="57">
        <v>1</v>
      </c>
      <c r="O429" s="57">
        <v>1</v>
      </c>
    </row>
    <row r="430" spans="1:15" ht="15.75" x14ac:dyDescent="0.25">
      <c r="A430" s="57">
        <v>429</v>
      </c>
      <c r="B430" s="57">
        <v>3</v>
      </c>
      <c r="C430" s="58">
        <v>10405.42</v>
      </c>
      <c r="D430" s="58">
        <v>11776.67</v>
      </c>
      <c r="E430" s="58">
        <v>8817.1669999999995</v>
      </c>
      <c r="F430" s="57">
        <v>1</v>
      </c>
      <c r="G430" s="57">
        <v>1</v>
      </c>
      <c r="H430" s="57">
        <v>35</v>
      </c>
      <c r="I430" s="57">
        <v>2</v>
      </c>
      <c r="J430" s="57">
        <v>8</v>
      </c>
      <c r="K430" s="57">
        <v>1</v>
      </c>
      <c r="L430" s="57">
        <v>3</v>
      </c>
      <c r="M430" s="57">
        <v>1</v>
      </c>
      <c r="N430" s="57">
        <v>1</v>
      </c>
      <c r="O430" s="57">
        <v>1</v>
      </c>
    </row>
    <row r="431" spans="1:15" ht="15.75" x14ac:dyDescent="0.25">
      <c r="A431" s="57">
        <v>430</v>
      </c>
      <c r="B431" s="57">
        <v>3</v>
      </c>
      <c r="C431" s="58">
        <v>6517.0829999999996</v>
      </c>
      <c r="D431" s="58">
        <v>6636.8329999999996</v>
      </c>
      <c r="E431" s="58">
        <v>4228.1670000000004</v>
      </c>
      <c r="F431" s="57">
        <v>1</v>
      </c>
      <c r="G431" s="57">
        <v>1</v>
      </c>
      <c r="H431" s="57">
        <v>50</v>
      </c>
      <c r="I431" s="57">
        <v>1</v>
      </c>
      <c r="J431" s="57">
        <v>5</v>
      </c>
      <c r="K431" s="57">
        <v>0</v>
      </c>
      <c r="L431" s="57">
        <v>2</v>
      </c>
      <c r="M431" s="57">
        <v>1</v>
      </c>
      <c r="N431" s="57">
        <v>1</v>
      </c>
      <c r="O431" s="57">
        <v>1</v>
      </c>
    </row>
    <row r="432" spans="1:15" ht="15.75" x14ac:dyDescent="0.25">
      <c r="A432" s="57">
        <v>431</v>
      </c>
      <c r="B432" s="57">
        <v>3</v>
      </c>
      <c r="C432" s="58">
        <v>7897</v>
      </c>
      <c r="D432" s="58">
        <v>4134.75</v>
      </c>
      <c r="E432" s="58">
        <v>2967.5</v>
      </c>
      <c r="F432" s="57">
        <v>1</v>
      </c>
      <c r="G432" s="57">
        <v>1</v>
      </c>
      <c r="H432" s="57">
        <v>48</v>
      </c>
      <c r="I432" s="57">
        <v>1</v>
      </c>
      <c r="J432" s="57">
        <v>6</v>
      </c>
      <c r="K432" s="57">
        <v>0</v>
      </c>
      <c r="L432" s="57">
        <v>3</v>
      </c>
      <c r="M432" s="57">
        <v>1</v>
      </c>
      <c r="N432" s="57">
        <v>2</v>
      </c>
      <c r="O432" s="57">
        <v>1</v>
      </c>
    </row>
    <row r="433" spans="1:15" ht="15.75" x14ac:dyDescent="0.25">
      <c r="A433" s="57">
        <v>432</v>
      </c>
      <c r="B433" s="57">
        <v>3</v>
      </c>
      <c r="C433" s="58">
        <v>8003.3329999999996</v>
      </c>
      <c r="D433" s="58">
        <v>9464.75</v>
      </c>
      <c r="E433" s="58">
        <v>6184.5829999999996</v>
      </c>
      <c r="F433" s="57">
        <v>1</v>
      </c>
      <c r="G433" s="57">
        <v>1</v>
      </c>
      <c r="H433" s="57">
        <v>46</v>
      </c>
      <c r="I433" s="57">
        <v>1</v>
      </c>
      <c r="J433" s="57">
        <v>6</v>
      </c>
      <c r="K433" s="57">
        <v>0</v>
      </c>
      <c r="L433" s="57">
        <v>3</v>
      </c>
      <c r="M433" s="57">
        <v>1</v>
      </c>
      <c r="N433" s="57">
        <v>1</v>
      </c>
      <c r="O433" s="57">
        <v>1</v>
      </c>
    </row>
    <row r="434" spans="1:15" ht="15.75" x14ac:dyDescent="0.25">
      <c r="A434" s="57">
        <v>433</v>
      </c>
      <c r="B434" s="57">
        <v>3</v>
      </c>
      <c r="C434" s="58">
        <v>12041.25</v>
      </c>
      <c r="D434" s="58">
        <v>13165.83</v>
      </c>
      <c r="E434" s="58">
        <v>5167.3329999999996</v>
      </c>
      <c r="F434" s="57">
        <v>2</v>
      </c>
      <c r="G434" s="57">
        <v>1</v>
      </c>
      <c r="H434" s="57">
        <v>69</v>
      </c>
      <c r="I434" s="57">
        <v>1</v>
      </c>
      <c r="J434" s="57">
        <v>9</v>
      </c>
      <c r="K434" s="57">
        <v>1</v>
      </c>
      <c r="L434" s="57">
        <v>4</v>
      </c>
      <c r="M434" s="57">
        <v>1</v>
      </c>
      <c r="N434" s="57">
        <v>1</v>
      </c>
      <c r="O434" s="57">
        <v>1</v>
      </c>
    </row>
    <row r="435" spans="1:15" ht="15.75" x14ac:dyDescent="0.25">
      <c r="A435" s="57">
        <v>434</v>
      </c>
      <c r="B435" s="57">
        <v>3</v>
      </c>
      <c r="C435" s="58">
        <v>12235.75</v>
      </c>
      <c r="D435" s="58">
        <v>12619.67</v>
      </c>
      <c r="E435" s="58">
        <v>9188.6669999999995</v>
      </c>
      <c r="F435" s="57">
        <v>1</v>
      </c>
      <c r="G435" s="57">
        <v>1</v>
      </c>
      <c r="H435" s="57">
        <v>36</v>
      </c>
      <c r="I435" s="57">
        <v>2</v>
      </c>
      <c r="J435" s="57">
        <v>9</v>
      </c>
      <c r="K435" s="57">
        <v>1</v>
      </c>
      <c r="L435" s="57">
        <v>4</v>
      </c>
      <c r="M435" s="57">
        <v>1</v>
      </c>
      <c r="N435" s="57">
        <v>1</v>
      </c>
      <c r="O435" s="57">
        <v>1</v>
      </c>
    </row>
    <row r="436" spans="1:15" ht="15.75" x14ac:dyDescent="0.25">
      <c r="A436" s="57">
        <v>435</v>
      </c>
      <c r="B436" s="57">
        <v>3</v>
      </c>
      <c r="C436" s="58">
        <v>10890.83</v>
      </c>
      <c r="D436" s="58">
        <v>11855.33</v>
      </c>
      <c r="E436" s="58">
        <v>7820.9170000000004</v>
      </c>
      <c r="F436" s="57">
        <v>1</v>
      </c>
      <c r="G436" s="57">
        <v>1</v>
      </c>
      <c r="H436" s="57">
        <v>43</v>
      </c>
      <c r="I436" s="57">
        <v>1</v>
      </c>
      <c r="J436" s="57">
        <v>8</v>
      </c>
      <c r="K436" s="57">
        <v>1</v>
      </c>
      <c r="L436" s="57">
        <v>4</v>
      </c>
      <c r="M436" s="57">
        <v>1</v>
      </c>
      <c r="N436" s="57">
        <v>1</v>
      </c>
      <c r="O436" s="57">
        <v>1</v>
      </c>
    </row>
    <row r="437" spans="1:15" ht="15.75" x14ac:dyDescent="0.25">
      <c r="A437" s="57">
        <v>436</v>
      </c>
      <c r="B437" s="57">
        <v>3</v>
      </c>
      <c r="C437" s="58">
        <v>9662.5</v>
      </c>
      <c r="D437" s="58">
        <v>9698.6669999999995</v>
      </c>
      <c r="E437" s="58">
        <v>5551.0829999999996</v>
      </c>
      <c r="F437" s="57">
        <v>1</v>
      </c>
      <c r="G437" s="57">
        <v>1</v>
      </c>
      <c r="H437" s="57">
        <v>35</v>
      </c>
      <c r="I437" s="57">
        <v>1</v>
      </c>
      <c r="J437" s="57">
        <v>7</v>
      </c>
      <c r="K437" s="57">
        <v>2</v>
      </c>
      <c r="L437" s="57">
        <v>3</v>
      </c>
      <c r="M437" s="57">
        <v>1</v>
      </c>
      <c r="N437" s="57">
        <v>1</v>
      </c>
      <c r="O437" s="57">
        <v>1</v>
      </c>
    </row>
    <row r="438" spans="1:15" ht="15.75" x14ac:dyDescent="0.25">
      <c r="A438" s="57">
        <v>437</v>
      </c>
      <c r="B438" s="57">
        <v>3</v>
      </c>
      <c r="C438" s="58">
        <v>13852.17</v>
      </c>
      <c r="D438" s="58">
        <v>15094.25</v>
      </c>
      <c r="E438" s="58">
        <v>10092.08</v>
      </c>
      <c r="F438" s="57">
        <v>1</v>
      </c>
      <c r="G438" s="57">
        <v>1</v>
      </c>
      <c r="H438" s="57">
        <v>32</v>
      </c>
      <c r="I438" s="57">
        <v>1</v>
      </c>
      <c r="J438" s="57">
        <v>10</v>
      </c>
      <c r="K438" s="57">
        <v>1</v>
      </c>
      <c r="L438" s="57">
        <v>3</v>
      </c>
      <c r="M438" s="57">
        <v>1</v>
      </c>
      <c r="N438" s="57">
        <v>1</v>
      </c>
      <c r="O438" s="57">
        <v>1</v>
      </c>
    </row>
    <row r="439" spans="1:15" ht="15.75" x14ac:dyDescent="0.25">
      <c r="A439" s="57">
        <v>438</v>
      </c>
      <c r="B439" s="57">
        <v>3</v>
      </c>
      <c r="C439" s="58">
        <v>9724.1669999999995</v>
      </c>
      <c r="D439" s="58">
        <v>13438.42</v>
      </c>
      <c r="E439" s="58">
        <v>9802.0830000000005</v>
      </c>
      <c r="F439" s="57">
        <v>1</v>
      </c>
      <c r="G439" s="57">
        <v>1</v>
      </c>
      <c r="H439" s="57">
        <v>48</v>
      </c>
      <c r="I439" s="57">
        <v>1</v>
      </c>
      <c r="J439" s="57">
        <v>7</v>
      </c>
      <c r="K439" s="57">
        <v>0</v>
      </c>
      <c r="L439" s="57">
        <v>5</v>
      </c>
      <c r="M439" s="57">
        <v>2</v>
      </c>
      <c r="N439" s="57">
        <v>2</v>
      </c>
      <c r="O439" s="57">
        <v>1</v>
      </c>
    </row>
    <row r="440" spans="1:15" ht="15.75" x14ac:dyDescent="0.25">
      <c r="A440" s="57">
        <v>439</v>
      </c>
      <c r="B440" s="57">
        <v>3</v>
      </c>
      <c r="C440" s="58">
        <v>11237.08</v>
      </c>
      <c r="D440" s="58">
        <v>10937.33</v>
      </c>
      <c r="E440" s="58">
        <v>6881.5</v>
      </c>
      <c r="F440" s="57">
        <v>1</v>
      </c>
      <c r="G440" s="57">
        <v>1</v>
      </c>
      <c r="H440" s="57">
        <v>37</v>
      </c>
      <c r="I440" s="57">
        <v>1</v>
      </c>
      <c r="J440" s="57">
        <v>8</v>
      </c>
      <c r="K440" s="57">
        <v>1</v>
      </c>
      <c r="L440" s="57">
        <v>4</v>
      </c>
      <c r="M440" s="57">
        <v>1</v>
      </c>
      <c r="N440" s="57">
        <v>1</v>
      </c>
      <c r="O440" s="57">
        <v>1</v>
      </c>
    </row>
    <row r="441" spans="1:15" ht="15.75" x14ac:dyDescent="0.25">
      <c r="A441" s="57">
        <v>440</v>
      </c>
      <c r="B441" s="57">
        <v>3</v>
      </c>
      <c r="C441" s="58">
        <v>11455</v>
      </c>
      <c r="D441" s="58">
        <v>13307.42</v>
      </c>
      <c r="E441" s="58">
        <v>7909.3329999999996</v>
      </c>
      <c r="F441" s="57">
        <v>1</v>
      </c>
      <c r="G441" s="57">
        <v>1</v>
      </c>
      <c r="H441" s="57">
        <v>43</v>
      </c>
      <c r="I441" s="57">
        <v>1</v>
      </c>
      <c r="J441" s="57">
        <v>8</v>
      </c>
      <c r="K441" s="57">
        <v>1</v>
      </c>
      <c r="L441" s="57">
        <v>4</v>
      </c>
      <c r="M441" s="57">
        <v>1</v>
      </c>
      <c r="N441" s="57">
        <v>1</v>
      </c>
      <c r="O441" s="57">
        <v>1</v>
      </c>
    </row>
    <row r="442" spans="1:15" ht="15.75" x14ac:dyDescent="0.25">
      <c r="A442" s="57">
        <v>441</v>
      </c>
      <c r="B442" s="57">
        <v>3</v>
      </c>
      <c r="C442" s="58">
        <v>8734.1669999999995</v>
      </c>
      <c r="D442" s="58">
        <v>8321.1669999999995</v>
      </c>
      <c r="E442" s="58">
        <v>5647.0829999999996</v>
      </c>
      <c r="F442" s="57">
        <v>2</v>
      </c>
      <c r="G442" s="57">
        <v>2</v>
      </c>
      <c r="H442" s="57">
        <v>58</v>
      </c>
      <c r="I442" s="57">
        <v>1</v>
      </c>
      <c r="J442" s="57">
        <v>6</v>
      </c>
      <c r="K442" s="57">
        <v>1</v>
      </c>
      <c r="L442" s="57">
        <v>1</v>
      </c>
      <c r="M442" s="57">
        <v>1</v>
      </c>
      <c r="N442" s="57">
        <v>1</v>
      </c>
      <c r="O442" s="57">
        <v>1</v>
      </c>
    </row>
    <row r="443" spans="1:15" ht="15.75" x14ac:dyDescent="0.25">
      <c r="A443" s="57">
        <v>442</v>
      </c>
      <c r="B443" s="57">
        <v>3</v>
      </c>
      <c r="C443" s="58">
        <v>8800.8330000000005</v>
      </c>
      <c r="D443" s="58">
        <v>8337.9169999999995</v>
      </c>
      <c r="E443" s="58">
        <v>5911.25</v>
      </c>
      <c r="F443" s="57">
        <v>1</v>
      </c>
      <c r="G443" s="57">
        <v>1</v>
      </c>
      <c r="H443" s="57">
        <v>37</v>
      </c>
      <c r="I443" s="57">
        <v>1</v>
      </c>
      <c r="J443" s="57">
        <v>6</v>
      </c>
      <c r="K443" s="57">
        <v>2</v>
      </c>
      <c r="L443" s="57">
        <v>1</v>
      </c>
      <c r="M443" s="57">
        <v>1</v>
      </c>
      <c r="N443" s="57">
        <v>1</v>
      </c>
      <c r="O443" s="57">
        <v>1</v>
      </c>
    </row>
    <row r="444" spans="1:15" ht="15.75" x14ac:dyDescent="0.25">
      <c r="A444" s="57">
        <v>443</v>
      </c>
      <c r="B444" s="57">
        <v>3</v>
      </c>
      <c r="C444" s="58">
        <v>8827.3330000000005</v>
      </c>
      <c r="D444" s="58">
        <v>7620.6670000000004</v>
      </c>
      <c r="E444" s="58">
        <v>4837.75</v>
      </c>
      <c r="F444" s="57">
        <v>1</v>
      </c>
      <c r="G444" s="57">
        <v>1</v>
      </c>
      <c r="H444" s="57">
        <v>38</v>
      </c>
      <c r="I444" s="57">
        <v>1</v>
      </c>
      <c r="J444" s="57">
        <v>6</v>
      </c>
      <c r="K444" s="57">
        <v>1</v>
      </c>
      <c r="L444" s="57">
        <v>3</v>
      </c>
      <c r="M444" s="57">
        <v>1</v>
      </c>
      <c r="N444" s="57">
        <v>1</v>
      </c>
      <c r="O444" s="57">
        <v>1</v>
      </c>
    </row>
    <row r="445" spans="1:15" ht="15.75" x14ac:dyDescent="0.25">
      <c r="A445" s="57">
        <v>444</v>
      </c>
      <c r="B445" s="57">
        <v>3</v>
      </c>
      <c r="C445" s="58">
        <v>5949.8329999999996</v>
      </c>
      <c r="D445" s="58">
        <v>6490.25</v>
      </c>
      <c r="E445" s="58">
        <v>4053.0830000000001</v>
      </c>
      <c r="F445" s="57">
        <v>1</v>
      </c>
      <c r="G445" s="57">
        <v>1</v>
      </c>
      <c r="H445" s="57">
        <v>21</v>
      </c>
      <c r="I445" s="57">
        <v>1</v>
      </c>
      <c r="J445" s="57">
        <v>4</v>
      </c>
      <c r="K445" s="57">
        <v>2</v>
      </c>
      <c r="L445" s="57">
        <v>0</v>
      </c>
      <c r="M445" s="57">
        <v>1</v>
      </c>
      <c r="N445" s="57">
        <v>1</v>
      </c>
      <c r="O445" s="57">
        <v>1</v>
      </c>
    </row>
    <row r="446" spans="1:15" ht="15.75" x14ac:dyDescent="0.25">
      <c r="A446" s="57">
        <v>445</v>
      </c>
      <c r="B446" s="57">
        <v>3</v>
      </c>
      <c r="C446" s="58">
        <v>5976.25</v>
      </c>
      <c r="D446" s="58">
        <v>6764.6670000000004</v>
      </c>
      <c r="E446" s="58">
        <v>3198.0830000000001</v>
      </c>
      <c r="F446" s="57">
        <v>1</v>
      </c>
      <c r="G446" s="57">
        <v>1</v>
      </c>
      <c r="H446" s="57">
        <v>30</v>
      </c>
      <c r="I446" s="57">
        <v>1</v>
      </c>
      <c r="J446" s="57">
        <v>4</v>
      </c>
      <c r="K446" s="57">
        <v>1</v>
      </c>
      <c r="L446" s="57">
        <v>1</v>
      </c>
      <c r="M446" s="57">
        <v>1</v>
      </c>
      <c r="N446" s="57">
        <v>1</v>
      </c>
      <c r="O446" s="57">
        <v>1</v>
      </c>
    </row>
    <row r="447" spans="1:15" ht="15.75" x14ac:dyDescent="0.25">
      <c r="A447" s="57">
        <v>446</v>
      </c>
      <c r="B447" s="57">
        <v>3</v>
      </c>
      <c r="C447" s="58">
        <v>11983.33</v>
      </c>
      <c r="D447" s="58">
        <v>10857.92</v>
      </c>
      <c r="E447" s="58">
        <v>7476.8329999999996</v>
      </c>
      <c r="F447" s="57">
        <v>2</v>
      </c>
      <c r="G447" s="57">
        <v>1</v>
      </c>
      <c r="H447" s="57">
        <v>45</v>
      </c>
      <c r="I447" s="57">
        <v>1</v>
      </c>
      <c r="J447" s="57">
        <v>8</v>
      </c>
      <c r="K447" s="57">
        <v>0</v>
      </c>
      <c r="L447" s="57">
        <v>4</v>
      </c>
      <c r="M447" s="57">
        <v>1</v>
      </c>
      <c r="N447" s="57">
        <v>1</v>
      </c>
      <c r="O447" s="57">
        <v>1</v>
      </c>
    </row>
    <row r="448" spans="1:15" ht="15.75" x14ac:dyDescent="0.25">
      <c r="A448" s="57">
        <v>447</v>
      </c>
      <c r="B448" s="57">
        <v>3</v>
      </c>
      <c r="C448" s="58">
        <v>13579.58</v>
      </c>
      <c r="D448" s="58">
        <v>12508.33</v>
      </c>
      <c r="E448" s="58">
        <v>5919.5829999999996</v>
      </c>
      <c r="F448" s="57">
        <v>2</v>
      </c>
      <c r="G448" s="57">
        <v>2</v>
      </c>
      <c r="H448" s="57">
        <v>30</v>
      </c>
      <c r="I448" s="57">
        <v>1</v>
      </c>
      <c r="J448" s="57">
        <v>9</v>
      </c>
      <c r="K448" s="57">
        <v>0</v>
      </c>
      <c r="L448" s="57">
        <v>1</v>
      </c>
      <c r="M448" s="57">
        <v>1</v>
      </c>
      <c r="N448" s="57">
        <v>1</v>
      </c>
      <c r="O448" s="57">
        <v>2</v>
      </c>
    </row>
    <row r="449" spans="1:15" ht="15.75" x14ac:dyDescent="0.25">
      <c r="A449" s="57">
        <v>448</v>
      </c>
      <c r="B449" s="57">
        <v>3</v>
      </c>
      <c r="C449" s="58">
        <v>7795.4170000000004</v>
      </c>
      <c r="D449" s="58">
        <v>9353.4169999999995</v>
      </c>
      <c r="E449" s="58">
        <v>6664.4170000000004</v>
      </c>
      <c r="F449" s="57">
        <v>1</v>
      </c>
      <c r="G449" s="57">
        <v>1</v>
      </c>
      <c r="H449" s="57">
        <v>29</v>
      </c>
      <c r="I449" s="57">
        <v>1</v>
      </c>
      <c r="J449" s="57">
        <v>5</v>
      </c>
      <c r="K449" s="57">
        <v>1</v>
      </c>
      <c r="L449" s="57">
        <v>2</v>
      </c>
      <c r="M449" s="57">
        <v>2</v>
      </c>
      <c r="N449" s="57">
        <v>1</v>
      </c>
      <c r="O449" s="57">
        <v>2</v>
      </c>
    </row>
    <row r="450" spans="1:15" ht="15.75" x14ac:dyDescent="0.25">
      <c r="A450" s="57">
        <v>449</v>
      </c>
      <c r="B450" s="57">
        <v>3</v>
      </c>
      <c r="C450" s="58">
        <v>6248.0829999999996</v>
      </c>
      <c r="D450" s="58">
        <v>6800.4170000000004</v>
      </c>
      <c r="E450" s="58">
        <v>3664.3330000000001</v>
      </c>
      <c r="F450" s="57">
        <v>1</v>
      </c>
      <c r="G450" s="57">
        <v>1</v>
      </c>
      <c r="H450" s="57">
        <v>60</v>
      </c>
      <c r="I450" s="57">
        <v>1</v>
      </c>
      <c r="J450" s="57">
        <v>4</v>
      </c>
      <c r="K450" s="57">
        <v>0</v>
      </c>
      <c r="L450" s="57">
        <v>2</v>
      </c>
      <c r="M450" s="57">
        <v>1</v>
      </c>
      <c r="N450" s="57">
        <v>1</v>
      </c>
      <c r="O450" s="57">
        <v>2</v>
      </c>
    </row>
    <row r="451" spans="1:15" ht="15.75" x14ac:dyDescent="0.25">
      <c r="A451" s="57">
        <v>450</v>
      </c>
      <c r="B451" s="57">
        <v>3</v>
      </c>
      <c r="C451" s="58">
        <v>7903.5829999999996</v>
      </c>
      <c r="D451" s="58">
        <v>7374</v>
      </c>
      <c r="E451" s="58">
        <v>4448.5</v>
      </c>
      <c r="F451" s="57">
        <v>2</v>
      </c>
      <c r="G451" s="57">
        <v>2</v>
      </c>
      <c r="H451" s="57">
        <v>35</v>
      </c>
      <c r="I451" s="57">
        <v>1</v>
      </c>
      <c r="J451" s="57">
        <v>5</v>
      </c>
      <c r="K451" s="57">
        <v>0</v>
      </c>
      <c r="L451" s="57">
        <v>4</v>
      </c>
      <c r="M451" s="57">
        <v>1</v>
      </c>
      <c r="N451" s="57">
        <v>1</v>
      </c>
      <c r="O451" s="57">
        <v>2</v>
      </c>
    </row>
    <row r="452" spans="1:15" ht="15.75" x14ac:dyDescent="0.25">
      <c r="A452" s="57">
        <v>451</v>
      </c>
      <c r="B452" s="57">
        <v>3</v>
      </c>
      <c r="C452" s="58">
        <v>8004</v>
      </c>
      <c r="D452" s="58">
        <v>8263.3330000000005</v>
      </c>
      <c r="E452" s="58">
        <v>4571.3329999999996</v>
      </c>
      <c r="F452" s="57">
        <v>1</v>
      </c>
      <c r="G452" s="57">
        <v>1</v>
      </c>
      <c r="H452" s="57">
        <v>73</v>
      </c>
      <c r="I452" s="57">
        <v>1</v>
      </c>
      <c r="J452" s="57">
        <v>5</v>
      </c>
      <c r="K452" s="57">
        <v>0</v>
      </c>
      <c r="L452" s="57">
        <v>3</v>
      </c>
      <c r="M452" s="57">
        <v>1</v>
      </c>
      <c r="N452" s="57">
        <v>1</v>
      </c>
      <c r="O452" s="57">
        <v>2</v>
      </c>
    </row>
    <row r="453" spans="1:15" ht="15.75" x14ac:dyDescent="0.25">
      <c r="A453" s="57">
        <v>452</v>
      </c>
      <c r="B453" s="57">
        <v>3</v>
      </c>
      <c r="C453" s="58">
        <v>8041.4170000000004</v>
      </c>
      <c r="D453" s="58">
        <v>6498.1670000000004</v>
      </c>
      <c r="E453" s="58">
        <v>4037.25</v>
      </c>
      <c r="F453" s="57">
        <v>1</v>
      </c>
      <c r="G453" s="57">
        <v>1</v>
      </c>
      <c r="H453" s="57">
        <v>36</v>
      </c>
      <c r="I453" s="57">
        <v>1</v>
      </c>
      <c r="J453" s="57">
        <v>5</v>
      </c>
      <c r="K453" s="57">
        <v>1</v>
      </c>
      <c r="L453" s="57">
        <v>2</v>
      </c>
      <c r="M453" s="57">
        <v>1</v>
      </c>
      <c r="N453" s="57">
        <v>1</v>
      </c>
      <c r="O453" s="57">
        <v>2</v>
      </c>
    </row>
    <row r="454" spans="1:15" ht="15.75" x14ac:dyDescent="0.25">
      <c r="A454" s="57">
        <v>453</v>
      </c>
      <c r="B454" s="57">
        <v>3</v>
      </c>
      <c r="C454" s="58">
        <v>9762.1669999999995</v>
      </c>
      <c r="D454" s="58">
        <v>8713.9169999999995</v>
      </c>
      <c r="E454" s="58">
        <v>6023</v>
      </c>
      <c r="F454" s="57">
        <v>1</v>
      </c>
      <c r="G454" s="57">
        <v>1</v>
      </c>
      <c r="H454" s="57">
        <v>32</v>
      </c>
      <c r="I454" s="57">
        <v>1</v>
      </c>
      <c r="J454" s="57">
        <v>6</v>
      </c>
      <c r="K454" s="57">
        <v>2</v>
      </c>
      <c r="L454" s="57">
        <v>2</v>
      </c>
      <c r="M454" s="57">
        <v>1</v>
      </c>
      <c r="N454" s="57">
        <v>1</v>
      </c>
      <c r="O454" s="57">
        <v>2</v>
      </c>
    </row>
    <row r="455" spans="1:15" ht="15.75" x14ac:dyDescent="0.25">
      <c r="A455" s="57">
        <v>454</v>
      </c>
      <c r="B455" s="57">
        <v>3</v>
      </c>
      <c r="C455" s="58">
        <v>10056.25</v>
      </c>
      <c r="D455" s="58">
        <v>8756.0830000000005</v>
      </c>
      <c r="E455" s="58">
        <v>5333.5</v>
      </c>
      <c r="F455" s="57">
        <v>2</v>
      </c>
      <c r="G455" s="57">
        <v>1</v>
      </c>
      <c r="H455" s="57">
        <v>40</v>
      </c>
      <c r="I455" s="57">
        <v>1</v>
      </c>
      <c r="J455" s="57">
        <v>6</v>
      </c>
      <c r="K455" s="57">
        <v>1</v>
      </c>
      <c r="L455" s="57">
        <v>3</v>
      </c>
      <c r="M455" s="57">
        <v>1</v>
      </c>
      <c r="N455" s="57">
        <v>1</v>
      </c>
      <c r="O455" s="57">
        <v>2</v>
      </c>
    </row>
    <row r="456" spans="1:15" ht="15.75" x14ac:dyDescent="0.25">
      <c r="A456" s="57">
        <v>455</v>
      </c>
      <c r="B456" s="57">
        <v>3</v>
      </c>
      <c r="C456" s="58">
        <v>8400.8330000000005</v>
      </c>
      <c r="D456" s="58">
        <v>10574.5</v>
      </c>
      <c r="E456" s="58">
        <v>8016.8329999999996</v>
      </c>
      <c r="F456" s="57">
        <v>1</v>
      </c>
      <c r="G456" s="57">
        <v>1</v>
      </c>
      <c r="H456" s="57">
        <v>42</v>
      </c>
      <c r="I456" s="57">
        <v>1</v>
      </c>
      <c r="J456" s="57">
        <v>5</v>
      </c>
      <c r="K456" s="57">
        <v>0</v>
      </c>
      <c r="L456" s="57">
        <v>3</v>
      </c>
      <c r="M456" s="57">
        <v>2</v>
      </c>
      <c r="N456" s="57">
        <v>2</v>
      </c>
      <c r="O456" s="57">
        <v>2</v>
      </c>
    </row>
    <row r="457" spans="1:15" ht="15.75" x14ac:dyDescent="0.25">
      <c r="A457" s="57">
        <v>456</v>
      </c>
      <c r="B457" s="57">
        <v>3</v>
      </c>
      <c r="C457" s="58">
        <v>5075</v>
      </c>
      <c r="D457" s="58">
        <v>5223.0829999999996</v>
      </c>
      <c r="E457" s="58">
        <v>3462.1669999999999</v>
      </c>
      <c r="F457" s="57">
        <v>1</v>
      </c>
      <c r="G457" s="57">
        <v>1</v>
      </c>
      <c r="H457" s="57">
        <v>21</v>
      </c>
      <c r="I457" s="57">
        <v>1</v>
      </c>
      <c r="J457" s="57">
        <v>3</v>
      </c>
      <c r="K457" s="57">
        <v>1</v>
      </c>
      <c r="L457" s="57">
        <v>10</v>
      </c>
      <c r="M457" s="57">
        <v>1</v>
      </c>
      <c r="N457" s="57">
        <v>1</v>
      </c>
      <c r="O457" s="57">
        <v>2</v>
      </c>
    </row>
    <row r="458" spans="1:15" ht="15.75" x14ac:dyDescent="0.25">
      <c r="A458" s="57">
        <v>457</v>
      </c>
      <c r="B458" s="57">
        <v>3</v>
      </c>
      <c r="C458" s="58">
        <v>6845.8329999999996</v>
      </c>
      <c r="D458" s="58">
        <v>5843.75</v>
      </c>
      <c r="E458" s="58">
        <v>3576.3330000000001</v>
      </c>
      <c r="F458" s="57">
        <v>1</v>
      </c>
      <c r="G458" s="57">
        <v>1</v>
      </c>
      <c r="H458" s="57">
        <v>29</v>
      </c>
      <c r="I458" s="57">
        <v>1</v>
      </c>
      <c r="J458" s="57">
        <v>4</v>
      </c>
      <c r="K458" s="57">
        <v>0</v>
      </c>
      <c r="L458" s="57">
        <v>2</v>
      </c>
      <c r="M458" s="57">
        <v>1</v>
      </c>
      <c r="N458" s="57">
        <v>1</v>
      </c>
      <c r="O458" s="57">
        <v>2</v>
      </c>
    </row>
    <row r="459" spans="1:15" ht="15.75" x14ac:dyDescent="0.25">
      <c r="A459" s="57">
        <v>458</v>
      </c>
      <c r="B459" s="57">
        <v>3</v>
      </c>
      <c r="C459" s="58">
        <v>10414.67</v>
      </c>
      <c r="D459" s="58">
        <v>9810.3330000000005</v>
      </c>
      <c r="E459" s="58">
        <v>6470.25</v>
      </c>
      <c r="F459" s="57">
        <v>1</v>
      </c>
      <c r="G459" s="57">
        <v>1</v>
      </c>
      <c r="H459" s="57">
        <v>32</v>
      </c>
      <c r="I459" s="57">
        <v>2</v>
      </c>
      <c r="J459" s="57">
        <v>6</v>
      </c>
      <c r="K459" s="57">
        <v>0</v>
      </c>
      <c r="L459" s="57">
        <v>1</v>
      </c>
      <c r="M459" s="57">
        <v>1</v>
      </c>
      <c r="N459" s="57">
        <v>1</v>
      </c>
      <c r="O459" s="57">
        <v>2</v>
      </c>
    </row>
    <row r="460" spans="1:15" ht="15.75" x14ac:dyDescent="0.25">
      <c r="A460" s="57">
        <v>459</v>
      </c>
      <c r="B460" s="57">
        <v>3</v>
      </c>
      <c r="C460" s="58">
        <v>8732.5</v>
      </c>
      <c r="D460" s="58">
        <v>13895.42</v>
      </c>
      <c r="E460" s="58">
        <v>10172.42</v>
      </c>
      <c r="F460" s="57">
        <v>1</v>
      </c>
      <c r="G460" s="57">
        <v>1</v>
      </c>
      <c r="H460" s="57">
        <v>50</v>
      </c>
      <c r="I460" s="57">
        <v>1</v>
      </c>
      <c r="J460" s="57">
        <v>5</v>
      </c>
      <c r="K460" s="57">
        <v>0</v>
      </c>
      <c r="L460" s="57">
        <v>1</v>
      </c>
      <c r="M460" s="57">
        <v>1</v>
      </c>
      <c r="N460" s="57">
        <v>1</v>
      </c>
      <c r="O460" s="57">
        <v>2</v>
      </c>
    </row>
    <row r="461" spans="1:15" ht="15.75" x14ac:dyDescent="0.25">
      <c r="A461" s="57">
        <v>460</v>
      </c>
      <c r="B461" s="57">
        <v>3</v>
      </c>
      <c r="C461" s="58">
        <v>8895.8330000000005</v>
      </c>
      <c r="D461" s="58">
        <v>10067.67</v>
      </c>
      <c r="E461" s="58">
        <v>5506.1670000000004</v>
      </c>
      <c r="F461" s="57">
        <v>1</v>
      </c>
      <c r="G461" s="57">
        <v>1</v>
      </c>
      <c r="H461" s="57">
        <v>41</v>
      </c>
      <c r="I461" s="57">
        <v>3</v>
      </c>
      <c r="J461" s="57">
        <v>5</v>
      </c>
      <c r="K461" s="57">
        <v>1</v>
      </c>
      <c r="L461" s="57">
        <v>2</v>
      </c>
      <c r="M461" s="57">
        <v>1</v>
      </c>
      <c r="N461" s="57">
        <v>1</v>
      </c>
      <c r="O461" s="57">
        <v>2</v>
      </c>
    </row>
    <row r="462" spans="1:15" ht="15.75" x14ac:dyDescent="0.25">
      <c r="A462" s="57">
        <v>461</v>
      </c>
      <c r="B462" s="57">
        <v>3</v>
      </c>
      <c r="C462" s="58">
        <v>8906.75</v>
      </c>
      <c r="D462" s="58">
        <v>9750.1669999999995</v>
      </c>
      <c r="E462" s="58">
        <v>8086.5829999999996</v>
      </c>
      <c r="F462" s="57">
        <v>1</v>
      </c>
      <c r="G462" s="57">
        <v>1</v>
      </c>
      <c r="H462" s="57">
        <v>34</v>
      </c>
      <c r="I462" s="57">
        <v>1</v>
      </c>
      <c r="J462" s="57">
        <v>5</v>
      </c>
      <c r="K462" s="57">
        <v>1</v>
      </c>
      <c r="L462" s="57">
        <v>2</v>
      </c>
      <c r="M462" s="57">
        <v>2</v>
      </c>
      <c r="N462" s="57">
        <v>1</v>
      </c>
      <c r="O462" s="57">
        <v>2</v>
      </c>
    </row>
    <row r="463" spans="1:15" ht="15.75" x14ac:dyDescent="0.25">
      <c r="A463" s="57">
        <v>462</v>
      </c>
      <c r="B463" s="57">
        <v>3</v>
      </c>
      <c r="C463" s="58">
        <v>10720.83</v>
      </c>
      <c r="D463" s="58">
        <v>10485.25</v>
      </c>
      <c r="E463" s="58">
        <v>5852</v>
      </c>
      <c r="F463" s="57">
        <v>2</v>
      </c>
      <c r="G463" s="57">
        <v>1</v>
      </c>
      <c r="H463" s="57">
        <v>51</v>
      </c>
      <c r="I463" s="57">
        <v>1</v>
      </c>
      <c r="J463" s="57">
        <v>6</v>
      </c>
      <c r="K463" s="57">
        <v>1</v>
      </c>
      <c r="L463" s="57">
        <v>2</v>
      </c>
      <c r="M463" s="57">
        <v>1</v>
      </c>
      <c r="N463" s="57">
        <v>1</v>
      </c>
      <c r="O463" s="57">
        <v>2</v>
      </c>
    </row>
    <row r="464" spans="1:15" ht="15.75" x14ac:dyDescent="0.25">
      <c r="A464" s="57">
        <v>463</v>
      </c>
      <c r="B464" s="57">
        <v>3</v>
      </c>
      <c r="C464" s="58">
        <v>7413.5829999999996</v>
      </c>
      <c r="D464" s="58">
        <v>9362.0830000000005</v>
      </c>
      <c r="E464" s="58">
        <v>7334.0829999999996</v>
      </c>
      <c r="F464" s="57">
        <v>1</v>
      </c>
      <c r="G464" s="57">
        <v>2</v>
      </c>
      <c r="H464" s="57">
        <v>29</v>
      </c>
      <c r="I464" s="57">
        <v>1</v>
      </c>
      <c r="J464" s="57">
        <v>4</v>
      </c>
      <c r="K464" s="57">
        <v>1</v>
      </c>
      <c r="L464" s="57">
        <v>2</v>
      </c>
      <c r="M464" s="57">
        <v>2</v>
      </c>
      <c r="N464" s="57">
        <v>1</v>
      </c>
      <c r="O464" s="57">
        <v>2</v>
      </c>
    </row>
    <row r="465" spans="1:15" ht="15.75" x14ac:dyDescent="0.25">
      <c r="A465" s="57">
        <v>464</v>
      </c>
      <c r="B465" s="57">
        <v>3</v>
      </c>
      <c r="C465" s="58">
        <v>18728.080000000002</v>
      </c>
      <c r="D465" s="58">
        <v>16159.17</v>
      </c>
      <c r="E465" s="58">
        <v>8766.9169999999995</v>
      </c>
      <c r="F465" s="57">
        <v>2</v>
      </c>
      <c r="G465" s="57">
        <v>1</v>
      </c>
      <c r="H465" s="57">
        <v>45</v>
      </c>
      <c r="I465" s="57">
        <v>2</v>
      </c>
      <c r="J465" s="57">
        <v>10</v>
      </c>
      <c r="K465" s="57">
        <v>1</v>
      </c>
      <c r="L465" s="57">
        <v>3</v>
      </c>
      <c r="M465" s="57">
        <v>1</v>
      </c>
      <c r="N465" s="57">
        <v>1</v>
      </c>
      <c r="O465" s="57">
        <v>2</v>
      </c>
    </row>
    <row r="466" spans="1:15" ht="15.75" x14ac:dyDescent="0.25">
      <c r="A466" s="57">
        <v>465</v>
      </c>
      <c r="B466" s="57">
        <v>3</v>
      </c>
      <c r="C466" s="58">
        <v>7506.6670000000004</v>
      </c>
      <c r="D466" s="58">
        <v>8325</v>
      </c>
      <c r="E466" s="58">
        <v>4236.1670000000004</v>
      </c>
      <c r="F466" s="57">
        <v>1</v>
      </c>
      <c r="G466" s="57">
        <v>1</v>
      </c>
      <c r="H466" s="57">
        <v>42</v>
      </c>
      <c r="I466" s="57">
        <v>1</v>
      </c>
      <c r="J466" s="57">
        <v>4</v>
      </c>
      <c r="K466" s="57">
        <v>0</v>
      </c>
      <c r="L466" s="57">
        <v>2</v>
      </c>
      <c r="M466" s="57">
        <v>1</v>
      </c>
      <c r="N466" s="57">
        <v>2</v>
      </c>
      <c r="O466" s="57">
        <v>2</v>
      </c>
    </row>
    <row r="467" spans="1:15" ht="15.75" x14ac:dyDescent="0.25">
      <c r="A467" s="57">
        <v>466</v>
      </c>
      <c r="B467" s="57">
        <v>3</v>
      </c>
      <c r="C467" s="58">
        <v>3783.5830000000001</v>
      </c>
      <c r="D467" s="58">
        <v>4491.25</v>
      </c>
      <c r="E467" s="58">
        <v>2563.5</v>
      </c>
      <c r="F467" s="57">
        <v>1</v>
      </c>
      <c r="G467" s="57">
        <v>1</v>
      </c>
      <c r="H467" s="57">
        <v>60</v>
      </c>
      <c r="I467" s="57">
        <v>1</v>
      </c>
      <c r="J467" s="57">
        <v>2</v>
      </c>
      <c r="K467" s="57">
        <v>0</v>
      </c>
      <c r="L467" s="57">
        <v>0</v>
      </c>
      <c r="M467" s="57">
        <v>1</v>
      </c>
      <c r="N467" s="57">
        <v>1</v>
      </c>
      <c r="O467" s="57">
        <v>2</v>
      </c>
    </row>
    <row r="468" spans="1:15" ht="15.75" x14ac:dyDescent="0.25">
      <c r="A468" s="57">
        <v>467</v>
      </c>
      <c r="B468" s="57">
        <v>3</v>
      </c>
      <c r="C468" s="58">
        <v>9670.4169999999995</v>
      </c>
      <c r="D468" s="58">
        <v>8559.6669999999995</v>
      </c>
      <c r="E468" s="58">
        <v>6031.5829999999996</v>
      </c>
      <c r="F468" s="57">
        <v>1</v>
      </c>
      <c r="G468" s="57">
        <v>1</v>
      </c>
      <c r="H468" s="57">
        <v>51</v>
      </c>
      <c r="I468" s="57">
        <v>1</v>
      </c>
      <c r="J468" s="57">
        <v>5</v>
      </c>
      <c r="K468" s="57">
        <v>0</v>
      </c>
      <c r="L468" s="57">
        <v>3</v>
      </c>
      <c r="M468" s="57">
        <v>2</v>
      </c>
      <c r="N468" s="57">
        <v>2</v>
      </c>
      <c r="O468" s="57">
        <v>2</v>
      </c>
    </row>
    <row r="469" spans="1:15" ht="15.75" x14ac:dyDescent="0.25">
      <c r="A469" s="57">
        <v>468</v>
      </c>
      <c r="B469" s="57">
        <v>3</v>
      </c>
      <c r="C469" s="58">
        <v>9733.75</v>
      </c>
      <c r="D469" s="58">
        <v>9841.3330000000005</v>
      </c>
      <c r="E469" s="58">
        <v>5429.5</v>
      </c>
      <c r="F469" s="57">
        <v>1</v>
      </c>
      <c r="G469" s="57">
        <v>1</v>
      </c>
      <c r="H469" s="57">
        <v>46</v>
      </c>
      <c r="I469" s="57">
        <v>1</v>
      </c>
      <c r="J469" s="57">
        <v>5</v>
      </c>
      <c r="K469" s="57">
        <v>0</v>
      </c>
      <c r="L469" s="57">
        <v>3</v>
      </c>
      <c r="M469" s="57">
        <v>1</v>
      </c>
      <c r="N469" s="57">
        <v>1</v>
      </c>
      <c r="O469" s="57">
        <v>2</v>
      </c>
    </row>
    <row r="470" spans="1:15" ht="15.75" x14ac:dyDescent="0.25">
      <c r="A470" s="57">
        <v>469</v>
      </c>
      <c r="B470" s="57">
        <v>3</v>
      </c>
      <c r="C470" s="58">
        <v>7788.3329999999996</v>
      </c>
      <c r="D470" s="58">
        <v>8847.75</v>
      </c>
      <c r="E470" s="58">
        <v>5947.75</v>
      </c>
      <c r="F470" s="57">
        <v>2</v>
      </c>
      <c r="G470" s="57">
        <v>1</v>
      </c>
      <c r="H470" s="57">
        <v>48</v>
      </c>
      <c r="I470" s="57">
        <v>1</v>
      </c>
      <c r="J470" s="57">
        <v>4</v>
      </c>
      <c r="K470" s="57">
        <v>0</v>
      </c>
      <c r="L470" s="57">
        <v>2</v>
      </c>
      <c r="M470" s="57">
        <v>1</v>
      </c>
      <c r="N470" s="57">
        <v>1</v>
      </c>
      <c r="O470" s="57">
        <v>2</v>
      </c>
    </row>
    <row r="471" spans="1:15" ht="15.75" x14ac:dyDescent="0.25">
      <c r="A471" s="57">
        <v>470</v>
      </c>
      <c r="B471" s="57">
        <v>3</v>
      </c>
      <c r="C471" s="58">
        <v>11948.08</v>
      </c>
      <c r="D471" s="58">
        <v>12901.42</v>
      </c>
      <c r="E471" s="58">
        <v>7274.3329999999996</v>
      </c>
      <c r="F471" s="57">
        <v>1</v>
      </c>
      <c r="G471" s="57">
        <v>1</v>
      </c>
      <c r="H471" s="57">
        <v>46</v>
      </c>
      <c r="I471" s="57">
        <v>1</v>
      </c>
      <c r="J471" s="57">
        <v>6</v>
      </c>
      <c r="K471" s="57">
        <v>0</v>
      </c>
      <c r="L471" s="57">
        <v>3</v>
      </c>
      <c r="M471" s="57">
        <v>1</v>
      </c>
      <c r="N471" s="57">
        <v>1</v>
      </c>
      <c r="O471" s="57">
        <v>2</v>
      </c>
    </row>
    <row r="472" spans="1:15" ht="15.75" x14ac:dyDescent="0.25">
      <c r="A472" s="57">
        <v>471</v>
      </c>
      <c r="B472" s="57">
        <v>3</v>
      </c>
      <c r="C472" s="58">
        <v>14070.83</v>
      </c>
      <c r="D472" s="58">
        <v>10687.92</v>
      </c>
      <c r="E472" s="58">
        <v>6926.5829999999996</v>
      </c>
      <c r="F472" s="57">
        <v>2</v>
      </c>
      <c r="G472" s="57">
        <v>1</v>
      </c>
      <c r="H472" s="57">
        <v>46</v>
      </c>
      <c r="I472" s="57">
        <v>1</v>
      </c>
      <c r="J472" s="57">
        <v>7</v>
      </c>
      <c r="K472" s="57">
        <v>0</v>
      </c>
      <c r="L472" s="57">
        <v>1</v>
      </c>
      <c r="M472" s="57">
        <v>1</v>
      </c>
      <c r="N472" s="57">
        <v>1</v>
      </c>
      <c r="O472" s="57">
        <v>2</v>
      </c>
    </row>
    <row r="473" spans="1:15" ht="15.75" x14ac:dyDescent="0.25">
      <c r="A473" s="57">
        <v>472</v>
      </c>
      <c r="B473" s="57">
        <v>3</v>
      </c>
      <c r="C473" s="58">
        <v>10103.58</v>
      </c>
      <c r="D473" s="58">
        <v>9799.6669999999995</v>
      </c>
      <c r="E473" s="58">
        <v>6195.6670000000004</v>
      </c>
      <c r="F473" s="57">
        <v>1</v>
      </c>
      <c r="G473" s="57">
        <v>1</v>
      </c>
      <c r="H473" s="57">
        <v>43</v>
      </c>
      <c r="I473" s="57">
        <v>1</v>
      </c>
      <c r="J473" s="57">
        <v>5</v>
      </c>
      <c r="K473" s="57">
        <v>0</v>
      </c>
      <c r="L473" s="57">
        <v>1</v>
      </c>
      <c r="M473" s="57">
        <v>1</v>
      </c>
      <c r="N473" s="57">
        <v>1</v>
      </c>
      <c r="O473" s="57">
        <v>2</v>
      </c>
    </row>
    <row r="474" spans="1:15" ht="15.75" x14ac:dyDescent="0.25">
      <c r="A474" s="57">
        <v>473</v>
      </c>
      <c r="B474" s="57">
        <v>3</v>
      </c>
      <c r="C474" s="58">
        <v>6250.5829999999996</v>
      </c>
      <c r="D474" s="58">
        <v>6654.3329999999996</v>
      </c>
      <c r="E474" s="58">
        <v>4904</v>
      </c>
      <c r="F474" s="57">
        <v>1</v>
      </c>
      <c r="G474" s="57">
        <v>1</v>
      </c>
      <c r="H474" s="57">
        <v>76</v>
      </c>
      <c r="I474" s="57">
        <v>1</v>
      </c>
      <c r="J474" s="57">
        <v>3</v>
      </c>
      <c r="K474" s="57">
        <v>0</v>
      </c>
      <c r="L474" s="57">
        <v>1</v>
      </c>
      <c r="M474" s="57">
        <v>2</v>
      </c>
      <c r="N474" s="57">
        <v>1</v>
      </c>
      <c r="O474" s="57">
        <v>2</v>
      </c>
    </row>
    <row r="475" spans="1:15" ht="15.75" x14ac:dyDescent="0.25">
      <c r="A475" s="57">
        <v>474</v>
      </c>
      <c r="B475" s="57">
        <v>3</v>
      </c>
      <c r="C475" s="58">
        <v>12522.42</v>
      </c>
      <c r="D475" s="58">
        <v>6995.8329999999996</v>
      </c>
      <c r="E475" s="58">
        <v>4720.9170000000004</v>
      </c>
      <c r="F475" s="57">
        <v>1</v>
      </c>
      <c r="G475" s="57">
        <v>1</v>
      </c>
      <c r="H475" s="57">
        <v>55</v>
      </c>
      <c r="I475" s="57">
        <v>1</v>
      </c>
      <c r="J475" s="57">
        <v>6</v>
      </c>
      <c r="K475" s="57">
        <v>1</v>
      </c>
      <c r="L475" s="57">
        <v>0</v>
      </c>
      <c r="M475" s="57">
        <v>1</v>
      </c>
      <c r="N475" s="57">
        <v>1</v>
      </c>
      <c r="O475" s="57">
        <v>2</v>
      </c>
    </row>
    <row r="476" spans="1:15" ht="15.75" x14ac:dyDescent="0.25">
      <c r="A476" s="57">
        <v>475</v>
      </c>
      <c r="B476" s="57">
        <v>3</v>
      </c>
      <c r="C476" s="58">
        <v>10531.83</v>
      </c>
      <c r="D476" s="58">
        <v>8555.9169999999995</v>
      </c>
      <c r="E476" s="58">
        <v>6258.5829999999996</v>
      </c>
      <c r="F476" s="57">
        <v>1</v>
      </c>
      <c r="G476" s="57">
        <v>1</v>
      </c>
      <c r="H476" s="57">
        <v>55</v>
      </c>
      <c r="I476" s="57">
        <v>1</v>
      </c>
      <c r="J476" s="57">
        <v>5</v>
      </c>
      <c r="K476" s="57">
        <v>0</v>
      </c>
      <c r="L476" s="57">
        <v>2</v>
      </c>
      <c r="M476" s="57">
        <v>1</v>
      </c>
      <c r="N476" s="57">
        <v>1</v>
      </c>
      <c r="O476" s="57">
        <v>2</v>
      </c>
    </row>
    <row r="477" spans="1:15" ht="15.75" x14ac:dyDescent="0.25">
      <c r="A477" s="57">
        <v>476</v>
      </c>
      <c r="B477" s="57">
        <v>3</v>
      </c>
      <c r="C477" s="58">
        <v>14967.33</v>
      </c>
      <c r="D477" s="58">
        <v>13396.17</v>
      </c>
      <c r="E477" s="58">
        <v>4843.8329999999996</v>
      </c>
      <c r="F477" s="57">
        <v>2</v>
      </c>
      <c r="G477" s="57">
        <v>2</v>
      </c>
      <c r="H477" s="57">
        <v>53</v>
      </c>
      <c r="I477" s="57">
        <v>1</v>
      </c>
      <c r="J477" s="57">
        <v>7</v>
      </c>
      <c r="K477" s="57">
        <v>0</v>
      </c>
      <c r="L477" s="57">
        <v>1</v>
      </c>
      <c r="M477" s="57">
        <v>1</v>
      </c>
      <c r="N477" s="57">
        <v>1</v>
      </c>
      <c r="O477" s="57">
        <v>2</v>
      </c>
    </row>
    <row r="478" spans="1:15" ht="15.75" x14ac:dyDescent="0.25">
      <c r="A478" s="57">
        <v>477</v>
      </c>
      <c r="B478" s="57">
        <v>3</v>
      </c>
      <c r="C478" s="58">
        <v>12840.83</v>
      </c>
      <c r="D478" s="58">
        <v>12834.42</v>
      </c>
      <c r="E478" s="58">
        <v>7240.4170000000004</v>
      </c>
      <c r="F478" s="57">
        <v>1</v>
      </c>
      <c r="G478" s="57">
        <v>1</v>
      </c>
      <c r="H478" s="57">
        <v>72</v>
      </c>
      <c r="I478" s="57">
        <v>1</v>
      </c>
      <c r="J478" s="57">
        <v>6</v>
      </c>
      <c r="K478" s="57">
        <v>0</v>
      </c>
      <c r="L478" s="57">
        <v>0</v>
      </c>
      <c r="M478" s="57">
        <v>1</v>
      </c>
      <c r="N478" s="57">
        <v>1</v>
      </c>
      <c r="O478" s="57">
        <v>2</v>
      </c>
    </row>
    <row r="479" spans="1:15" ht="15.75" x14ac:dyDescent="0.25">
      <c r="A479" s="57">
        <v>478</v>
      </c>
      <c r="B479" s="57">
        <v>3</v>
      </c>
      <c r="C479" s="58">
        <v>10832.58</v>
      </c>
      <c r="D479" s="58">
        <v>9353.8330000000005</v>
      </c>
      <c r="E479" s="58">
        <v>7269.9170000000004</v>
      </c>
      <c r="F479" s="57">
        <v>2</v>
      </c>
      <c r="G479" s="57">
        <v>1</v>
      </c>
      <c r="H479" s="57">
        <v>35</v>
      </c>
      <c r="I479" s="57">
        <v>1</v>
      </c>
      <c r="J479" s="57">
        <v>5</v>
      </c>
      <c r="K479" s="57">
        <v>2</v>
      </c>
      <c r="L479" s="57">
        <v>1</v>
      </c>
      <c r="M479" s="57">
        <v>1</v>
      </c>
      <c r="N479" s="57">
        <v>1</v>
      </c>
      <c r="O479" s="57">
        <v>2</v>
      </c>
    </row>
    <row r="480" spans="1:15" ht="15.75" x14ac:dyDescent="0.25">
      <c r="A480" s="57">
        <v>479</v>
      </c>
      <c r="B480" s="57">
        <v>3</v>
      </c>
      <c r="C480" s="58">
        <v>13463.33</v>
      </c>
      <c r="D480" s="58">
        <v>15005.58</v>
      </c>
      <c r="E480" s="58">
        <v>8678.75</v>
      </c>
      <c r="F480" s="57">
        <v>2</v>
      </c>
      <c r="G480" s="57">
        <v>1</v>
      </c>
      <c r="H480" s="57">
        <v>47</v>
      </c>
      <c r="I480" s="57">
        <v>1</v>
      </c>
      <c r="J480" s="57">
        <v>6</v>
      </c>
      <c r="K480" s="57">
        <v>1</v>
      </c>
      <c r="L480" s="57">
        <v>3</v>
      </c>
      <c r="M480" s="57">
        <v>1</v>
      </c>
      <c r="N480" s="57">
        <v>1</v>
      </c>
      <c r="O480" s="57">
        <v>2</v>
      </c>
    </row>
    <row r="481" spans="1:15" ht="15.75" x14ac:dyDescent="0.25">
      <c r="A481" s="57">
        <v>480</v>
      </c>
      <c r="B481" s="57">
        <v>3</v>
      </c>
      <c r="C481" s="58">
        <v>11273.92</v>
      </c>
      <c r="D481" s="58">
        <v>13404.08</v>
      </c>
      <c r="E481" s="58">
        <v>8842.5</v>
      </c>
      <c r="F481" s="57">
        <v>1</v>
      </c>
      <c r="G481" s="57">
        <v>1</v>
      </c>
      <c r="H481" s="57">
        <v>30</v>
      </c>
      <c r="I481" s="57">
        <v>1</v>
      </c>
      <c r="J481" s="57">
        <v>5</v>
      </c>
      <c r="K481" s="57">
        <v>2</v>
      </c>
      <c r="L481" s="57">
        <v>1</v>
      </c>
      <c r="M481" s="57">
        <v>1</v>
      </c>
      <c r="N481" s="57">
        <v>1</v>
      </c>
      <c r="O481" s="57">
        <v>2</v>
      </c>
    </row>
    <row r="482" spans="1:15" ht="15.75" x14ac:dyDescent="0.25">
      <c r="A482" s="57">
        <v>481</v>
      </c>
      <c r="B482" s="57">
        <v>3</v>
      </c>
      <c r="C482" s="58">
        <v>13715</v>
      </c>
      <c r="D482" s="58">
        <v>11540.92</v>
      </c>
      <c r="E482" s="58">
        <v>7833.75</v>
      </c>
      <c r="F482" s="57">
        <v>1</v>
      </c>
      <c r="G482" s="57">
        <v>1</v>
      </c>
      <c r="H482" s="57">
        <v>50</v>
      </c>
      <c r="I482" s="57">
        <v>2</v>
      </c>
      <c r="J482" s="57">
        <v>6</v>
      </c>
      <c r="K482" s="57">
        <v>0</v>
      </c>
      <c r="L482" s="57">
        <v>1</v>
      </c>
      <c r="M482" s="57">
        <v>1</v>
      </c>
      <c r="N482" s="57">
        <v>1</v>
      </c>
      <c r="O482" s="57">
        <v>2</v>
      </c>
    </row>
    <row r="483" spans="1:15" ht="15.75" x14ac:dyDescent="0.25">
      <c r="A483" s="57">
        <v>482</v>
      </c>
      <c r="B483" s="57">
        <v>3</v>
      </c>
      <c r="C483" s="58">
        <v>6885.8329999999996</v>
      </c>
      <c r="D483" s="58">
        <v>6943.75</v>
      </c>
      <c r="E483" s="58">
        <v>4233.3329999999996</v>
      </c>
      <c r="F483" s="57">
        <v>1</v>
      </c>
      <c r="G483" s="57">
        <v>1</v>
      </c>
      <c r="H483" s="57">
        <v>43</v>
      </c>
      <c r="I483" s="57">
        <v>1</v>
      </c>
      <c r="J483" s="57">
        <v>3</v>
      </c>
      <c r="K483" s="57">
        <v>0</v>
      </c>
      <c r="L483" s="57">
        <v>0</v>
      </c>
      <c r="M483" s="57">
        <v>2</v>
      </c>
      <c r="N483" s="57">
        <v>2</v>
      </c>
      <c r="O483" s="57">
        <v>2</v>
      </c>
    </row>
    <row r="484" spans="1:15" ht="15.75" x14ac:dyDescent="0.25">
      <c r="A484" s="57">
        <v>483</v>
      </c>
      <c r="B484" s="57">
        <v>3</v>
      </c>
      <c r="C484" s="58">
        <v>16246.17</v>
      </c>
      <c r="D484" s="58">
        <v>17633.669999999998</v>
      </c>
      <c r="E484" s="58">
        <v>8717.1669999999995</v>
      </c>
      <c r="F484" s="57">
        <v>1</v>
      </c>
      <c r="G484" s="57">
        <v>1</v>
      </c>
      <c r="H484" s="57">
        <v>54</v>
      </c>
      <c r="I484" s="57">
        <v>1</v>
      </c>
      <c r="J484" s="57">
        <v>7</v>
      </c>
      <c r="K484" s="57">
        <v>0</v>
      </c>
      <c r="L484" s="57">
        <v>2</v>
      </c>
      <c r="M484" s="57">
        <v>2</v>
      </c>
      <c r="N484" s="57">
        <v>1</v>
      </c>
      <c r="O484" s="57">
        <v>2</v>
      </c>
    </row>
    <row r="485" spans="1:15" ht="15.75" x14ac:dyDescent="0.25">
      <c r="A485" s="57">
        <v>484</v>
      </c>
      <c r="B485" s="57">
        <v>3</v>
      </c>
      <c r="C485" s="58">
        <v>11618.33</v>
      </c>
      <c r="D485" s="58">
        <v>10081.5</v>
      </c>
      <c r="E485" s="58">
        <v>7127.5</v>
      </c>
      <c r="F485" s="57">
        <v>1</v>
      </c>
      <c r="G485" s="57">
        <v>1</v>
      </c>
      <c r="H485" s="57">
        <v>42</v>
      </c>
      <c r="I485" s="57">
        <v>1</v>
      </c>
      <c r="J485" s="57">
        <v>5</v>
      </c>
      <c r="K485" s="57">
        <v>0</v>
      </c>
      <c r="L485" s="57">
        <v>3</v>
      </c>
      <c r="M485" s="57">
        <v>1</v>
      </c>
      <c r="N485" s="57">
        <v>1</v>
      </c>
      <c r="O485" s="57">
        <v>2</v>
      </c>
    </row>
    <row r="486" spans="1:15" ht="15.75" x14ac:dyDescent="0.25">
      <c r="A486" s="57">
        <v>485</v>
      </c>
      <c r="B486" s="57">
        <v>3</v>
      </c>
      <c r="C486" s="58">
        <v>9335.8330000000005</v>
      </c>
      <c r="D486" s="58">
        <v>8710</v>
      </c>
      <c r="E486" s="58">
        <v>6256.3329999999996</v>
      </c>
      <c r="F486" s="57">
        <v>1</v>
      </c>
      <c r="G486" s="57">
        <v>1</v>
      </c>
      <c r="H486" s="57">
        <v>33</v>
      </c>
      <c r="I486" s="57">
        <v>2</v>
      </c>
      <c r="J486" s="57">
        <v>4</v>
      </c>
      <c r="K486" s="57">
        <v>1</v>
      </c>
      <c r="L486" s="57">
        <v>1</v>
      </c>
      <c r="M486" s="57">
        <v>1</v>
      </c>
      <c r="N486" s="57">
        <v>1</v>
      </c>
      <c r="O486" s="57">
        <v>2</v>
      </c>
    </row>
    <row r="487" spans="1:15" ht="15.75" x14ac:dyDescent="0.25">
      <c r="A487" s="57">
        <v>486</v>
      </c>
      <c r="B487" s="57">
        <v>3</v>
      </c>
      <c r="C487" s="58">
        <v>25800.33</v>
      </c>
      <c r="D487" s="58">
        <v>22036.5</v>
      </c>
      <c r="E487" s="58">
        <v>17544.080000000002</v>
      </c>
      <c r="F487" s="57">
        <v>1</v>
      </c>
      <c r="G487" s="57">
        <v>1</v>
      </c>
      <c r="H487" s="57">
        <v>46</v>
      </c>
      <c r="I487" s="57">
        <v>1</v>
      </c>
      <c r="J487" s="57">
        <v>11</v>
      </c>
      <c r="K487" s="57">
        <v>0</v>
      </c>
      <c r="L487" s="57">
        <v>7</v>
      </c>
      <c r="M487" s="57">
        <v>1</v>
      </c>
      <c r="N487" s="57">
        <v>1</v>
      </c>
      <c r="O487" s="57">
        <v>2</v>
      </c>
    </row>
    <row r="488" spans="1:15" ht="15.75" x14ac:dyDescent="0.25">
      <c r="A488" s="57">
        <v>487</v>
      </c>
      <c r="B488" s="57">
        <v>3</v>
      </c>
      <c r="C488" s="58">
        <v>7048.3329999999996</v>
      </c>
      <c r="D488" s="58">
        <v>10897.08</v>
      </c>
      <c r="E488" s="58">
        <v>8462.5830000000005</v>
      </c>
      <c r="F488" s="57">
        <v>1</v>
      </c>
      <c r="G488" s="57">
        <v>1</v>
      </c>
      <c r="H488" s="57">
        <v>30</v>
      </c>
      <c r="I488" s="57">
        <v>1</v>
      </c>
      <c r="J488" s="57">
        <v>3</v>
      </c>
      <c r="K488" s="57">
        <v>0</v>
      </c>
      <c r="L488" s="57">
        <v>1</v>
      </c>
      <c r="M488" s="57">
        <v>2</v>
      </c>
      <c r="N488" s="57">
        <v>2</v>
      </c>
      <c r="O488" s="57">
        <v>2</v>
      </c>
    </row>
    <row r="489" spans="1:15" ht="15.75" x14ac:dyDescent="0.25">
      <c r="A489" s="57">
        <v>488</v>
      </c>
      <c r="B489" s="57">
        <v>3</v>
      </c>
      <c r="C489" s="58">
        <v>11900</v>
      </c>
      <c r="D489" s="58">
        <v>14031.67</v>
      </c>
      <c r="E489" s="58">
        <v>6758.25</v>
      </c>
      <c r="F489" s="57">
        <v>1</v>
      </c>
      <c r="G489" s="57">
        <v>1</v>
      </c>
      <c r="H489" s="57">
        <v>47</v>
      </c>
      <c r="I489" s="57">
        <v>1</v>
      </c>
      <c r="J489" s="57">
        <v>5</v>
      </c>
      <c r="K489" s="57">
        <v>0</v>
      </c>
      <c r="L489" s="57">
        <v>0</v>
      </c>
      <c r="M489" s="57">
        <v>2</v>
      </c>
      <c r="N489" s="57">
        <v>1</v>
      </c>
      <c r="O489" s="57">
        <v>2</v>
      </c>
    </row>
    <row r="490" spans="1:15" ht="15.75" x14ac:dyDescent="0.25">
      <c r="A490" s="57">
        <v>489</v>
      </c>
      <c r="B490" s="57">
        <v>3</v>
      </c>
      <c r="C490" s="58">
        <v>9524.3330000000005</v>
      </c>
      <c r="D490" s="58">
        <v>10182.75</v>
      </c>
      <c r="E490" s="58">
        <v>5703.25</v>
      </c>
      <c r="F490" s="57">
        <v>1</v>
      </c>
      <c r="G490" s="57">
        <v>2</v>
      </c>
      <c r="H490" s="57">
        <v>82</v>
      </c>
      <c r="I490" s="57">
        <v>1</v>
      </c>
      <c r="J490" s="57">
        <v>4</v>
      </c>
      <c r="K490" s="57">
        <v>0</v>
      </c>
      <c r="L490" s="57">
        <v>0</v>
      </c>
      <c r="M490" s="57">
        <v>1</v>
      </c>
      <c r="N490" s="57">
        <v>1</v>
      </c>
      <c r="O490" s="57">
        <v>2</v>
      </c>
    </row>
    <row r="491" spans="1:15" ht="15.75" x14ac:dyDescent="0.25">
      <c r="A491" s="57">
        <v>490</v>
      </c>
      <c r="B491" s="57">
        <v>3</v>
      </c>
      <c r="C491" s="58">
        <v>11948.67</v>
      </c>
      <c r="D491" s="58">
        <v>8665.5</v>
      </c>
      <c r="E491" s="58">
        <v>5420.3329999999996</v>
      </c>
      <c r="F491" s="57">
        <v>1</v>
      </c>
      <c r="G491" s="57">
        <v>1</v>
      </c>
      <c r="H491" s="57">
        <v>50</v>
      </c>
      <c r="I491" s="57">
        <v>1</v>
      </c>
      <c r="J491" s="57">
        <v>5</v>
      </c>
      <c r="K491" s="57">
        <v>0</v>
      </c>
      <c r="L491" s="57">
        <v>1</v>
      </c>
      <c r="M491" s="57">
        <v>1</v>
      </c>
      <c r="N491" s="57">
        <v>1</v>
      </c>
      <c r="O491" s="57">
        <v>2</v>
      </c>
    </row>
    <row r="492" spans="1:15" ht="15.75" x14ac:dyDescent="0.25">
      <c r="A492" s="57">
        <v>491</v>
      </c>
      <c r="B492" s="57">
        <v>3</v>
      </c>
      <c r="C492" s="58">
        <v>7549.0829999999996</v>
      </c>
      <c r="D492" s="58">
        <v>8483.1669999999995</v>
      </c>
      <c r="E492" s="58">
        <v>6332.8329999999996</v>
      </c>
      <c r="F492" s="57">
        <v>1</v>
      </c>
      <c r="G492" s="57">
        <v>1</v>
      </c>
      <c r="H492" s="57">
        <v>88</v>
      </c>
      <c r="I492" s="57">
        <v>1</v>
      </c>
      <c r="J492" s="57">
        <v>3</v>
      </c>
      <c r="K492" s="57">
        <v>0</v>
      </c>
      <c r="L492" s="57">
        <v>0</v>
      </c>
      <c r="M492" s="57">
        <v>1</v>
      </c>
      <c r="N492" s="57">
        <v>1</v>
      </c>
      <c r="O492" s="57">
        <v>2</v>
      </c>
    </row>
    <row r="493" spans="1:15" ht="15.75" x14ac:dyDescent="0.25">
      <c r="A493" s="57">
        <v>492</v>
      </c>
      <c r="B493" s="57">
        <v>3</v>
      </c>
      <c r="C493" s="58">
        <v>12774.17</v>
      </c>
      <c r="D493" s="58">
        <v>12679.67</v>
      </c>
      <c r="E493" s="58">
        <v>9967.5830000000005</v>
      </c>
      <c r="F493" s="57">
        <v>1</v>
      </c>
      <c r="G493" s="57">
        <v>1</v>
      </c>
      <c r="H493" s="57">
        <v>50</v>
      </c>
      <c r="I493" s="57">
        <v>1</v>
      </c>
      <c r="J493" s="57">
        <v>5</v>
      </c>
      <c r="K493" s="57">
        <v>0</v>
      </c>
      <c r="L493" s="57">
        <v>3</v>
      </c>
      <c r="M493" s="57">
        <v>2</v>
      </c>
      <c r="N493" s="57">
        <v>2</v>
      </c>
      <c r="O493" s="57">
        <v>2</v>
      </c>
    </row>
    <row r="494" spans="1:15" ht="15.75" x14ac:dyDescent="0.25">
      <c r="A494" s="57">
        <v>493</v>
      </c>
      <c r="B494" s="57">
        <v>3</v>
      </c>
      <c r="C494" s="58">
        <v>23258.33</v>
      </c>
      <c r="D494" s="58">
        <v>22758.58</v>
      </c>
      <c r="E494" s="58">
        <v>9304</v>
      </c>
      <c r="F494" s="57">
        <v>2</v>
      </c>
      <c r="G494" s="57">
        <v>1</v>
      </c>
      <c r="H494" s="57">
        <v>56</v>
      </c>
      <c r="I494" s="57">
        <v>1</v>
      </c>
      <c r="J494" s="57">
        <v>9</v>
      </c>
      <c r="K494" s="57">
        <v>1</v>
      </c>
      <c r="L494" s="57">
        <v>3</v>
      </c>
      <c r="M494" s="57">
        <v>1</v>
      </c>
      <c r="N494" s="57">
        <v>1</v>
      </c>
      <c r="O494" s="57">
        <v>2</v>
      </c>
    </row>
    <row r="495" spans="1:15" ht="15.75" x14ac:dyDescent="0.25">
      <c r="A495" s="57">
        <v>494</v>
      </c>
      <c r="B495" s="57">
        <v>3</v>
      </c>
      <c r="C495" s="58">
        <v>7981.25</v>
      </c>
      <c r="D495" s="58">
        <v>7418.9170000000004</v>
      </c>
      <c r="E495" s="58">
        <v>3844.3330000000001</v>
      </c>
      <c r="F495" s="57">
        <v>1</v>
      </c>
      <c r="G495" s="57">
        <v>1</v>
      </c>
      <c r="H495" s="57">
        <v>42</v>
      </c>
      <c r="I495" s="57">
        <v>1</v>
      </c>
      <c r="J495" s="57">
        <v>3</v>
      </c>
      <c r="K495" s="57">
        <v>0</v>
      </c>
      <c r="L495" s="57">
        <v>1</v>
      </c>
      <c r="M495" s="57">
        <v>1</v>
      </c>
      <c r="N495" s="57">
        <v>1</v>
      </c>
      <c r="O495" s="57">
        <v>2</v>
      </c>
    </row>
    <row r="496" spans="1:15" ht="15.75" x14ac:dyDescent="0.25">
      <c r="A496" s="57">
        <v>495</v>
      </c>
      <c r="B496" s="57">
        <v>3</v>
      </c>
      <c r="C496" s="58">
        <v>21335.17</v>
      </c>
      <c r="D496" s="58">
        <v>13509.92</v>
      </c>
      <c r="E496" s="58">
        <v>9140</v>
      </c>
      <c r="F496" s="57">
        <v>2</v>
      </c>
      <c r="G496" s="57">
        <v>1</v>
      </c>
      <c r="H496" s="57">
        <v>30</v>
      </c>
      <c r="I496" s="57">
        <v>2</v>
      </c>
      <c r="J496" s="57">
        <v>8</v>
      </c>
      <c r="K496" s="57">
        <v>0</v>
      </c>
      <c r="L496" s="57">
        <v>5</v>
      </c>
      <c r="M496" s="57">
        <v>1</v>
      </c>
      <c r="N496" s="57">
        <v>1</v>
      </c>
      <c r="O496" s="57">
        <v>2</v>
      </c>
    </row>
    <row r="497" spans="1:15" ht="15.75" x14ac:dyDescent="0.25">
      <c r="A497" s="57">
        <v>496</v>
      </c>
      <c r="B497" s="57">
        <v>3</v>
      </c>
      <c r="C497" s="58">
        <v>8011.6670000000004</v>
      </c>
      <c r="D497" s="58">
        <v>8326.4169999999995</v>
      </c>
      <c r="E497" s="58">
        <v>5469.8329999999996</v>
      </c>
      <c r="F497" s="57">
        <v>1</v>
      </c>
      <c r="G497" s="57">
        <v>1</v>
      </c>
      <c r="H497" s="57">
        <v>32</v>
      </c>
      <c r="I497" s="57">
        <v>2</v>
      </c>
      <c r="J497" s="57">
        <v>3</v>
      </c>
      <c r="K497" s="57">
        <v>0</v>
      </c>
      <c r="L497" s="57">
        <v>0</v>
      </c>
      <c r="M497" s="57">
        <v>1</v>
      </c>
      <c r="N497" s="57">
        <v>1</v>
      </c>
      <c r="O497" s="57">
        <v>2</v>
      </c>
    </row>
    <row r="498" spans="1:15" ht="15.75" x14ac:dyDescent="0.25">
      <c r="A498" s="57">
        <v>497</v>
      </c>
      <c r="B498" s="57">
        <v>3</v>
      </c>
      <c r="C498" s="58">
        <v>13498.83</v>
      </c>
      <c r="D498" s="58">
        <v>7731.9170000000004</v>
      </c>
      <c r="E498" s="58">
        <v>5530.3329999999996</v>
      </c>
      <c r="F498" s="57">
        <v>1</v>
      </c>
      <c r="G498" s="57">
        <v>1</v>
      </c>
      <c r="H498" s="57">
        <v>33</v>
      </c>
      <c r="I498" s="57">
        <v>1</v>
      </c>
      <c r="J498" s="57">
        <v>5</v>
      </c>
      <c r="K498" s="57">
        <v>1</v>
      </c>
      <c r="L498" s="57">
        <v>2</v>
      </c>
      <c r="M498" s="57">
        <v>1</v>
      </c>
      <c r="N498" s="57">
        <v>1</v>
      </c>
      <c r="O498" s="57">
        <v>2</v>
      </c>
    </row>
    <row r="499" spans="1:15" ht="15.75" x14ac:dyDescent="0.25">
      <c r="A499" s="57">
        <v>498</v>
      </c>
      <c r="B499" s="57">
        <v>3</v>
      </c>
      <c r="C499" s="58">
        <v>5404.1670000000004</v>
      </c>
      <c r="D499" s="58">
        <v>4038.8330000000001</v>
      </c>
      <c r="E499" s="58">
        <v>2347.5</v>
      </c>
      <c r="F499" s="57">
        <v>1</v>
      </c>
      <c r="G499" s="57">
        <v>2</v>
      </c>
      <c r="H499" s="57">
        <v>40</v>
      </c>
      <c r="I499" s="57">
        <v>1</v>
      </c>
      <c r="J499" s="57">
        <v>2</v>
      </c>
      <c r="K499" s="57">
        <v>0</v>
      </c>
      <c r="L499" s="57">
        <v>1</v>
      </c>
      <c r="M499" s="57">
        <v>2</v>
      </c>
      <c r="N499" s="57">
        <v>2</v>
      </c>
      <c r="O499" s="57">
        <v>2</v>
      </c>
    </row>
    <row r="500" spans="1:15" ht="15.75" x14ac:dyDescent="0.25">
      <c r="A500" s="57">
        <v>499</v>
      </c>
      <c r="B500" s="57">
        <v>3</v>
      </c>
      <c r="C500" s="58">
        <v>10834.08</v>
      </c>
      <c r="D500" s="58">
        <v>9246.5</v>
      </c>
      <c r="E500" s="58">
        <v>6048.3329999999996</v>
      </c>
      <c r="F500" s="57">
        <v>1</v>
      </c>
      <c r="G500" s="57">
        <v>1</v>
      </c>
      <c r="H500" s="57">
        <v>60</v>
      </c>
      <c r="I500" s="57">
        <v>1</v>
      </c>
      <c r="J500" s="57">
        <v>4</v>
      </c>
      <c r="K500" s="57">
        <v>0</v>
      </c>
      <c r="L500" s="57">
        <v>1</v>
      </c>
      <c r="M500" s="57">
        <v>1</v>
      </c>
      <c r="N500" s="57">
        <v>1</v>
      </c>
      <c r="O500" s="57">
        <v>2</v>
      </c>
    </row>
    <row r="501" spans="1:15" ht="15.75" x14ac:dyDescent="0.25">
      <c r="A501" s="57">
        <v>500</v>
      </c>
      <c r="B501" s="57">
        <v>3</v>
      </c>
      <c r="C501" s="58">
        <v>19799.5</v>
      </c>
      <c r="D501" s="58">
        <v>10410.67</v>
      </c>
      <c r="E501" s="58">
        <v>7288.25</v>
      </c>
      <c r="F501" s="57">
        <v>2</v>
      </c>
      <c r="G501" s="57">
        <v>1</v>
      </c>
      <c r="H501" s="57">
        <v>40</v>
      </c>
      <c r="I501" s="57">
        <v>1</v>
      </c>
      <c r="J501" s="57">
        <v>7</v>
      </c>
      <c r="K501" s="57">
        <v>0</v>
      </c>
      <c r="L501" s="57">
        <v>5</v>
      </c>
      <c r="M501" s="57">
        <v>1</v>
      </c>
      <c r="N501" s="57">
        <v>1</v>
      </c>
      <c r="O501" s="57">
        <v>2</v>
      </c>
    </row>
    <row r="502" spans="1:15" ht="15.75" x14ac:dyDescent="0.25">
      <c r="A502" s="57">
        <v>501</v>
      </c>
      <c r="B502" s="57">
        <v>3</v>
      </c>
      <c r="C502" s="58">
        <v>19961.75</v>
      </c>
      <c r="D502" s="58">
        <v>13036.17</v>
      </c>
      <c r="E502" s="58">
        <v>9206.8330000000005</v>
      </c>
      <c r="F502" s="57">
        <v>1</v>
      </c>
      <c r="G502" s="57">
        <v>1</v>
      </c>
      <c r="H502" s="57">
        <v>64</v>
      </c>
      <c r="I502" s="57">
        <v>1</v>
      </c>
      <c r="J502" s="57">
        <v>7</v>
      </c>
      <c r="K502" s="57">
        <v>0</v>
      </c>
      <c r="L502" s="57">
        <v>2</v>
      </c>
      <c r="M502" s="57">
        <v>1</v>
      </c>
      <c r="N502" s="57">
        <v>1</v>
      </c>
      <c r="O502" s="57">
        <v>2</v>
      </c>
    </row>
    <row r="503" spans="1:15" ht="15.75" x14ac:dyDescent="0.25">
      <c r="A503" s="57">
        <v>502</v>
      </c>
      <c r="B503" s="57">
        <v>3</v>
      </c>
      <c r="C503" s="58">
        <v>20564.830000000002</v>
      </c>
      <c r="D503" s="58">
        <v>13724.08</v>
      </c>
      <c r="E503" s="58">
        <v>8160.6670000000004</v>
      </c>
      <c r="F503" s="57">
        <v>2</v>
      </c>
      <c r="G503" s="57">
        <v>1</v>
      </c>
      <c r="H503" s="57">
        <v>42</v>
      </c>
      <c r="I503" s="57">
        <v>1</v>
      </c>
      <c r="J503" s="57">
        <v>7</v>
      </c>
      <c r="K503" s="57">
        <v>0</v>
      </c>
      <c r="L503" s="57">
        <v>3</v>
      </c>
      <c r="M503" s="57">
        <v>1</v>
      </c>
      <c r="N503" s="57">
        <v>1</v>
      </c>
      <c r="O503" s="57">
        <v>2</v>
      </c>
    </row>
    <row r="504" spans="1:15" ht="15.75" x14ac:dyDescent="0.25">
      <c r="A504" s="57">
        <v>503</v>
      </c>
      <c r="B504" s="57">
        <v>3</v>
      </c>
      <c r="C504" s="58">
        <v>11964.75</v>
      </c>
      <c r="D504" s="58">
        <v>11636.33</v>
      </c>
      <c r="E504" s="58">
        <v>5618.3329999999996</v>
      </c>
      <c r="F504" s="57">
        <v>1</v>
      </c>
      <c r="G504" s="57">
        <v>1</v>
      </c>
      <c r="H504" s="57">
        <v>48</v>
      </c>
      <c r="I504" s="57">
        <v>1</v>
      </c>
      <c r="J504" s="57">
        <v>4</v>
      </c>
      <c r="K504" s="57">
        <v>0</v>
      </c>
      <c r="L504" s="57">
        <v>2</v>
      </c>
      <c r="M504" s="57">
        <v>2</v>
      </c>
      <c r="N504" s="57">
        <v>2</v>
      </c>
      <c r="O504" s="57">
        <v>2</v>
      </c>
    </row>
    <row r="505" spans="1:15" ht="15.75" x14ac:dyDescent="0.25">
      <c r="A505" s="57">
        <v>504</v>
      </c>
      <c r="B505" s="57">
        <v>3</v>
      </c>
      <c r="C505" s="58">
        <v>18953.080000000002</v>
      </c>
      <c r="D505" s="58">
        <v>10697.92</v>
      </c>
      <c r="E505" s="58">
        <v>5281.1670000000004</v>
      </c>
      <c r="F505" s="57">
        <v>2</v>
      </c>
      <c r="G505" s="57">
        <v>1</v>
      </c>
      <c r="H505" s="57">
        <v>50</v>
      </c>
      <c r="I505" s="57">
        <v>1</v>
      </c>
      <c r="J505" s="57">
        <v>6</v>
      </c>
      <c r="K505" s="57">
        <v>0</v>
      </c>
      <c r="L505" s="57">
        <v>2</v>
      </c>
      <c r="M505" s="57">
        <v>2</v>
      </c>
      <c r="N505" s="57">
        <v>2</v>
      </c>
      <c r="O505" s="57">
        <v>3</v>
      </c>
    </row>
    <row r="506" spans="1:15" ht="15.75" x14ac:dyDescent="0.25">
      <c r="A506" s="57">
        <v>505</v>
      </c>
      <c r="B506" s="57">
        <v>3</v>
      </c>
      <c r="C506" s="58">
        <v>16074.92</v>
      </c>
      <c r="D506" s="58">
        <v>10562.5</v>
      </c>
      <c r="E506" s="58">
        <v>5480.6670000000004</v>
      </c>
      <c r="F506" s="57">
        <v>1</v>
      </c>
      <c r="G506" s="57">
        <v>1</v>
      </c>
      <c r="H506" s="57">
        <v>56</v>
      </c>
      <c r="I506" s="57">
        <v>1</v>
      </c>
      <c r="J506" s="57">
        <v>5</v>
      </c>
      <c r="K506" s="57">
        <v>0</v>
      </c>
      <c r="L506" s="57">
        <v>3</v>
      </c>
      <c r="M506" s="57">
        <v>2</v>
      </c>
      <c r="N506" s="57">
        <v>2</v>
      </c>
      <c r="O506" s="57">
        <v>3</v>
      </c>
    </row>
    <row r="507" spans="1:15" ht="15.75" x14ac:dyDescent="0.25">
      <c r="A507" s="57">
        <v>506</v>
      </c>
      <c r="B507" s="57">
        <v>3</v>
      </c>
      <c r="C507" s="58">
        <v>38661.25</v>
      </c>
      <c r="D507" s="58">
        <v>27043.08</v>
      </c>
      <c r="E507" s="58">
        <v>13226.08</v>
      </c>
      <c r="F507" s="57">
        <v>2</v>
      </c>
      <c r="G507" s="57">
        <v>1</v>
      </c>
      <c r="H507" s="57">
        <v>58</v>
      </c>
      <c r="I507" s="57">
        <v>2</v>
      </c>
      <c r="J507" s="57">
        <v>12</v>
      </c>
      <c r="K507" s="57">
        <v>1</v>
      </c>
      <c r="L507" s="57">
        <v>2</v>
      </c>
      <c r="M507" s="57">
        <v>1</v>
      </c>
      <c r="N507" s="57">
        <v>1</v>
      </c>
      <c r="O507" s="57">
        <v>3</v>
      </c>
    </row>
    <row r="508" spans="1:15" ht="15.75" x14ac:dyDescent="0.25">
      <c r="A508" s="57">
        <v>507</v>
      </c>
      <c r="B508" s="57">
        <v>3</v>
      </c>
      <c r="C508" s="58">
        <v>9918.3330000000005</v>
      </c>
      <c r="D508" s="58">
        <v>11370</v>
      </c>
      <c r="E508" s="58">
        <v>8357.5830000000005</v>
      </c>
      <c r="F508" s="57">
        <v>1</v>
      </c>
      <c r="G508" s="57">
        <v>1</v>
      </c>
      <c r="H508" s="57">
        <v>40</v>
      </c>
      <c r="I508" s="57">
        <v>1</v>
      </c>
      <c r="J508" s="57">
        <v>3</v>
      </c>
      <c r="K508" s="57">
        <v>0</v>
      </c>
      <c r="L508" s="57">
        <v>1</v>
      </c>
      <c r="M508" s="57">
        <v>1</v>
      </c>
      <c r="N508" s="57">
        <v>1</v>
      </c>
      <c r="O508" s="57">
        <v>3</v>
      </c>
    </row>
    <row r="509" spans="1:15" ht="15.75" x14ac:dyDescent="0.25">
      <c r="A509" s="57">
        <v>508</v>
      </c>
      <c r="B509" s="57">
        <v>3</v>
      </c>
      <c r="C509" s="58">
        <v>26604.17</v>
      </c>
      <c r="D509" s="58">
        <v>19690.330000000002</v>
      </c>
      <c r="E509" s="58">
        <v>14148.17</v>
      </c>
      <c r="F509" s="57">
        <v>2</v>
      </c>
      <c r="G509" s="57">
        <v>2</v>
      </c>
      <c r="H509" s="57">
        <v>37</v>
      </c>
      <c r="I509" s="57">
        <v>1</v>
      </c>
      <c r="J509" s="57">
        <v>8</v>
      </c>
      <c r="K509" s="57">
        <v>0</v>
      </c>
      <c r="L509" s="57">
        <v>6</v>
      </c>
      <c r="M509" s="57">
        <v>1</v>
      </c>
      <c r="N509" s="57">
        <v>1</v>
      </c>
      <c r="O509" s="57">
        <v>3</v>
      </c>
    </row>
    <row r="510" spans="1:15" ht="15.75" x14ac:dyDescent="0.25">
      <c r="A510" s="57">
        <v>509</v>
      </c>
      <c r="B510" s="57">
        <v>3</v>
      </c>
      <c r="C510" s="58">
        <v>13311.67</v>
      </c>
      <c r="D510" s="58">
        <v>11288.25</v>
      </c>
      <c r="E510" s="58">
        <v>5321.9170000000004</v>
      </c>
      <c r="F510" s="57">
        <v>1</v>
      </c>
      <c r="G510" s="57">
        <v>1</v>
      </c>
      <c r="H510" s="57">
        <v>54</v>
      </c>
      <c r="I510" s="57">
        <v>1</v>
      </c>
      <c r="J510" s="57">
        <v>4</v>
      </c>
      <c r="K510" s="57">
        <v>0</v>
      </c>
      <c r="L510" s="57">
        <v>1</v>
      </c>
      <c r="M510" s="57">
        <v>1</v>
      </c>
      <c r="N510" s="57">
        <v>1</v>
      </c>
      <c r="O510" s="57">
        <v>3</v>
      </c>
    </row>
    <row r="511" spans="1:15" ht="15.75" x14ac:dyDescent="0.25">
      <c r="A511" s="57">
        <v>510</v>
      </c>
      <c r="B511" s="57">
        <v>3</v>
      </c>
      <c r="C511" s="58">
        <v>13361.58</v>
      </c>
      <c r="D511" s="58">
        <v>7401</v>
      </c>
      <c r="E511" s="58">
        <v>4802</v>
      </c>
      <c r="F511" s="57">
        <v>1</v>
      </c>
      <c r="G511" s="57">
        <v>1</v>
      </c>
      <c r="H511" s="57">
        <v>42</v>
      </c>
      <c r="I511" s="57">
        <v>1</v>
      </c>
      <c r="J511" s="57">
        <v>4</v>
      </c>
      <c r="K511" s="57">
        <v>0</v>
      </c>
      <c r="L511" s="57">
        <v>2</v>
      </c>
      <c r="M511" s="57">
        <v>1</v>
      </c>
      <c r="N511" s="57">
        <v>1</v>
      </c>
      <c r="O511" s="57">
        <v>3</v>
      </c>
    </row>
    <row r="512" spans="1:15" ht="15.75" x14ac:dyDescent="0.25">
      <c r="A512" s="57">
        <v>511</v>
      </c>
      <c r="B512" s="57">
        <v>3</v>
      </c>
      <c r="C512" s="58">
        <v>20043.330000000002</v>
      </c>
      <c r="D512" s="58">
        <v>12528.33</v>
      </c>
      <c r="E512" s="58">
        <v>6369.4170000000004</v>
      </c>
      <c r="F512" s="57">
        <v>2</v>
      </c>
      <c r="G512" s="57">
        <v>1</v>
      </c>
      <c r="H512" s="57">
        <v>44</v>
      </c>
      <c r="I512" s="57">
        <v>1</v>
      </c>
      <c r="J512" s="57">
        <v>6</v>
      </c>
      <c r="K512" s="57">
        <v>0</v>
      </c>
      <c r="L512" s="57">
        <v>4</v>
      </c>
      <c r="M512" s="57">
        <v>1</v>
      </c>
      <c r="N512" s="57">
        <v>1</v>
      </c>
      <c r="O512" s="57">
        <v>3</v>
      </c>
    </row>
    <row r="513" spans="1:15" ht="15.75" x14ac:dyDescent="0.25">
      <c r="A513" s="57">
        <v>512</v>
      </c>
      <c r="B513" s="57">
        <v>3</v>
      </c>
      <c r="C513" s="58">
        <v>20172.419999999998</v>
      </c>
      <c r="D513" s="58">
        <v>9171.6669999999995</v>
      </c>
      <c r="E513" s="58">
        <v>5837.5</v>
      </c>
      <c r="F513" s="57">
        <v>1</v>
      </c>
      <c r="G513" s="57">
        <v>1</v>
      </c>
      <c r="H513" s="57">
        <v>33</v>
      </c>
      <c r="I513" s="57">
        <v>1</v>
      </c>
      <c r="J513" s="57">
        <v>6</v>
      </c>
      <c r="K513" s="57">
        <v>3</v>
      </c>
      <c r="L513" s="57">
        <v>1</v>
      </c>
      <c r="M513" s="57">
        <v>2</v>
      </c>
      <c r="N513" s="57">
        <v>2</v>
      </c>
      <c r="O513" s="57">
        <v>3</v>
      </c>
    </row>
    <row r="514" spans="1:15" ht="15.75" x14ac:dyDescent="0.25">
      <c r="A514" s="57">
        <v>513</v>
      </c>
      <c r="B514" s="57">
        <v>3</v>
      </c>
      <c r="C514" s="58">
        <v>23549.42</v>
      </c>
      <c r="D514" s="58">
        <v>12662.92</v>
      </c>
      <c r="E514" s="58">
        <v>7042.25</v>
      </c>
      <c r="F514" s="57">
        <v>1</v>
      </c>
      <c r="G514" s="57">
        <v>1</v>
      </c>
      <c r="H514" s="57">
        <v>52</v>
      </c>
      <c r="I514" s="57">
        <v>1</v>
      </c>
      <c r="J514" s="57">
        <v>7</v>
      </c>
      <c r="K514" s="57">
        <v>0</v>
      </c>
      <c r="L514" s="57">
        <v>3</v>
      </c>
      <c r="M514" s="57">
        <v>2</v>
      </c>
      <c r="N514" s="57">
        <v>2</v>
      </c>
      <c r="O514" s="57">
        <v>3</v>
      </c>
    </row>
    <row r="515" spans="1:15" ht="15.75" x14ac:dyDescent="0.25">
      <c r="A515" s="57">
        <v>514</v>
      </c>
      <c r="B515" s="57">
        <v>3</v>
      </c>
      <c r="C515" s="58">
        <v>10108.33</v>
      </c>
      <c r="D515" s="58">
        <v>9254.8330000000005</v>
      </c>
      <c r="E515" s="58">
        <v>5385.8329999999996</v>
      </c>
      <c r="F515" s="57">
        <v>2</v>
      </c>
      <c r="G515" s="57">
        <v>2</v>
      </c>
      <c r="H515" s="57">
        <v>43</v>
      </c>
      <c r="I515" s="57">
        <v>1</v>
      </c>
      <c r="J515" s="57">
        <v>3</v>
      </c>
      <c r="K515" s="57">
        <v>0</v>
      </c>
      <c r="L515" s="57">
        <v>0</v>
      </c>
      <c r="M515" s="57">
        <v>1</v>
      </c>
      <c r="N515" s="57">
        <v>1</v>
      </c>
      <c r="O515" s="57">
        <v>3</v>
      </c>
    </row>
    <row r="516" spans="1:15" ht="15.75" x14ac:dyDescent="0.25">
      <c r="A516" s="57">
        <v>515</v>
      </c>
      <c r="B516" s="57">
        <v>3</v>
      </c>
      <c r="C516" s="58">
        <v>13483.33</v>
      </c>
      <c r="D516" s="58">
        <v>11952.42</v>
      </c>
      <c r="E516" s="58">
        <v>5784.3329999999996</v>
      </c>
      <c r="F516" s="57">
        <v>2</v>
      </c>
      <c r="G516" s="57">
        <v>1</v>
      </c>
      <c r="H516" s="57">
        <v>31</v>
      </c>
      <c r="I516" s="57">
        <v>1</v>
      </c>
      <c r="J516" s="57">
        <v>4</v>
      </c>
      <c r="K516" s="57">
        <v>1</v>
      </c>
      <c r="L516" s="57">
        <v>1</v>
      </c>
      <c r="M516" s="57">
        <v>1</v>
      </c>
      <c r="N516" s="57">
        <v>1</v>
      </c>
      <c r="O516" s="57">
        <v>3</v>
      </c>
    </row>
    <row r="517" spans="1:15" ht="15.75" x14ac:dyDescent="0.25">
      <c r="A517" s="57">
        <v>516</v>
      </c>
      <c r="B517" s="57">
        <v>3</v>
      </c>
      <c r="C517" s="58">
        <v>20406.830000000002</v>
      </c>
      <c r="D517" s="58">
        <v>11918.17</v>
      </c>
      <c r="E517" s="58">
        <v>6622.9170000000004</v>
      </c>
      <c r="F517" s="57">
        <v>1</v>
      </c>
      <c r="G517" s="57">
        <v>1</v>
      </c>
      <c r="H517" s="57">
        <v>29</v>
      </c>
      <c r="I517" s="57">
        <v>1</v>
      </c>
      <c r="J517" s="57">
        <v>6</v>
      </c>
      <c r="K517" s="57">
        <v>2</v>
      </c>
      <c r="L517" s="57">
        <v>2</v>
      </c>
      <c r="M517" s="57">
        <v>2</v>
      </c>
      <c r="N517" s="57">
        <v>2</v>
      </c>
      <c r="O517" s="57">
        <v>3</v>
      </c>
    </row>
    <row r="518" spans="1:15" ht="15.75" x14ac:dyDescent="0.25">
      <c r="A518" s="57">
        <v>517</v>
      </c>
      <c r="B518" s="57">
        <v>3</v>
      </c>
      <c r="C518" s="58">
        <v>20809.669999999998</v>
      </c>
      <c r="D518" s="58">
        <v>12949.25</v>
      </c>
      <c r="E518" s="58">
        <v>8034.4170000000004</v>
      </c>
      <c r="F518" s="57">
        <v>1</v>
      </c>
      <c r="G518" s="57">
        <v>1</v>
      </c>
      <c r="H518" s="57">
        <v>70</v>
      </c>
      <c r="I518" s="57">
        <v>1</v>
      </c>
      <c r="J518" s="57">
        <v>6</v>
      </c>
      <c r="K518" s="57">
        <v>0</v>
      </c>
      <c r="L518" s="57">
        <v>0</v>
      </c>
      <c r="M518" s="57">
        <v>1</v>
      </c>
      <c r="N518" s="57">
        <v>1</v>
      </c>
      <c r="O518" s="57">
        <v>3</v>
      </c>
    </row>
    <row r="519" spans="1:15" ht="15.75" x14ac:dyDescent="0.25">
      <c r="A519" s="57">
        <v>518</v>
      </c>
      <c r="B519" s="57">
        <v>3</v>
      </c>
      <c r="C519" s="58">
        <v>21490</v>
      </c>
      <c r="D519" s="58">
        <v>10929.92</v>
      </c>
      <c r="E519" s="58">
        <v>8141.8329999999996</v>
      </c>
      <c r="F519" s="57">
        <v>1</v>
      </c>
      <c r="G519" s="57">
        <v>1</v>
      </c>
      <c r="H519" s="57">
        <v>43</v>
      </c>
      <c r="I519" s="57">
        <v>1</v>
      </c>
      <c r="J519" s="57">
        <v>6</v>
      </c>
      <c r="K519" s="57">
        <v>0</v>
      </c>
      <c r="L519" s="57">
        <v>3</v>
      </c>
      <c r="M519" s="57">
        <v>1</v>
      </c>
      <c r="N519" s="57">
        <v>1</v>
      </c>
      <c r="O519" s="57">
        <v>3</v>
      </c>
    </row>
    <row r="520" spans="1:15" ht="15.75" x14ac:dyDescent="0.25">
      <c r="A520" s="57">
        <v>519</v>
      </c>
      <c r="B520" s="57">
        <v>3</v>
      </c>
      <c r="C520" s="58">
        <v>10810</v>
      </c>
      <c r="D520" s="58">
        <v>11364.67</v>
      </c>
      <c r="E520" s="58">
        <v>8342.8330000000005</v>
      </c>
      <c r="F520" s="57">
        <v>1</v>
      </c>
      <c r="G520" s="57">
        <v>1</v>
      </c>
      <c r="H520" s="57">
        <v>52</v>
      </c>
      <c r="I520" s="57">
        <v>1</v>
      </c>
      <c r="J520" s="57">
        <v>3</v>
      </c>
      <c r="K520" s="57">
        <v>0</v>
      </c>
      <c r="L520" s="57">
        <v>1</v>
      </c>
      <c r="M520" s="57">
        <v>1</v>
      </c>
      <c r="N520" s="57">
        <v>1</v>
      </c>
      <c r="O520" s="57">
        <v>3</v>
      </c>
    </row>
    <row r="521" spans="1:15" ht="15.75" x14ac:dyDescent="0.25">
      <c r="A521" s="57">
        <v>520</v>
      </c>
      <c r="B521" s="57">
        <v>3</v>
      </c>
      <c r="C521" s="58">
        <v>10813.75</v>
      </c>
      <c r="D521" s="58">
        <v>7073.5829999999996</v>
      </c>
      <c r="E521" s="58">
        <v>4915.3329999999996</v>
      </c>
      <c r="F521" s="57">
        <v>1</v>
      </c>
      <c r="G521" s="57">
        <v>1</v>
      </c>
      <c r="H521" s="57">
        <v>52</v>
      </c>
      <c r="I521" s="57">
        <v>1</v>
      </c>
      <c r="J521" s="57">
        <v>3</v>
      </c>
      <c r="K521" s="57">
        <v>0</v>
      </c>
      <c r="L521" s="57">
        <v>0</v>
      </c>
      <c r="M521" s="57">
        <v>1</v>
      </c>
      <c r="N521" s="57">
        <v>1</v>
      </c>
      <c r="O521" s="57">
        <v>3</v>
      </c>
    </row>
    <row r="522" spans="1:15" ht="15.75" x14ac:dyDescent="0.25">
      <c r="A522" s="57">
        <v>521</v>
      </c>
      <c r="B522" s="57">
        <v>3</v>
      </c>
      <c r="C522" s="58">
        <v>18548.080000000002</v>
      </c>
      <c r="D522" s="58">
        <v>10034.17</v>
      </c>
      <c r="E522" s="58">
        <v>5301.6670000000004</v>
      </c>
      <c r="F522" s="57">
        <v>2</v>
      </c>
      <c r="G522" s="57">
        <v>1</v>
      </c>
      <c r="H522" s="57">
        <v>64</v>
      </c>
      <c r="I522" s="57">
        <v>1</v>
      </c>
      <c r="J522" s="57">
        <v>5</v>
      </c>
      <c r="K522" s="57">
        <v>0</v>
      </c>
      <c r="L522" s="57">
        <v>2</v>
      </c>
      <c r="M522" s="57">
        <v>2</v>
      </c>
      <c r="N522" s="57">
        <v>2</v>
      </c>
      <c r="O522" s="57">
        <v>3</v>
      </c>
    </row>
    <row r="523" spans="1:15" ht="15.75" x14ac:dyDescent="0.25">
      <c r="A523" s="57">
        <v>522</v>
      </c>
      <c r="B523" s="57">
        <v>3</v>
      </c>
      <c r="C523" s="58">
        <v>15326.92</v>
      </c>
      <c r="D523" s="58">
        <v>13033.58</v>
      </c>
      <c r="E523" s="58">
        <v>6274.5</v>
      </c>
      <c r="F523" s="57">
        <v>2</v>
      </c>
      <c r="G523" s="57">
        <v>1</v>
      </c>
      <c r="H523" s="57">
        <v>62</v>
      </c>
      <c r="I523" s="57">
        <v>1</v>
      </c>
      <c r="J523" s="57">
        <v>4</v>
      </c>
      <c r="K523" s="57">
        <v>0</v>
      </c>
      <c r="L523" s="57">
        <v>0</v>
      </c>
      <c r="M523" s="57">
        <v>1</v>
      </c>
      <c r="N523" s="57">
        <v>1</v>
      </c>
      <c r="O523" s="57">
        <v>3</v>
      </c>
    </row>
    <row r="524" spans="1:15" ht="15.75" x14ac:dyDescent="0.25">
      <c r="A524" s="57">
        <v>523</v>
      </c>
      <c r="B524" s="57">
        <v>3</v>
      </c>
      <c r="C524" s="58">
        <v>27062.83</v>
      </c>
      <c r="D524" s="58">
        <v>14670.25</v>
      </c>
      <c r="E524" s="58">
        <v>11485.25</v>
      </c>
      <c r="F524" s="57">
        <v>1</v>
      </c>
      <c r="G524" s="57">
        <v>1</v>
      </c>
      <c r="H524" s="57">
        <v>29</v>
      </c>
      <c r="I524" s="57">
        <v>1</v>
      </c>
      <c r="J524" s="57">
        <v>7</v>
      </c>
      <c r="K524" s="57">
        <v>1</v>
      </c>
      <c r="L524" s="57">
        <v>4</v>
      </c>
      <c r="M524" s="57">
        <v>1</v>
      </c>
      <c r="N524" s="57">
        <v>1</v>
      </c>
      <c r="O524" s="57">
        <v>3</v>
      </c>
    </row>
    <row r="525" spans="1:15" ht="15.75" x14ac:dyDescent="0.25">
      <c r="A525" s="57">
        <v>524</v>
      </c>
      <c r="B525" s="57">
        <v>3</v>
      </c>
      <c r="C525" s="58">
        <v>8095.5829999999996</v>
      </c>
      <c r="D525" s="58">
        <v>7318.5</v>
      </c>
      <c r="E525" s="58">
        <v>4515.0829999999996</v>
      </c>
      <c r="F525" s="57">
        <v>1</v>
      </c>
      <c r="G525" s="57">
        <v>1</v>
      </c>
      <c r="H525" s="57">
        <v>41</v>
      </c>
      <c r="I525" s="57">
        <v>1</v>
      </c>
      <c r="J525" s="57">
        <v>2</v>
      </c>
      <c r="K525" s="57">
        <v>0</v>
      </c>
      <c r="L525" s="57">
        <v>0</v>
      </c>
      <c r="M525" s="57">
        <v>1</v>
      </c>
      <c r="N525" s="57">
        <v>1</v>
      </c>
      <c r="O525" s="57">
        <v>3</v>
      </c>
    </row>
    <row r="526" spans="1:15" ht="15.75" x14ac:dyDescent="0.25">
      <c r="A526" s="57">
        <v>525</v>
      </c>
      <c r="B526" s="57">
        <v>3</v>
      </c>
      <c r="C526" s="58">
        <v>16217.08</v>
      </c>
      <c r="D526" s="58">
        <v>11715.92</v>
      </c>
      <c r="E526" s="58">
        <v>8062.6670000000004</v>
      </c>
      <c r="F526" s="57">
        <v>2</v>
      </c>
      <c r="G526" s="57">
        <v>1</v>
      </c>
      <c r="H526" s="57">
        <v>48</v>
      </c>
      <c r="I526" s="57">
        <v>1</v>
      </c>
      <c r="J526" s="57">
        <v>4</v>
      </c>
      <c r="K526" s="57">
        <v>0</v>
      </c>
      <c r="L526" s="57">
        <v>1</v>
      </c>
      <c r="M526" s="57">
        <v>1</v>
      </c>
      <c r="N526" s="57">
        <v>1</v>
      </c>
      <c r="O526" s="57">
        <v>3</v>
      </c>
    </row>
    <row r="527" spans="1:15" ht="15.75" x14ac:dyDescent="0.25">
      <c r="A527" s="57">
        <v>526</v>
      </c>
      <c r="B527" s="57">
        <v>3</v>
      </c>
      <c r="C527" s="58">
        <v>32569.33</v>
      </c>
      <c r="D527" s="58">
        <v>16505.75</v>
      </c>
      <c r="E527" s="58">
        <v>12041.08</v>
      </c>
      <c r="F527" s="57">
        <v>1</v>
      </c>
      <c r="G527" s="57">
        <v>1</v>
      </c>
      <c r="H527" s="57">
        <v>37</v>
      </c>
      <c r="I527" s="57">
        <v>1</v>
      </c>
      <c r="J527" s="57">
        <v>8</v>
      </c>
      <c r="K527" s="57">
        <v>0</v>
      </c>
      <c r="L527" s="57">
        <v>5</v>
      </c>
      <c r="M527" s="57">
        <v>1</v>
      </c>
      <c r="N527" s="57">
        <v>1</v>
      </c>
      <c r="O527" s="57">
        <v>3</v>
      </c>
    </row>
    <row r="528" spans="1:15" ht="15.75" x14ac:dyDescent="0.25">
      <c r="A528" s="57">
        <v>527</v>
      </c>
      <c r="B528" s="57">
        <v>3</v>
      </c>
      <c r="C528" s="58">
        <v>8217.5</v>
      </c>
      <c r="D528" s="58">
        <v>7452.9170000000004</v>
      </c>
      <c r="E528" s="58">
        <v>5039.3329999999996</v>
      </c>
      <c r="F528" s="57">
        <v>2</v>
      </c>
      <c r="G528" s="57">
        <v>2</v>
      </c>
      <c r="H528" s="57">
        <v>52</v>
      </c>
      <c r="I528" s="57">
        <v>1</v>
      </c>
      <c r="J528" s="57">
        <v>2</v>
      </c>
      <c r="K528" s="57">
        <v>0</v>
      </c>
      <c r="L528" s="57">
        <v>0</v>
      </c>
      <c r="M528" s="57">
        <v>1</v>
      </c>
      <c r="N528" s="57">
        <v>1</v>
      </c>
      <c r="O528" s="57">
        <v>3</v>
      </c>
    </row>
    <row r="529" spans="1:15" ht="15.75" x14ac:dyDescent="0.25">
      <c r="A529" s="57">
        <v>528</v>
      </c>
      <c r="B529" s="57">
        <v>3</v>
      </c>
      <c r="C529" s="58">
        <v>21710.080000000002</v>
      </c>
      <c r="D529" s="58">
        <v>12439.25</v>
      </c>
      <c r="E529" s="58">
        <v>7422.3329999999996</v>
      </c>
      <c r="F529" s="57">
        <v>2</v>
      </c>
      <c r="G529" s="57">
        <v>1</v>
      </c>
      <c r="H529" s="57">
        <v>49</v>
      </c>
      <c r="I529" s="57">
        <v>1</v>
      </c>
      <c r="J529" s="57">
        <v>5</v>
      </c>
      <c r="K529" s="57">
        <v>0</v>
      </c>
      <c r="L529" s="57">
        <v>0</v>
      </c>
      <c r="M529" s="57">
        <v>1</v>
      </c>
      <c r="N529" s="57">
        <v>1</v>
      </c>
      <c r="O529" s="57">
        <v>3</v>
      </c>
    </row>
    <row r="530" spans="1:15" ht="15.75" x14ac:dyDescent="0.25">
      <c r="A530" s="57">
        <v>529</v>
      </c>
      <c r="B530" s="57">
        <v>3</v>
      </c>
      <c r="C530" s="58">
        <v>13802.5</v>
      </c>
      <c r="D530" s="58">
        <v>10231</v>
      </c>
      <c r="E530" s="58">
        <v>6786.8329999999996</v>
      </c>
      <c r="F530" s="57">
        <v>2</v>
      </c>
      <c r="G530" s="57">
        <v>1</v>
      </c>
      <c r="H530" s="57">
        <v>63</v>
      </c>
      <c r="I530" s="57">
        <v>1</v>
      </c>
      <c r="J530" s="57">
        <v>3</v>
      </c>
      <c r="K530" s="57">
        <v>0</v>
      </c>
      <c r="L530" s="57">
        <v>0</v>
      </c>
      <c r="M530" s="57">
        <v>1</v>
      </c>
      <c r="N530" s="57">
        <v>1</v>
      </c>
      <c r="O530" s="57">
        <v>3</v>
      </c>
    </row>
    <row r="531" spans="1:15" ht="15.75" x14ac:dyDescent="0.25">
      <c r="A531" s="57">
        <v>530</v>
      </c>
      <c r="B531" s="57">
        <v>3</v>
      </c>
      <c r="C531" s="58">
        <v>37653.75</v>
      </c>
      <c r="D531" s="58">
        <v>35608.25</v>
      </c>
      <c r="E531" s="58">
        <v>13201.33</v>
      </c>
      <c r="F531" s="57">
        <v>2</v>
      </c>
      <c r="G531" s="57">
        <v>1</v>
      </c>
      <c r="H531" s="57">
        <v>66</v>
      </c>
      <c r="I531" s="57">
        <v>1</v>
      </c>
      <c r="J531" s="57">
        <v>8</v>
      </c>
      <c r="K531" s="57">
        <v>0</v>
      </c>
      <c r="L531" s="57">
        <v>3</v>
      </c>
      <c r="M531" s="57">
        <v>1</v>
      </c>
      <c r="N531" s="57">
        <v>1</v>
      </c>
      <c r="O531" s="57">
        <v>3</v>
      </c>
    </row>
    <row r="532" spans="1:15" ht="15.75" x14ac:dyDescent="0.25">
      <c r="A532" s="57">
        <v>531</v>
      </c>
      <c r="B532" s="57">
        <v>3</v>
      </c>
      <c r="C532" s="58">
        <v>28636.67</v>
      </c>
      <c r="D532" s="58">
        <v>16782.669999999998</v>
      </c>
      <c r="E532" s="58">
        <v>13331.92</v>
      </c>
      <c r="F532" s="57">
        <v>1</v>
      </c>
      <c r="G532" s="57">
        <v>1</v>
      </c>
      <c r="H532" s="57">
        <v>51</v>
      </c>
      <c r="I532" s="57">
        <v>1</v>
      </c>
      <c r="J532" s="57">
        <v>6</v>
      </c>
      <c r="K532" s="57">
        <v>0</v>
      </c>
      <c r="L532" s="57">
        <v>3</v>
      </c>
      <c r="M532" s="57">
        <v>1</v>
      </c>
      <c r="N532" s="57">
        <v>1</v>
      </c>
      <c r="O532" s="57">
        <v>3</v>
      </c>
    </row>
    <row r="533" spans="1:15" ht="15.75" x14ac:dyDescent="0.25">
      <c r="A533" s="57">
        <v>532</v>
      </c>
      <c r="B533" s="57">
        <v>3</v>
      </c>
      <c r="C533" s="58">
        <v>38889.25</v>
      </c>
      <c r="D533" s="58">
        <v>15821.83</v>
      </c>
      <c r="E533" s="58">
        <v>12426.92</v>
      </c>
      <c r="F533" s="57">
        <v>1</v>
      </c>
      <c r="G533" s="57">
        <v>1</v>
      </c>
      <c r="H533" s="57">
        <v>30</v>
      </c>
      <c r="I533" s="57">
        <v>1</v>
      </c>
      <c r="J533" s="57">
        <v>8</v>
      </c>
      <c r="K533" s="57">
        <v>0</v>
      </c>
      <c r="L533" s="57">
        <v>4</v>
      </c>
      <c r="M533" s="57">
        <v>1</v>
      </c>
      <c r="N533" s="57">
        <v>1</v>
      </c>
      <c r="O533" s="57">
        <v>3</v>
      </c>
    </row>
    <row r="534" spans="1:15" ht="15.75" x14ac:dyDescent="0.25">
      <c r="A534" s="57">
        <v>533</v>
      </c>
      <c r="B534" s="57">
        <v>3</v>
      </c>
      <c r="C534" s="58">
        <v>14633.33</v>
      </c>
      <c r="D534" s="58">
        <v>13351.25</v>
      </c>
      <c r="E534" s="58">
        <v>6368.8329999999996</v>
      </c>
      <c r="F534" s="57">
        <v>2</v>
      </c>
      <c r="G534" s="57">
        <v>2</v>
      </c>
      <c r="H534" s="57">
        <v>46</v>
      </c>
      <c r="I534" s="57">
        <v>1</v>
      </c>
      <c r="J534" s="57">
        <v>3</v>
      </c>
      <c r="K534" s="57">
        <v>0</v>
      </c>
      <c r="L534" s="57">
        <v>2</v>
      </c>
      <c r="M534" s="57">
        <v>1</v>
      </c>
      <c r="N534" s="57">
        <v>1</v>
      </c>
      <c r="O534" s="57">
        <v>3</v>
      </c>
    </row>
    <row r="535" spans="1:15" ht="15.75" x14ac:dyDescent="0.25">
      <c r="A535" s="57">
        <v>534</v>
      </c>
      <c r="B535" s="57">
        <v>3</v>
      </c>
      <c r="C535" s="58">
        <v>39483.33</v>
      </c>
      <c r="D535" s="58">
        <v>24812.5</v>
      </c>
      <c r="E535" s="58">
        <v>10109</v>
      </c>
      <c r="F535" s="57">
        <v>2</v>
      </c>
      <c r="G535" s="57">
        <v>1</v>
      </c>
      <c r="H535" s="57">
        <v>82</v>
      </c>
      <c r="I535" s="57">
        <v>1</v>
      </c>
      <c r="J535" s="57">
        <v>8</v>
      </c>
      <c r="K535" s="57">
        <v>0</v>
      </c>
      <c r="L535" s="57">
        <v>0</v>
      </c>
      <c r="M535" s="57">
        <v>1</v>
      </c>
      <c r="N535" s="57">
        <v>1</v>
      </c>
      <c r="O535" s="57">
        <v>3</v>
      </c>
    </row>
    <row r="536" spans="1:15" ht="15.75" x14ac:dyDescent="0.25">
      <c r="A536" s="57">
        <v>535</v>
      </c>
      <c r="B536" s="57">
        <v>3</v>
      </c>
      <c r="C536" s="58">
        <v>26249.25</v>
      </c>
      <c r="D536" s="58">
        <v>15168.58</v>
      </c>
      <c r="E536" s="58">
        <v>11631.17</v>
      </c>
      <c r="F536" s="57">
        <v>1</v>
      </c>
      <c r="G536" s="57">
        <v>1</v>
      </c>
      <c r="H536" s="57">
        <v>42</v>
      </c>
      <c r="I536" s="57">
        <v>1</v>
      </c>
      <c r="J536" s="57">
        <v>5</v>
      </c>
      <c r="K536" s="57">
        <v>1</v>
      </c>
      <c r="L536" s="57">
        <v>2</v>
      </c>
      <c r="M536" s="57">
        <v>1</v>
      </c>
      <c r="N536" s="57">
        <v>1</v>
      </c>
      <c r="O536" s="57">
        <v>3</v>
      </c>
    </row>
    <row r="537" spans="1:15" ht="15.75" x14ac:dyDescent="0.25">
      <c r="A537" s="57">
        <v>536</v>
      </c>
      <c r="B537" s="57">
        <v>3</v>
      </c>
      <c r="C537" s="58">
        <v>27420.83</v>
      </c>
      <c r="D537" s="58">
        <v>17960.5</v>
      </c>
      <c r="E537" s="58">
        <v>10910.75</v>
      </c>
      <c r="F537" s="57">
        <v>2</v>
      </c>
      <c r="G537" s="57">
        <v>1</v>
      </c>
      <c r="H537" s="57">
        <v>46</v>
      </c>
      <c r="I537" s="57">
        <v>1</v>
      </c>
      <c r="J537" s="57">
        <v>5</v>
      </c>
      <c r="K537" s="57">
        <v>0</v>
      </c>
      <c r="L537" s="57">
        <v>2</v>
      </c>
      <c r="M537" s="57">
        <v>1</v>
      </c>
      <c r="N537" s="57">
        <v>1</v>
      </c>
      <c r="O537" s="57">
        <v>3</v>
      </c>
    </row>
    <row r="538" spans="1:15" ht="15.75" x14ac:dyDescent="0.25">
      <c r="A538" s="57">
        <v>537</v>
      </c>
      <c r="B538" s="57">
        <v>3</v>
      </c>
      <c r="C538" s="58">
        <v>28272.080000000002</v>
      </c>
      <c r="D538" s="58">
        <v>14728.5</v>
      </c>
      <c r="E538" s="58">
        <v>8884.8330000000005</v>
      </c>
      <c r="F538" s="57">
        <v>2</v>
      </c>
      <c r="G538" s="57">
        <v>1</v>
      </c>
      <c r="H538" s="57">
        <v>54</v>
      </c>
      <c r="I538" s="57">
        <v>1</v>
      </c>
      <c r="J538" s="57">
        <v>4</v>
      </c>
      <c r="K538" s="57">
        <v>0</v>
      </c>
      <c r="L538" s="57">
        <v>2</v>
      </c>
      <c r="M538" s="57">
        <v>1</v>
      </c>
      <c r="N538" s="57">
        <v>1</v>
      </c>
      <c r="O538" s="57">
        <v>3</v>
      </c>
    </row>
    <row r="539" spans="1:15" ht="15.75" x14ac:dyDescent="0.25">
      <c r="A539" s="57">
        <v>538</v>
      </c>
      <c r="B539" s="57">
        <v>3</v>
      </c>
      <c r="C539" s="58">
        <v>47659.17</v>
      </c>
      <c r="D539" s="58">
        <v>23015.58</v>
      </c>
      <c r="E539" s="58">
        <v>15242.58</v>
      </c>
      <c r="F539" s="57">
        <v>2</v>
      </c>
      <c r="G539" s="57">
        <v>2</v>
      </c>
      <c r="H539" s="57">
        <v>65</v>
      </c>
      <c r="I539" s="57">
        <v>1</v>
      </c>
      <c r="J539" s="57">
        <v>6</v>
      </c>
      <c r="K539" s="57">
        <v>1</v>
      </c>
      <c r="L539" s="57">
        <v>0</v>
      </c>
      <c r="M539" s="57">
        <v>1</v>
      </c>
      <c r="N539" s="57">
        <v>1</v>
      </c>
      <c r="O539" s="57">
        <v>3</v>
      </c>
    </row>
    <row r="541" spans="1:15" x14ac:dyDescent="0.25">
      <c r="A541" t="s">
        <v>148</v>
      </c>
      <c r="B541">
        <f>_xlfn.STDEV.P(B2:B539)</f>
        <v>0.77925167827420927</v>
      </c>
      <c r="C541" s="55">
        <f t="shared" ref="C541:O541" si="0">_xlfn.STDEV.P(C2:C539)</f>
        <v>37337.461484517939</v>
      </c>
      <c r="D541" s="55">
        <f t="shared" si="0"/>
        <v>13246.477667214715</v>
      </c>
      <c r="E541" s="55">
        <f t="shared" si="0"/>
        <v>4059.7239963051211</v>
      </c>
      <c r="F541" s="55">
        <f t="shared" si="0"/>
        <v>0.48277426534544388</v>
      </c>
      <c r="G541" s="55">
        <f t="shared" si="0"/>
        <v>0.4086514820419716</v>
      </c>
      <c r="H541" s="55">
        <f t="shared" si="0"/>
        <v>14.368432380129024</v>
      </c>
      <c r="I541" s="55">
        <f t="shared" si="0"/>
        <v>0.43556734193147501</v>
      </c>
      <c r="J541" s="55">
        <f t="shared" si="0"/>
        <v>2.3937208261030789</v>
      </c>
      <c r="K541" s="55">
        <f t="shared" si="0"/>
        <v>0.7032608388144963</v>
      </c>
      <c r="L541" s="55">
        <f t="shared" si="0"/>
        <v>1.6083384384020387</v>
      </c>
      <c r="M541" s="55">
        <f t="shared" si="0"/>
        <v>0.25929867685156677</v>
      </c>
      <c r="N541" s="55">
        <f t="shared" si="0"/>
        <v>0.29994264318132802</v>
      </c>
      <c r="O541" s="55">
        <f t="shared" si="0"/>
        <v>0.77113132697676712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1CF7-E1DA-4356-8519-60308C5DBCBF}">
  <dimension ref="A1:I32"/>
  <sheetViews>
    <sheetView workbookViewId="0">
      <selection activeCell="B6" sqref="B6"/>
    </sheetView>
  </sheetViews>
  <sheetFormatPr defaultRowHeight="15" x14ac:dyDescent="0.25"/>
  <cols>
    <col min="1" max="1" width="22.7109375" bestFit="1" customWidth="1"/>
    <col min="6" max="6" width="4.7109375" customWidth="1"/>
  </cols>
  <sheetData>
    <row r="1" spans="1:9" x14ac:dyDescent="0.25">
      <c r="A1" s="2" t="s">
        <v>176</v>
      </c>
    </row>
    <row r="3" spans="1:9" x14ac:dyDescent="0.25">
      <c r="A3" s="41" t="s">
        <v>32</v>
      </c>
      <c r="B3" s="41"/>
      <c r="C3" s="41"/>
      <c r="D3" s="41"/>
      <c r="E3" s="41"/>
    </row>
    <row r="4" spans="1:9" x14ac:dyDescent="0.25">
      <c r="A4" s="4"/>
      <c r="B4" s="34" t="s">
        <v>38</v>
      </c>
      <c r="C4" s="35"/>
      <c r="D4" s="36"/>
      <c r="E4" s="4"/>
      <c r="G4" t="s">
        <v>34</v>
      </c>
    </row>
    <row r="5" spans="1:9" x14ac:dyDescent="0.25">
      <c r="A5" s="7" t="s">
        <v>37</v>
      </c>
      <c r="B5" s="7" t="s">
        <v>177</v>
      </c>
      <c r="C5" s="7" t="s">
        <v>178</v>
      </c>
      <c r="D5" s="7" t="s">
        <v>179</v>
      </c>
      <c r="E5" s="29" t="s">
        <v>109</v>
      </c>
      <c r="G5" s="43" t="s">
        <v>35</v>
      </c>
      <c r="H5" s="43"/>
      <c r="I5" s="43"/>
    </row>
    <row r="6" spans="1:9" x14ac:dyDescent="0.25">
      <c r="A6" s="10" t="s">
        <v>39</v>
      </c>
      <c r="B6" s="8"/>
      <c r="C6" s="8"/>
      <c r="D6" s="8"/>
      <c r="E6" s="4">
        <f>SUM(B6:D6)</f>
        <v>0</v>
      </c>
      <c r="G6" t="e">
        <f>B6-B14</f>
        <v>#DIV/0!</v>
      </c>
      <c r="H6" t="e">
        <f>C6-C14</f>
        <v>#DIV/0!</v>
      </c>
      <c r="I6" t="e">
        <f>D6-D14</f>
        <v>#DIV/0!</v>
      </c>
    </row>
    <row r="7" spans="1:9" x14ac:dyDescent="0.25">
      <c r="A7" s="10" t="s">
        <v>40</v>
      </c>
      <c r="B7" s="8"/>
      <c r="C7" s="8"/>
      <c r="D7" s="8"/>
      <c r="E7" s="4">
        <f>SUM(B7:D7)</f>
        <v>0</v>
      </c>
      <c r="G7" t="e">
        <f>B7-B15</f>
        <v>#DIV/0!</v>
      </c>
      <c r="H7" t="e">
        <f>C7-C15</f>
        <v>#DIV/0!</v>
      </c>
      <c r="I7" t="e">
        <f>D7-D15</f>
        <v>#DIV/0!</v>
      </c>
    </row>
    <row r="8" spans="1:9" x14ac:dyDescent="0.25">
      <c r="A8" s="10" t="s">
        <v>41</v>
      </c>
      <c r="B8" s="8"/>
      <c r="C8" s="8"/>
      <c r="D8" s="8"/>
      <c r="E8" s="4">
        <f>SUM(B8:D8)</f>
        <v>0</v>
      </c>
      <c r="G8" t="e">
        <f>B8-B16</f>
        <v>#DIV/0!</v>
      </c>
      <c r="H8" t="e">
        <f>C8-C16</f>
        <v>#DIV/0!</v>
      </c>
      <c r="I8" t="e">
        <f>D8-D16</f>
        <v>#DIV/0!</v>
      </c>
    </row>
    <row r="9" spans="1:9" x14ac:dyDescent="0.25">
      <c r="A9" s="9" t="s">
        <v>109</v>
      </c>
      <c r="B9" s="4">
        <f>SUM(B6:B8)</f>
        <v>0</v>
      </c>
      <c r="C9" s="4">
        <f>SUM(C6:C8)</f>
        <v>0</v>
      </c>
      <c r="D9" s="4">
        <f>SUM(D6:D8)</f>
        <v>0</v>
      </c>
      <c r="E9" s="4">
        <f>SUM(B9:D9)</f>
        <v>0</v>
      </c>
    </row>
    <row r="11" spans="1:9" x14ac:dyDescent="0.25">
      <c r="A11" s="42" t="s">
        <v>33</v>
      </c>
      <c r="B11" s="42"/>
      <c r="C11" s="42"/>
      <c r="D11" s="42"/>
      <c r="E11" s="42"/>
    </row>
    <row r="12" spans="1:9" x14ac:dyDescent="0.25">
      <c r="A12" s="30"/>
      <c r="B12" s="44" t="str">
        <f>B4</f>
        <v>Column variable</v>
      </c>
      <c r="C12" s="45"/>
      <c r="D12" s="46"/>
      <c r="E12" s="30"/>
    </row>
    <row r="13" spans="1:9" x14ac:dyDescent="0.25">
      <c r="A13" s="31" t="str">
        <f>A5</f>
        <v>Row variable</v>
      </c>
      <c r="B13" s="31" t="str">
        <f>B5</f>
        <v>C1</v>
      </c>
      <c r="C13" s="31" t="str">
        <f>C5</f>
        <v>C2</v>
      </c>
      <c r="D13" s="31" t="str">
        <f>D5</f>
        <v>C3</v>
      </c>
      <c r="E13" s="31" t="s">
        <v>109</v>
      </c>
      <c r="G13" s="43" t="s">
        <v>36</v>
      </c>
      <c r="H13" s="43"/>
      <c r="I13" s="43"/>
    </row>
    <row r="14" spans="1:9" x14ac:dyDescent="0.25">
      <c r="A14" s="32" t="str">
        <f>A6</f>
        <v>R1</v>
      </c>
      <c r="B14" s="30" t="e">
        <f>$E6*B$9/$E$9</f>
        <v>#DIV/0!</v>
      </c>
      <c r="C14" s="30" t="e">
        <f>$E6*C$9/$E$9</f>
        <v>#DIV/0!</v>
      </c>
      <c r="D14" s="30" t="e">
        <f>$E6*D$9/$E$9</f>
        <v>#DIV/0!</v>
      </c>
      <c r="E14" s="30" t="e">
        <f>SUM(B14:D14)</f>
        <v>#DIV/0!</v>
      </c>
      <c r="G14" t="e">
        <f>G6^2/B14</f>
        <v>#DIV/0!</v>
      </c>
      <c r="H14" t="e">
        <f>H6^2/C14</f>
        <v>#DIV/0!</v>
      </c>
      <c r="I14" t="e">
        <f>I6^2/D14</f>
        <v>#DIV/0!</v>
      </c>
    </row>
    <row r="15" spans="1:9" x14ac:dyDescent="0.25">
      <c r="A15" s="32" t="str">
        <f>A7</f>
        <v>R2</v>
      </c>
      <c r="B15" s="30" t="e">
        <f>$E7*B$9/$E$9</f>
        <v>#DIV/0!</v>
      </c>
      <c r="C15" s="30" t="e">
        <f>$E7*C$9/$E$9</f>
        <v>#DIV/0!</v>
      </c>
      <c r="D15" s="30" t="e">
        <f>$E7*D$9/$E$9</f>
        <v>#DIV/0!</v>
      </c>
      <c r="E15" s="30" t="e">
        <f>SUM(B15:D15)</f>
        <v>#DIV/0!</v>
      </c>
      <c r="G15" t="e">
        <f>G7^2/B15</f>
        <v>#DIV/0!</v>
      </c>
      <c r="H15" t="e">
        <f>H7^2/C15</f>
        <v>#DIV/0!</v>
      </c>
      <c r="I15" t="e">
        <f>I7^2/D15</f>
        <v>#DIV/0!</v>
      </c>
    </row>
    <row r="16" spans="1:9" x14ac:dyDescent="0.25">
      <c r="A16" s="32" t="str">
        <f>A8</f>
        <v>R3</v>
      </c>
      <c r="B16" s="30" t="e">
        <f>$E8*B$9/$E$9</f>
        <v>#DIV/0!</v>
      </c>
      <c r="C16" s="30" t="e">
        <f>$E8*C$9/$E$9</f>
        <v>#DIV/0!</v>
      </c>
      <c r="D16" s="30" t="e">
        <f>$E8*D$9/$E$9</f>
        <v>#DIV/0!</v>
      </c>
      <c r="E16" s="30" t="e">
        <f>SUM(B16:D16)</f>
        <v>#DIV/0!</v>
      </c>
      <c r="G16" t="e">
        <f>G8^2/B16</f>
        <v>#DIV/0!</v>
      </c>
      <c r="H16" t="e">
        <f>H8^2/C16</f>
        <v>#DIV/0!</v>
      </c>
      <c r="I16" t="e">
        <f>I8^2/D16</f>
        <v>#DIV/0!</v>
      </c>
    </row>
    <row r="17" spans="1:5" x14ac:dyDescent="0.25">
      <c r="A17" s="32" t="s">
        <v>109</v>
      </c>
      <c r="B17" s="30" t="e">
        <f>SUM(B14:B16)</f>
        <v>#DIV/0!</v>
      </c>
      <c r="C17" s="30" t="e">
        <f>SUM(C14:C16)</f>
        <v>#DIV/0!</v>
      </c>
      <c r="D17" s="30" t="e">
        <f>SUM(D14:D16)</f>
        <v>#DIV/0!</v>
      </c>
      <c r="E17" s="30" t="e">
        <f>SUM(B17:D17)</f>
        <v>#DIV/0!</v>
      </c>
    </row>
    <row r="19" spans="1:5" x14ac:dyDescent="0.25">
      <c r="A19" s="37" t="s">
        <v>110</v>
      </c>
      <c r="B19" s="37"/>
    </row>
    <row r="20" spans="1:5" x14ac:dyDescent="0.25">
      <c r="A20" s="12" t="s">
        <v>111</v>
      </c>
      <c r="B20" s="8">
        <v>0.05</v>
      </c>
    </row>
    <row r="21" spans="1:5" x14ac:dyDescent="0.25">
      <c r="A21" s="56" t="s">
        <v>112</v>
      </c>
      <c r="B21" s="56">
        <v>3</v>
      </c>
    </row>
    <row r="22" spans="1:5" x14ac:dyDescent="0.25">
      <c r="A22" s="56" t="s">
        <v>113</v>
      </c>
      <c r="B22" s="56">
        <v>3</v>
      </c>
    </row>
    <row r="23" spans="1:5" x14ac:dyDescent="0.25">
      <c r="A23" s="56" t="s">
        <v>114</v>
      </c>
      <c r="B23" s="56">
        <f>($B$21-1)*($B$22-1)</f>
        <v>4</v>
      </c>
    </row>
    <row r="25" spans="1:5" x14ac:dyDescent="0.25">
      <c r="A25" s="38" t="s">
        <v>115</v>
      </c>
      <c r="B25" s="38"/>
    </row>
    <row r="26" spans="1:5" x14ac:dyDescent="0.25">
      <c r="A26" s="15" t="s">
        <v>116</v>
      </c>
      <c r="B26" s="15">
        <f>CHIINV(B20,B23)</f>
        <v>9.4877290367811575</v>
      </c>
    </row>
    <row r="27" spans="1:5" x14ac:dyDescent="0.25">
      <c r="A27" s="15" t="s">
        <v>117</v>
      </c>
      <c r="B27" s="15" t="e">
        <f>SUM($G$14:$I$16)</f>
        <v>#DIV/0!</v>
      </c>
    </row>
    <row r="28" spans="1:5" x14ac:dyDescent="0.25">
      <c r="A28" s="16" t="s">
        <v>118</v>
      </c>
      <c r="B28" s="15" t="e">
        <f>CHIDIST(B27,B23)</f>
        <v>#DIV/0!</v>
      </c>
    </row>
    <row r="29" spans="1:5" x14ac:dyDescent="0.25">
      <c r="A29" s="39" t="e">
        <f>IF(B28&lt;B20,"Reject the null hypothesis","Do not reject the null hypothesis")</f>
        <v>#DIV/0!</v>
      </c>
      <c r="B29" s="40"/>
    </row>
    <row r="31" spans="1:5" x14ac:dyDescent="0.25">
      <c r="A31" s="14" t="s">
        <v>119</v>
      </c>
    </row>
    <row r="32" spans="1:5" x14ac:dyDescent="0.25">
      <c r="A32" s="14" t="e">
        <f>IF(OR(B14&lt;1,C14&lt;1,D14&lt;1,B15&lt;1,C15&lt;1,D15&lt;1,B16&lt;1,C16&lt;1,D16&lt;1),"       is violated.","       is met.")</f>
        <v>#DIV/0!</v>
      </c>
    </row>
  </sheetData>
  <mergeCells count="9">
    <mergeCell ref="A19:B19"/>
    <mergeCell ref="A25:B25"/>
    <mergeCell ref="A29:B29"/>
    <mergeCell ref="A3:E3"/>
    <mergeCell ref="A11:E11"/>
    <mergeCell ref="G5:I5"/>
    <mergeCell ref="G13:I13"/>
    <mergeCell ref="B4:D4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B15"/>
  <sheetViews>
    <sheetView zoomScale="176" workbookViewId="0">
      <selection sqref="A1:B15"/>
    </sheetView>
  </sheetViews>
  <sheetFormatPr defaultColWidth="8.85546875" defaultRowHeight="15" x14ac:dyDescent="0.25"/>
  <sheetData>
    <row r="1" spans="1:2" x14ac:dyDescent="0.25">
      <c r="A1" s="1" t="s">
        <v>15</v>
      </c>
      <c r="B1" s="1" t="s">
        <v>16</v>
      </c>
    </row>
    <row r="2" spans="1:2" x14ac:dyDescent="0.25">
      <c r="A2" t="s">
        <v>1</v>
      </c>
      <c r="B2" t="s">
        <v>17</v>
      </c>
    </row>
    <row r="3" spans="1:2" x14ac:dyDescent="0.25">
      <c r="A3" t="s">
        <v>2</v>
      </c>
      <c r="B3" t="s">
        <v>18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">
        <v>20</v>
      </c>
    </row>
    <row r="6" spans="1:2" x14ac:dyDescent="0.25">
      <c r="A6" t="s">
        <v>5</v>
      </c>
      <c r="B6" t="s">
        <v>21</v>
      </c>
    </row>
    <row r="7" spans="1:2" x14ac:dyDescent="0.25">
      <c r="A7" t="s">
        <v>6</v>
      </c>
      <c r="B7" t="s">
        <v>22</v>
      </c>
    </row>
    <row r="8" spans="1:2" x14ac:dyDescent="0.25">
      <c r="A8" t="s">
        <v>7</v>
      </c>
      <c r="B8" t="s">
        <v>23</v>
      </c>
    </row>
    <row r="9" spans="1:2" x14ac:dyDescent="0.25">
      <c r="A9" t="s">
        <v>8</v>
      </c>
      <c r="B9" t="s">
        <v>24</v>
      </c>
    </row>
    <row r="10" spans="1:2" x14ac:dyDescent="0.25">
      <c r="A10" t="s">
        <v>9</v>
      </c>
      <c r="B10" t="s">
        <v>25</v>
      </c>
    </row>
    <row r="11" spans="1:2" x14ac:dyDescent="0.25">
      <c r="A11" t="s">
        <v>10</v>
      </c>
      <c r="B11" t="s">
        <v>26</v>
      </c>
    </row>
    <row r="12" spans="1:2" x14ac:dyDescent="0.25">
      <c r="A12" t="s">
        <v>11</v>
      </c>
      <c r="B12" t="s">
        <v>27</v>
      </c>
    </row>
    <row r="13" spans="1:2" x14ac:dyDescent="0.25">
      <c r="A13" t="s">
        <v>12</v>
      </c>
      <c r="B13" t="s">
        <v>28</v>
      </c>
    </row>
    <row r="14" spans="1:2" x14ac:dyDescent="0.25">
      <c r="A14" t="s">
        <v>13</v>
      </c>
      <c r="B14" t="s">
        <v>29</v>
      </c>
    </row>
    <row r="15" spans="1:2" x14ac:dyDescent="0.25">
      <c r="A15" t="s">
        <v>14</v>
      </c>
      <c r="B15" t="s">
        <v>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B54C-A717-4C0C-A4D7-E92343CF968B}">
  <dimension ref="A1:J71"/>
  <sheetViews>
    <sheetView workbookViewId="0">
      <selection activeCell="K9" sqref="K9"/>
    </sheetView>
  </sheetViews>
  <sheetFormatPr defaultRowHeight="15" x14ac:dyDescent="0.25"/>
  <cols>
    <col min="1" max="1" width="4.42578125" bestFit="1" customWidth="1"/>
    <col min="2" max="2" width="6" bestFit="1" customWidth="1"/>
    <col min="4" max="4" width="10.28515625" bestFit="1" customWidth="1"/>
    <col min="6" max="6" width="8.85546875" bestFit="1" customWidth="1"/>
    <col min="7" max="7" width="7.42578125" bestFit="1" customWidth="1"/>
    <col min="8" max="8" width="10.85546875" bestFit="1" customWidth="1"/>
    <col min="9" max="9" width="7.42578125" bestFit="1" customWidth="1"/>
    <col min="10" max="10" width="5.42578125" bestFit="1" customWidth="1"/>
  </cols>
  <sheetData>
    <row r="1" spans="1:10" x14ac:dyDescent="0.25">
      <c r="A1" s="1" t="s">
        <v>1</v>
      </c>
      <c r="B1" s="1" t="s">
        <v>12</v>
      </c>
      <c r="D1" t="s">
        <v>180</v>
      </c>
      <c r="F1" s="41" t="s">
        <v>32</v>
      </c>
      <c r="G1" s="41"/>
      <c r="H1" s="41"/>
      <c r="I1" s="41"/>
      <c r="J1" s="41"/>
    </row>
    <row r="2" spans="1:10" x14ac:dyDescent="0.25">
      <c r="A2" s="55">
        <v>1</v>
      </c>
      <c r="B2" s="55">
        <v>1</v>
      </c>
      <c r="D2">
        <v>1</v>
      </c>
      <c r="F2" s="4"/>
      <c r="G2" s="34" t="s">
        <v>181</v>
      </c>
      <c r="H2" s="35"/>
      <c r="I2" s="36"/>
      <c r="J2" s="4"/>
    </row>
    <row r="3" spans="1:10" x14ac:dyDescent="0.25">
      <c r="A3" s="55">
        <v>1</v>
      </c>
      <c r="B3" s="55">
        <v>1</v>
      </c>
      <c r="D3">
        <v>2</v>
      </c>
      <c r="F3" s="7" t="s">
        <v>185</v>
      </c>
      <c r="G3" s="7" t="s">
        <v>146</v>
      </c>
      <c r="H3" s="7" t="s">
        <v>147</v>
      </c>
      <c r="I3" s="7" t="s">
        <v>145</v>
      </c>
      <c r="J3" s="29" t="s">
        <v>109</v>
      </c>
    </row>
    <row r="4" spans="1:10" x14ac:dyDescent="0.25">
      <c r="A4" s="55">
        <v>1</v>
      </c>
      <c r="B4" s="55">
        <v>1</v>
      </c>
      <c r="D4">
        <v>3</v>
      </c>
      <c r="F4" s="10" t="s">
        <v>182</v>
      </c>
      <c r="G4" s="8">
        <f>COUNTIFS($A$2:$A$71,D2,$B$2:$B$71,D2)</f>
        <v>26</v>
      </c>
      <c r="H4" s="8">
        <f>COUNTIFS($A$2:$A$71,$D3,$B$2:$B$71,$D2)</f>
        <v>27</v>
      </c>
      <c r="I4" s="8">
        <f>COUNTIFS($A$2:$A$71,$D4,$B$2:$B$71,$D2)</f>
        <v>13</v>
      </c>
      <c r="J4" s="4">
        <f>SUM(G4:I4)</f>
        <v>66</v>
      </c>
    </row>
    <row r="5" spans="1:10" x14ac:dyDescent="0.25">
      <c r="A5" s="55">
        <v>1</v>
      </c>
      <c r="B5" s="55">
        <v>1</v>
      </c>
      <c r="F5" s="10" t="s">
        <v>183</v>
      </c>
      <c r="G5" s="8">
        <f>COUNTIFS($A$2:$A$71,D2,$B$2:$B$71,D3)</f>
        <v>2</v>
      </c>
      <c r="H5" s="8">
        <f>COUNTIFS($A$2:$A$71,$D3,$B$2:$B$71,$D3)</f>
        <v>1</v>
      </c>
      <c r="I5" s="8">
        <f>COUNTIFS($A$2:$A$71,$D4,$B$2:$B$71,$D3)</f>
        <v>1</v>
      </c>
      <c r="J5" s="4">
        <f>SUM(G5:I5)</f>
        <v>4</v>
      </c>
    </row>
    <row r="6" spans="1:10" x14ac:dyDescent="0.25">
      <c r="A6" s="55">
        <v>1</v>
      </c>
      <c r="B6" s="55">
        <v>1</v>
      </c>
      <c r="F6" s="10" t="s">
        <v>184</v>
      </c>
      <c r="G6" s="8">
        <f>COUNTIFS($A$2:$A$71,D2,$B$2:$B$71,D4)</f>
        <v>0</v>
      </c>
      <c r="H6" s="8">
        <f>COUNTIFS($A$2:$A$71,$D3,$B$2:$B$71,$D4)</f>
        <v>0</v>
      </c>
      <c r="I6" s="8">
        <f t="shared" ref="H5:I6" si="0">COUNTIFS($A$2:$A$71,$D4,$B$2:$B$71,$D4)</f>
        <v>0</v>
      </c>
      <c r="J6" s="4">
        <f>SUM(G6:I6)</f>
        <v>0</v>
      </c>
    </row>
    <row r="7" spans="1:10" x14ac:dyDescent="0.25">
      <c r="A7" s="55">
        <v>1</v>
      </c>
      <c r="B7" s="55">
        <v>1</v>
      </c>
      <c r="F7" s="9" t="s">
        <v>109</v>
      </c>
      <c r="G7" s="4">
        <f>SUM(G4:G6)</f>
        <v>28</v>
      </c>
      <c r="H7" s="4">
        <f>SUM(H4:H6)</f>
        <v>28</v>
      </c>
      <c r="I7" s="4">
        <f>SUM(I4:I6)</f>
        <v>14</v>
      </c>
      <c r="J7" s="4">
        <f>SUM(G7:I7)</f>
        <v>70</v>
      </c>
    </row>
    <row r="8" spans="1:10" x14ac:dyDescent="0.25">
      <c r="A8" s="55">
        <v>1</v>
      </c>
      <c r="B8" s="55">
        <v>2</v>
      </c>
    </row>
    <row r="9" spans="1:10" x14ac:dyDescent="0.25">
      <c r="A9" s="55">
        <v>1</v>
      </c>
      <c r="B9" s="55">
        <v>1</v>
      </c>
    </row>
    <row r="10" spans="1:10" x14ac:dyDescent="0.25">
      <c r="A10" s="55">
        <v>1</v>
      </c>
      <c r="B10" s="55">
        <v>1</v>
      </c>
    </row>
    <row r="11" spans="1:10" x14ac:dyDescent="0.25">
      <c r="A11" s="55">
        <v>1</v>
      </c>
      <c r="B11" s="55">
        <v>1</v>
      </c>
    </row>
    <row r="12" spans="1:10" x14ac:dyDescent="0.25">
      <c r="A12" s="55">
        <v>1</v>
      </c>
      <c r="B12" s="55">
        <v>1</v>
      </c>
    </row>
    <row r="13" spans="1:10" x14ac:dyDescent="0.25">
      <c r="A13" s="55">
        <v>1</v>
      </c>
      <c r="B13" s="55">
        <v>1</v>
      </c>
    </row>
    <row r="14" spans="1:10" x14ac:dyDescent="0.25">
      <c r="A14" s="55">
        <v>1</v>
      </c>
      <c r="B14" s="55">
        <v>1</v>
      </c>
    </row>
    <row r="15" spans="1:10" x14ac:dyDescent="0.25">
      <c r="A15" s="55">
        <v>1</v>
      </c>
      <c r="B15" s="55">
        <v>1</v>
      </c>
    </row>
    <row r="16" spans="1:10" x14ac:dyDescent="0.25">
      <c r="A16" s="55">
        <v>1</v>
      </c>
      <c r="B16" s="55">
        <v>1</v>
      </c>
    </row>
    <row r="17" spans="1:2" x14ac:dyDescent="0.25">
      <c r="A17" s="55">
        <v>1</v>
      </c>
      <c r="B17" s="55">
        <v>2</v>
      </c>
    </row>
    <row r="18" spans="1:2" x14ac:dyDescent="0.25">
      <c r="A18" s="55">
        <v>1</v>
      </c>
      <c r="B18" s="55">
        <v>1</v>
      </c>
    </row>
    <row r="19" spans="1:2" x14ac:dyDescent="0.25">
      <c r="A19" s="55">
        <v>2</v>
      </c>
      <c r="B19" s="55">
        <v>1</v>
      </c>
    </row>
    <row r="20" spans="1:2" x14ac:dyDescent="0.25">
      <c r="A20" s="55">
        <v>2</v>
      </c>
      <c r="B20" s="55">
        <v>1</v>
      </c>
    </row>
    <row r="21" spans="1:2" x14ac:dyDescent="0.25">
      <c r="A21" s="55">
        <v>2</v>
      </c>
      <c r="B21" s="55">
        <v>1</v>
      </c>
    </row>
    <row r="22" spans="1:2" x14ac:dyDescent="0.25">
      <c r="A22" s="55">
        <v>2</v>
      </c>
      <c r="B22" s="55">
        <v>1</v>
      </c>
    </row>
    <row r="23" spans="1:2" x14ac:dyDescent="0.25">
      <c r="A23" s="55">
        <v>2</v>
      </c>
      <c r="B23" s="55">
        <v>1</v>
      </c>
    </row>
    <row r="24" spans="1:2" x14ac:dyDescent="0.25">
      <c r="A24" s="55">
        <v>2</v>
      </c>
      <c r="B24" s="55">
        <v>1</v>
      </c>
    </row>
    <row r="25" spans="1:2" x14ac:dyDescent="0.25">
      <c r="A25" s="55">
        <v>2</v>
      </c>
      <c r="B25" s="55">
        <v>1</v>
      </c>
    </row>
    <row r="26" spans="1:2" x14ac:dyDescent="0.25">
      <c r="A26" s="55">
        <v>2</v>
      </c>
      <c r="B26" s="55">
        <v>1</v>
      </c>
    </row>
    <row r="27" spans="1:2" x14ac:dyDescent="0.25">
      <c r="A27" s="55">
        <v>2</v>
      </c>
      <c r="B27" s="55">
        <v>1</v>
      </c>
    </row>
    <row r="28" spans="1:2" x14ac:dyDescent="0.25">
      <c r="A28" s="55">
        <v>2</v>
      </c>
      <c r="B28" s="55">
        <v>1</v>
      </c>
    </row>
    <row r="29" spans="1:2" x14ac:dyDescent="0.25">
      <c r="A29" s="55">
        <v>2</v>
      </c>
      <c r="B29" s="55">
        <v>1</v>
      </c>
    </row>
    <row r="30" spans="1:2" x14ac:dyDescent="0.25">
      <c r="A30" s="55">
        <v>2</v>
      </c>
      <c r="B30" s="55">
        <v>1</v>
      </c>
    </row>
    <row r="31" spans="1:2" x14ac:dyDescent="0.25">
      <c r="A31" s="55">
        <v>3</v>
      </c>
      <c r="B31" s="55">
        <v>1</v>
      </c>
    </row>
    <row r="32" spans="1:2" x14ac:dyDescent="0.25">
      <c r="A32" s="55">
        <v>3</v>
      </c>
      <c r="B32" s="55">
        <v>1</v>
      </c>
    </row>
    <row r="33" spans="1:2" x14ac:dyDescent="0.25">
      <c r="A33" s="55">
        <v>3</v>
      </c>
      <c r="B33" s="55">
        <v>1</v>
      </c>
    </row>
    <row r="34" spans="1:2" x14ac:dyDescent="0.25">
      <c r="A34" s="55">
        <v>3</v>
      </c>
      <c r="B34" s="55">
        <v>1</v>
      </c>
    </row>
    <row r="35" spans="1:2" x14ac:dyDescent="0.25">
      <c r="A35" s="55">
        <v>3</v>
      </c>
      <c r="B35" s="55">
        <v>1</v>
      </c>
    </row>
    <row r="36" spans="1:2" x14ac:dyDescent="0.25">
      <c r="A36" s="55">
        <v>3</v>
      </c>
      <c r="B36" s="55">
        <v>1</v>
      </c>
    </row>
    <row r="37" spans="1:2" x14ac:dyDescent="0.25">
      <c r="A37" s="55">
        <v>3</v>
      </c>
      <c r="B37" s="55">
        <v>2</v>
      </c>
    </row>
    <row r="38" spans="1:2" x14ac:dyDescent="0.25">
      <c r="A38" s="55">
        <v>3</v>
      </c>
      <c r="B38" s="55">
        <v>1</v>
      </c>
    </row>
    <row r="39" spans="1:2" x14ac:dyDescent="0.25">
      <c r="A39" s="55">
        <v>3</v>
      </c>
      <c r="B39" s="55">
        <v>1</v>
      </c>
    </row>
    <row r="40" spans="1:2" x14ac:dyDescent="0.25">
      <c r="A40" s="55">
        <v>3</v>
      </c>
      <c r="B40" s="55">
        <v>1</v>
      </c>
    </row>
    <row r="41" spans="1:2" x14ac:dyDescent="0.25">
      <c r="A41" s="55">
        <v>3</v>
      </c>
      <c r="B41" s="55">
        <v>1</v>
      </c>
    </row>
    <row r="42" spans="1:2" x14ac:dyDescent="0.25">
      <c r="A42" s="55">
        <v>1</v>
      </c>
      <c r="B42" s="55">
        <v>1</v>
      </c>
    </row>
    <row r="43" spans="1:2" x14ac:dyDescent="0.25">
      <c r="A43" s="55">
        <v>1</v>
      </c>
      <c r="B43" s="55">
        <v>1</v>
      </c>
    </row>
    <row r="44" spans="1:2" x14ac:dyDescent="0.25">
      <c r="A44" s="55">
        <v>1</v>
      </c>
      <c r="B44" s="55">
        <v>1</v>
      </c>
    </row>
    <row r="45" spans="1:2" x14ac:dyDescent="0.25">
      <c r="A45" s="55">
        <v>1</v>
      </c>
      <c r="B45" s="55">
        <v>1</v>
      </c>
    </row>
    <row r="46" spans="1:2" x14ac:dyDescent="0.25">
      <c r="A46" s="55">
        <v>1</v>
      </c>
      <c r="B46" s="55">
        <v>1</v>
      </c>
    </row>
    <row r="47" spans="1:2" x14ac:dyDescent="0.25">
      <c r="A47" s="55">
        <v>1</v>
      </c>
      <c r="B47" s="55">
        <v>1</v>
      </c>
    </row>
    <row r="48" spans="1:2" x14ac:dyDescent="0.25">
      <c r="A48" s="55">
        <v>1</v>
      </c>
      <c r="B48" s="55">
        <v>1</v>
      </c>
    </row>
    <row r="49" spans="1:2" x14ac:dyDescent="0.25">
      <c r="A49" s="55">
        <v>1</v>
      </c>
      <c r="B49" s="55">
        <v>1</v>
      </c>
    </row>
    <row r="50" spans="1:2" x14ac:dyDescent="0.25">
      <c r="A50" s="55">
        <v>2</v>
      </c>
      <c r="B50" s="55">
        <v>1</v>
      </c>
    </row>
    <row r="51" spans="1:2" x14ac:dyDescent="0.25">
      <c r="A51" s="55">
        <v>2</v>
      </c>
      <c r="B51" s="55">
        <v>1</v>
      </c>
    </row>
    <row r="52" spans="1:2" x14ac:dyDescent="0.25">
      <c r="A52" s="55">
        <v>2</v>
      </c>
      <c r="B52" s="55">
        <v>1</v>
      </c>
    </row>
    <row r="53" spans="1:2" x14ac:dyDescent="0.25">
      <c r="A53" s="55">
        <v>2</v>
      </c>
      <c r="B53" s="55">
        <v>1</v>
      </c>
    </row>
    <row r="54" spans="1:2" x14ac:dyDescent="0.25">
      <c r="A54" s="55">
        <v>3</v>
      </c>
      <c r="B54" s="55">
        <v>1</v>
      </c>
    </row>
    <row r="55" spans="1:2" x14ac:dyDescent="0.25">
      <c r="A55" s="55">
        <v>3</v>
      </c>
      <c r="B55" s="55">
        <v>1</v>
      </c>
    </row>
    <row r="56" spans="1:2" x14ac:dyDescent="0.25">
      <c r="A56" s="55">
        <v>3</v>
      </c>
      <c r="B56" s="55">
        <v>1</v>
      </c>
    </row>
    <row r="57" spans="1:2" x14ac:dyDescent="0.25">
      <c r="A57" s="55">
        <v>1</v>
      </c>
      <c r="B57" s="55">
        <v>1</v>
      </c>
    </row>
    <row r="58" spans="1:2" x14ac:dyDescent="0.25">
      <c r="A58" s="55">
        <v>1</v>
      </c>
      <c r="B58" s="55">
        <v>1</v>
      </c>
    </row>
    <row r="59" spans="1:2" x14ac:dyDescent="0.25">
      <c r="A59" s="55">
        <v>2</v>
      </c>
      <c r="B59" s="55">
        <v>1</v>
      </c>
    </row>
    <row r="60" spans="1:2" x14ac:dyDescent="0.25">
      <c r="A60" s="55">
        <v>2</v>
      </c>
      <c r="B60" s="55">
        <v>1</v>
      </c>
    </row>
    <row r="61" spans="1:2" x14ac:dyDescent="0.25">
      <c r="A61" s="55">
        <v>2</v>
      </c>
      <c r="B61" s="55">
        <v>1</v>
      </c>
    </row>
    <row r="62" spans="1:2" x14ac:dyDescent="0.25">
      <c r="A62" s="55">
        <v>2</v>
      </c>
      <c r="B62" s="55">
        <v>1</v>
      </c>
    </row>
    <row r="63" spans="1:2" x14ac:dyDescent="0.25">
      <c r="A63" s="55">
        <v>2</v>
      </c>
      <c r="B63" s="55">
        <v>1</v>
      </c>
    </row>
    <row r="64" spans="1:2" x14ac:dyDescent="0.25">
      <c r="A64" s="55">
        <v>2</v>
      </c>
      <c r="B64" s="55">
        <v>1</v>
      </c>
    </row>
    <row r="65" spans="1:2" x14ac:dyDescent="0.25">
      <c r="A65" s="55">
        <v>2</v>
      </c>
      <c r="B65" s="55">
        <v>1</v>
      </c>
    </row>
    <row r="66" spans="1:2" x14ac:dyDescent="0.25">
      <c r="A66" s="55">
        <v>1</v>
      </c>
      <c r="B66" s="55">
        <v>1</v>
      </c>
    </row>
    <row r="67" spans="1:2" x14ac:dyDescent="0.25">
      <c r="A67" s="55">
        <v>2</v>
      </c>
      <c r="B67" s="55">
        <v>2</v>
      </c>
    </row>
    <row r="68" spans="1:2" x14ac:dyDescent="0.25">
      <c r="A68" s="55">
        <v>2</v>
      </c>
      <c r="B68" s="55">
        <v>1</v>
      </c>
    </row>
    <row r="69" spans="1:2" x14ac:dyDescent="0.25">
      <c r="A69" s="55">
        <v>2</v>
      </c>
      <c r="B69" s="55">
        <v>1</v>
      </c>
    </row>
    <row r="70" spans="1:2" x14ac:dyDescent="0.25">
      <c r="A70" s="55">
        <v>2</v>
      </c>
      <c r="B70" s="55">
        <v>1</v>
      </c>
    </row>
    <row r="71" spans="1:2" x14ac:dyDescent="0.25">
      <c r="A71" s="55">
        <v>2</v>
      </c>
      <c r="B71" s="55">
        <v>1</v>
      </c>
    </row>
  </sheetData>
  <mergeCells count="2">
    <mergeCell ref="F1:J1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7D0-50EA-4C90-8194-DB1F5BEA897B}">
  <dimension ref="A1:B71"/>
  <sheetViews>
    <sheetView workbookViewId="0"/>
  </sheetViews>
  <sheetFormatPr defaultRowHeight="15" x14ac:dyDescent="0.25"/>
  <sheetData>
    <row r="1" spans="1:2" x14ac:dyDescent="0.25">
      <c r="A1" t="s">
        <v>6</v>
      </c>
      <c r="B1" t="s">
        <v>9</v>
      </c>
    </row>
    <row r="2" spans="1:2" x14ac:dyDescent="0.25">
      <c r="A2">
        <v>1</v>
      </c>
      <c r="B2">
        <v>12</v>
      </c>
    </row>
    <row r="3" spans="1:2" x14ac:dyDescent="0.25">
      <c r="A3">
        <v>1</v>
      </c>
      <c r="B3">
        <v>5</v>
      </c>
    </row>
    <row r="4" spans="1:2" x14ac:dyDescent="0.25">
      <c r="A4">
        <v>1</v>
      </c>
      <c r="B4">
        <v>7</v>
      </c>
    </row>
    <row r="5" spans="1:2" x14ac:dyDescent="0.25">
      <c r="A5">
        <v>1</v>
      </c>
      <c r="B5">
        <v>8</v>
      </c>
    </row>
    <row r="6" spans="1:2" x14ac:dyDescent="0.25">
      <c r="A6">
        <v>1</v>
      </c>
      <c r="B6">
        <v>5</v>
      </c>
    </row>
    <row r="7" spans="1:2" x14ac:dyDescent="0.25">
      <c r="A7">
        <v>1</v>
      </c>
      <c r="B7">
        <v>4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4</v>
      </c>
    </row>
    <row r="10" spans="1:2" x14ac:dyDescent="0.25">
      <c r="A10">
        <v>1</v>
      </c>
      <c r="B10">
        <v>4</v>
      </c>
    </row>
    <row r="11" spans="1:2" x14ac:dyDescent="0.25">
      <c r="A11">
        <v>1</v>
      </c>
      <c r="B11">
        <v>4</v>
      </c>
    </row>
    <row r="12" spans="1:2" x14ac:dyDescent="0.25">
      <c r="A12">
        <v>1</v>
      </c>
      <c r="B12">
        <v>3</v>
      </c>
    </row>
    <row r="13" spans="1:2" x14ac:dyDescent="0.25">
      <c r="A13">
        <v>1</v>
      </c>
      <c r="B13">
        <v>3</v>
      </c>
    </row>
    <row r="14" spans="1:2" x14ac:dyDescent="0.25">
      <c r="A14">
        <v>1</v>
      </c>
      <c r="B14">
        <v>2</v>
      </c>
    </row>
    <row r="15" spans="1:2" x14ac:dyDescent="0.25">
      <c r="A15">
        <v>1</v>
      </c>
      <c r="B15">
        <v>8</v>
      </c>
    </row>
    <row r="16" spans="1:2" x14ac:dyDescent="0.25">
      <c r="A16">
        <v>1</v>
      </c>
      <c r="B16">
        <v>4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>
        <v>1</v>
      </c>
    </row>
    <row r="19" spans="1:2" x14ac:dyDescent="0.25">
      <c r="A19">
        <v>1</v>
      </c>
      <c r="B19">
        <v>8</v>
      </c>
    </row>
    <row r="20" spans="1:2" x14ac:dyDescent="0.25">
      <c r="A20">
        <v>1</v>
      </c>
      <c r="B20">
        <v>7</v>
      </c>
    </row>
    <row r="21" spans="1:2" x14ac:dyDescent="0.25">
      <c r="A21">
        <v>1</v>
      </c>
      <c r="B21">
        <v>3</v>
      </c>
    </row>
    <row r="22" spans="1:2" x14ac:dyDescent="0.25">
      <c r="A22">
        <v>1</v>
      </c>
      <c r="B22">
        <v>5</v>
      </c>
    </row>
    <row r="23" spans="1:2" x14ac:dyDescent="0.25">
      <c r="A23">
        <v>1</v>
      </c>
      <c r="B23">
        <v>5</v>
      </c>
    </row>
    <row r="24" spans="1:2" x14ac:dyDescent="0.25">
      <c r="A24">
        <v>1</v>
      </c>
      <c r="B24">
        <v>2</v>
      </c>
    </row>
    <row r="25" spans="1:2" x14ac:dyDescent="0.25">
      <c r="A25">
        <v>1</v>
      </c>
      <c r="B25">
        <v>3</v>
      </c>
    </row>
    <row r="26" spans="1:2" x14ac:dyDescent="0.25">
      <c r="A26">
        <v>1</v>
      </c>
      <c r="B26">
        <v>2</v>
      </c>
    </row>
    <row r="27" spans="1:2" x14ac:dyDescent="0.25">
      <c r="A27">
        <v>1</v>
      </c>
      <c r="B27">
        <v>5</v>
      </c>
    </row>
    <row r="28" spans="1:2" x14ac:dyDescent="0.25">
      <c r="A28">
        <v>1</v>
      </c>
      <c r="B28">
        <v>4</v>
      </c>
    </row>
    <row r="29" spans="1:2" x14ac:dyDescent="0.25">
      <c r="A29">
        <v>1</v>
      </c>
      <c r="B29">
        <v>2</v>
      </c>
    </row>
    <row r="30" spans="1:2" x14ac:dyDescent="0.25">
      <c r="A30">
        <v>1</v>
      </c>
      <c r="B30">
        <v>1</v>
      </c>
    </row>
    <row r="31" spans="1:2" x14ac:dyDescent="0.25">
      <c r="A31">
        <v>1</v>
      </c>
      <c r="B31">
        <v>5</v>
      </c>
    </row>
    <row r="32" spans="1:2" x14ac:dyDescent="0.25">
      <c r="A32">
        <v>1</v>
      </c>
      <c r="B32">
        <v>5</v>
      </c>
    </row>
    <row r="33" spans="1:2" x14ac:dyDescent="0.25">
      <c r="A33">
        <v>1</v>
      </c>
      <c r="B33">
        <v>5</v>
      </c>
    </row>
    <row r="34" spans="1:2" x14ac:dyDescent="0.25">
      <c r="A34">
        <v>1</v>
      </c>
      <c r="B34">
        <v>10</v>
      </c>
    </row>
    <row r="35" spans="1:2" x14ac:dyDescent="0.25">
      <c r="A35">
        <v>1</v>
      </c>
      <c r="B35">
        <v>5</v>
      </c>
    </row>
    <row r="36" spans="1:2" x14ac:dyDescent="0.25">
      <c r="A36">
        <v>1</v>
      </c>
      <c r="B36">
        <v>5</v>
      </c>
    </row>
    <row r="37" spans="1:2" x14ac:dyDescent="0.25">
      <c r="A37">
        <v>1</v>
      </c>
      <c r="B37">
        <v>5</v>
      </c>
    </row>
    <row r="38" spans="1:2" x14ac:dyDescent="0.25">
      <c r="A38">
        <v>1</v>
      </c>
      <c r="B38">
        <v>6</v>
      </c>
    </row>
    <row r="39" spans="1:2" x14ac:dyDescent="0.25">
      <c r="A39">
        <v>1</v>
      </c>
      <c r="B39">
        <v>5</v>
      </c>
    </row>
    <row r="40" spans="1:2" x14ac:dyDescent="0.25">
      <c r="A40">
        <v>1</v>
      </c>
      <c r="B40">
        <v>3</v>
      </c>
    </row>
    <row r="41" spans="1:2" x14ac:dyDescent="0.25">
      <c r="A41">
        <v>1</v>
      </c>
      <c r="B41">
        <v>6</v>
      </c>
    </row>
    <row r="42" spans="1:2" x14ac:dyDescent="0.25">
      <c r="A42">
        <v>1</v>
      </c>
      <c r="B42">
        <v>7</v>
      </c>
    </row>
    <row r="43" spans="1:2" x14ac:dyDescent="0.25">
      <c r="A43">
        <v>1</v>
      </c>
      <c r="B43">
        <v>5</v>
      </c>
    </row>
    <row r="44" spans="1:2" x14ac:dyDescent="0.25">
      <c r="A44">
        <v>1</v>
      </c>
      <c r="B44">
        <v>7</v>
      </c>
    </row>
    <row r="45" spans="1:2" x14ac:dyDescent="0.25">
      <c r="A45">
        <v>1</v>
      </c>
      <c r="B45">
        <v>7</v>
      </c>
    </row>
    <row r="46" spans="1:2" x14ac:dyDescent="0.25">
      <c r="A46">
        <v>1</v>
      </c>
      <c r="B46">
        <v>5</v>
      </c>
    </row>
    <row r="47" spans="1:2" x14ac:dyDescent="0.25">
      <c r="A47">
        <v>1</v>
      </c>
      <c r="B47">
        <v>7</v>
      </c>
    </row>
    <row r="48" spans="1:2" x14ac:dyDescent="0.25">
      <c r="A48">
        <v>1</v>
      </c>
      <c r="B48">
        <v>4</v>
      </c>
    </row>
    <row r="49" spans="1:2" x14ac:dyDescent="0.25">
      <c r="A49">
        <v>1</v>
      </c>
      <c r="B49">
        <v>6</v>
      </c>
    </row>
    <row r="50" spans="1:2" x14ac:dyDescent="0.25">
      <c r="A50">
        <v>1</v>
      </c>
      <c r="B50">
        <v>8</v>
      </c>
    </row>
    <row r="51" spans="1:2" x14ac:dyDescent="0.25">
      <c r="A51">
        <v>1</v>
      </c>
      <c r="B51">
        <v>4</v>
      </c>
    </row>
    <row r="52" spans="1:2" x14ac:dyDescent="0.25">
      <c r="A52">
        <v>1</v>
      </c>
      <c r="B52">
        <v>5</v>
      </c>
    </row>
    <row r="53" spans="1:2" x14ac:dyDescent="0.25">
      <c r="A53">
        <v>1</v>
      </c>
      <c r="B53">
        <v>3</v>
      </c>
    </row>
    <row r="54" spans="1:2" x14ac:dyDescent="0.25">
      <c r="A54">
        <v>1</v>
      </c>
      <c r="B54">
        <v>15</v>
      </c>
    </row>
    <row r="55" spans="1:2" x14ac:dyDescent="0.25">
      <c r="A55">
        <v>1</v>
      </c>
      <c r="B55">
        <v>6</v>
      </c>
    </row>
    <row r="56" spans="1:2" x14ac:dyDescent="0.25">
      <c r="A56">
        <v>1</v>
      </c>
      <c r="B56">
        <v>12</v>
      </c>
    </row>
    <row r="57" spans="1:2" x14ac:dyDescent="0.25">
      <c r="A57">
        <v>2</v>
      </c>
      <c r="B57">
        <v>1</v>
      </c>
    </row>
    <row r="58" spans="1:2" x14ac:dyDescent="0.25">
      <c r="A58">
        <v>2</v>
      </c>
      <c r="B58">
        <v>3</v>
      </c>
    </row>
    <row r="59" spans="1:2" x14ac:dyDescent="0.25">
      <c r="A59">
        <v>2</v>
      </c>
      <c r="B59">
        <v>4</v>
      </c>
    </row>
    <row r="60" spans="1:2" x14ac:dyDescent="0.25">
      <c r="A60">
        <v>2</v>
      </c>
      <c r="B60">
        <v>2</v>
      </c>
    </row>
    <row r="61" spans="1:2" x14ac:dyDescent="0.25">
      <c r="A61">
        <v>2</v>
      </c>
      <c r="B61">
        <v>2</v>
      </c>
    </row>
    <row r="62" spans="1:2" x14ac:dyDescent="0.25">
      <c r="A62">
        <v>2</v>
      </c>
      <c r="B62">
        <v>3</v>
      </c>
    </row>
    <row r="63" spans="1:2" x14ac:dyDescent="0.25">
      <c r="A63">
        <v>2</v>
      </c>
      <c r="B63">
        <v>4</v>
      </c>
    </row>
    <row r="64" spans="1:2" x14ac:dyDescent="0.25">
      <c r="A64">
        <v>2</v>
      </c>
      <c r="B64">
        <v>3</v>
      </c>
    </row>
    <row r="65" spans="1:2" x14ac:dyDescent="0.25">
      <c r="A65">
        <v>2</v>
      </c>
      <c r="B65">
        <v>3</v>
      </c>
    </row>
    <row r="66" spans="1:2" x14ac:dyDescent="0.25">
      <c r="A66">
        <v>2</v>
      </c>
      <c r="B66">
        <v>7</v>
      </c>
    </row>
    <row r="67" spans="1:2" x14ac:dyDescent="0.25">
      <c r="A67">
        <v>2</v>
      </c>
      <c r="B67">
        <v>10</v>
      </c>
    </row>
    <row r="68" spans="1:2" x14ac:dyDescent="0.25">
      <c r="A68">
        <v>2</v>
      </c>
      <c r="B68">
        <v>2</v>
      </c>
    </row>
    <row r="69" spans="1:2" x14ac:dyDescent="0.25">
      <c r="A69">
        <v>2</v>
      </c>
      <c r="B69">
        <v>5</v>
      </c>
    </row>
    <row r="70" spans="1:2" x14ac:dyDescent="0.25">
      <c r="A70">
        <v>2</v>
      </c>
      <c r="B70">
        <v>5</v>
      </c>
    </row>
    <row r="71" spans="1:2" x14ac:dyDescent="0.25">
      <c r="A71">
        <v>2</v>
      </c>
      <c r="B7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046A-2C53-493A-B49B-3CFAC93F480E}">
  <dimension ref="A1:I30"/>
  <sheetViews>
    <sheetView tabSelected="1" workbookViewId="0">
      <selection activeCell="B7" sqref="B7:D7"/>
    </sheetView>
  </sheetViews>
  <sheetFormatPr defaultRowHeight="15" x14ac:dyDescent="0.25"/>
  <cols>
    <col min="1" max="1" width="22.7109375" bestFit="1" customWidth="1"/>
    <col min="6" max="6" width="4.7109375" customWidth="1"/>
  </cols>
  <sheetData>
    <row r="1" spans="1:9" x14ac:dyDescent="0.25">
      <c r="A1" s="2" t="s">
        <v>186</v>
      </c>
    </row>
    <row r="3" spans="1:9" x14ac:dyDescent="0.25">
      <c r="A3" s="41" t="s">
        <v>32</v>
      </c>
      <c r="B3" s="41"/>
      <c r="C3" s="41"/>
      <c r="D3" s="41"/>
      <c r="E3" s="41"/>
    </row>
    <row r="4" spans="1:9" x14ac:dyDescent="0.25">
      <c r="A4" s="4"/>
      <c r="B4" s="34" t="s">
        <v>38</v>
      </c>
      <c r="C4" s="35"/>
      <c r="D4" s="36"/>
      <c r="E4" s="4"/>
      <c r="G4" t="s">
        <v>34</v>
      </c>
    </row>
    <row r="5" spans="1:9" x14ac:dyDescent="0.25">
      <c r="A5" s="7" t="s">
        <v>37</v>
      </c>
      <c r="B5" s="7" t="s">
        <v>146</v>
      </c>
      <c r="C5" s="7" t="s">
        <v>188</v>
      </c>
      <c r="D5" s="7" t="s">
        <v>145</v>
      </c>
      <c r="E5" s="29" t="s">
        <v>109</v>
      </c>
      <c r="G5" s="43" t="s">
        <v>35</v>
      </c>
      <c r="H5" s="43"/>
      <c r="I5" s="43"/>
    </row>
    <row r="6" spans="1:9" x14ac:dyDescent="0.25">
      <c r="A6" s="10" t="s">
        <v>182</v>
      </c>
      <c r="B6" s="8">
        <f>'Contingency Table ROOF LOC'!G4</f>
        <v>26</v>
      </c>
      <c r="C6" s="8">
        <f>'Contingency Table ROOF LOC'!H4</f>
        <v>27</v>
      </c>
      <c r="D6" s="8">
        <f>'Contingency Table ROOF LOC'!I4</f>
        <v>13</v>
      </c>
      <c r="E6" s="4">
        <f>SUM(B6:D6)</f>
        <v>66</v>
      </c>
      <c r="G6">
        <f>B6-B13</f>
        <v>-0.39999999999999858</v>
      </c>
      <c r="H6">
        <f>C6-C13</f>
        <v>0.60000000000000142</v>
      </c>
      <c r="I6">
        <f>D6-D13</f>
        <v>-0.19999999999999929</v>
      </c>
    </row>
    <row r="7" spans="1:9" x14ac:dyDescent="0.25">
      <c r="A7" s="10" t="s">
        <v>187</v>
      </c>
      <c r="B7" s="8">
        <f>SUM('Contingency Table ROOF LOC'!G5:G6)</f>
        <v>2</v>
      </c>
      <c r="C7" s="8">
        <f>SUM('Contingency Table ROOF LOC'!H5:H6)</f>
        <v>1</v>
      </c>
      <c r="D7" s="8">
        <f>SUM('Contingency Table ROOF LOC'!I5:I6)</f>
        <v>1</v>
      </c>
      <c r="E7" s="4">
        <f>SUM(B7:D7)</f>
        <v>4</v>
      </c>
      <c r="G7">
        <f>B7-B14</f>
        <v>0.39999999999999991</v>
      </c>
      <c r="H7">
        <f>C7-C14</f>
        <v>-0.60000000000000009</v>
      </c>
      <c r="I7">
        <f>D7-D14</f>
        <v>0.19999999999999996</v>
      </c>
    </row>
    <row r="8" spans="1:9" x14ac:dyDescent="0.25">
      <c r="A8" s="9" t="s">
        <v>109</v>
      </c>
      <c r="B8" s="4">
        <f>SUM(B6:B7)</f>
        <v>28</v>
      </c>
      <c r="C8" s="4">
        <f>SUM(C6:C7)</f>
        <v>28</v>
      </c>
      <c r="D8" s="4">
        <f>SUM(D6:D7)</f>
        <v>14</v>
      </c>
      <c r="E8" s="4">
        <f>SUM(B8:D8)</f>
        <v>70</v>
      </c>
    </row>
    <row r="10" spans="1:9" x14ac:dyDescent="0.25">
      <c r="A10" s="42" t="s">
        <v>33</v>
      </c>
      <c r="B10" s="42"/>
      <c r="C10" s="42"/>
      <c r="D10" s="42"/>
      <c r="E10" s="42"/>
    </row>
    <row r="11" spans="1:9" x14ac:dyDescent="0.25">
      <c r="A11" s="30"/>
      <c r="B11" s="44" t="str">
        <f>B4</f>
        <v>Column variable</v>
      </c>
      <c r="C11" s="45"/>
      <c r="D11" s="46"/>
      <c r="E11" s="30"/>
    </row>
    <row r="12" spans="1:9" x14ac:dyDescent="0.25">
      <c r="A12" s="31" t="str">
        <f>A5</f>
        <v>Row variable</v>
      </c>
      <c r="B12" s="31" t="str">
        <f>B5</f>
        <v>Upland</v>
      </c>
      <c r="C12" s="31" t="str">
        <f>C5</f>
        <v>Metro</v>
      </c>
      <c r="D12" s="31" t="str">
        <f>D5</f>
        <v>Coastal</v>
      </c>
      <c r="E12" s="31" t="s">
        <v>109</v>
      </c>
      <c r="G12" s="43" t="s">
        <v>36</v>
      </c>
      <c r="H12" s="43"/>
      <c r="I12" s="43"/>
    </row>
    <row r="13" spans="1:9" x14ac:dyDescent="0.25">
      <c r="A13" s="32" t="str">
        <f>A6</f>
        <v>Strong</v>
      </c>
      <c r="B13" s="30">
        <f>$E6*B$8/$E$8</f>
        <v>26.4</v>
      </c>
      <c r="C13" s="30">
        <f>$E6*C$8/$E$8</f>
        <v>26.4</v>
      </c>
      <c r="D13" s="30">
        <f>$E6*D$8/$E$8</f>
        <v>13.2</v>
      </c>
      <c r="E13" s="30">
        <f>SUM(B13:D13)</f>
        <v>66</v>
      </c>
      <c r="G13">
        <f>G6^2/B13</f>
        <v>6.0606060606060181E-3</v>
      </c>
      <c r="H13">
        <f>H6^2/C13</f>
        <v>1.3636363636363702E-2</v>
      </c>
      <c r="I13">
        <f>I6^2/D13</f>
        <v>3.0303030303030091E-3</v>
      </c>
    </row>
    <row r="14" spans="1:9" x14ac:dyDescent="0.25">
      <c r="A14" s="32" t="str">
        <f>A7</f>
        <v>Not Strong</v>
      </c>
      <c r="B14" s="30">
        <f>$E7*B$8/$E$8</f>
        <v>1.6</v>
      </c>
      <c r="C14" s="30">
        <f>$E7*C$8/$E$8</f>
        <v>1.6</v>
      </c>
      <c r="D14" s="30">
        <f>$E7*D$8/$E$8</f>
        <v>0.8</v>
      </c>
      <c r="E14" s="30">
        <f>SUM(B14:D14)</f>
        <v>4</v>
      </c>
      <c r="G14">
        <f>G7^2/B14</f>
        <v>9.999999999999995E-2</v>
      </c>
      <c r="H14">
        <f>H7^2/C14</f>
        <v>0.22500000000000006</v>
      </c>
      <c r="I14">
        <f>I7^2/D14</f>
        <v>4.9999999999999975E-2</v>
      </c>
    </row>
    <row r="15" spans="1:9" x14ac:dyDescent="0.25">
      <c r="A15" s="32" t="s">
        <v>109</v>
      </c>
      <c r="B15" s="30">
        <f>SUM(B13:B14)</f>
        <v>28</v>
      </c>
      <c r="C15" s="30">
        <f>SUM(C13:C14)</f>
        <v>28</v>
      </c>
      <c r="D15" s="30">
        <f>SUM(D13:D14)</f>
        <v>14</v>
      </c>
      <c r="E15" s="30">
        <f>SUM(B15:D15)</f>
        <v>70</v>
      </c>
    </row>
    <row r="17" spans="1:2" x14ac:dyDescent="0.25">
      <c r="A17" s="37" t="s">
        <v>110</v>
      </c>
      <c r="B17" s="37"/>
    </row>
    <row r="18" spans="1:2" x14ac:dyDescent="0.25">
      <c r="A18" s="12" t="s">
        <v>111</v>
      </c>
      <c r="B18" s="8">
        <v>0.05</v>
      </c>
    </row>
    <row r="19" spans="1:2" x14ac:dyDescent="0.25">
      <c r="A19" s="56" t="s">
        <v>112</v>
      </c>
      <c r="B19" s="56">
        <v>2</v>
      </c>
    </row>
    <row r="20" spans="1:2" x14ac:dyDescent="0.25">
      <c r="A20" s="56" t="s">
        <v>113</v>
      </c>
      <c r="B20" s="56">
        <v>3</v>
      </c>
    </row>
    <row r="21" spans="1:2" x14ac:dyDescent="0.25">
      <c r="A21" s="56" t="s">
        <v>114</v>
      </c>
      <c r="B21" s="56">
        <f>($B$19-1)*($B$20-1)</f>
        <v>2</v>
      </c>
    </row>
    <row r="23" spans="1:2" x14ac:dyDescent="0.25">
      <c r="A23" s="38" t="s">
        <v>115</v>
      </c>
      <c r="B23" s="38"/>
    </row>
    <row r="24" spans="1:2" x14ac:dyDescent="0.25">
      <c r="A24" s="15" t="s">
        <v>116</v>
      </c>
      <c r="B24" s="15">
        <f>CHIINV(B18,B21)</f>
        <v>5.9914645471079817</v>
      </c>
    </row>
    <row r="25" spans="1:2" x14ac:dyDescent="0.25">
      <c r="A25" s="15" t="s">
        <v>117</v>
      </c>
      <c r="B25" s="15">
        <f>SUM($G$13:$I$14)</f>
        <v>0.39772727272727276</v>
      </c>
    </row>
    <row r="26" spans="1:2" x14ac:dyDescent="0.25">
      <c r="A26" s="16" t="s">
        <v>118</v>
      </c>
      <c r="B26" s="15">
        <f>CHIDIST(B25,B21)</f>
        <v>0.81966165775669031</v>
      </c>
    </row>
    <row r="27" spans="1:2" x14ac:dyDescent="0.25">
      <c r="A27" s="39" t="str">
        <f>IF(B26&lt;B18,"Reject the null hypothesis","Do not reject the null hypothesis")</f>
        <v>Do not reject the null hypothesis</v>
      </c>
      <c r="B27" s="40"/>
    </row>
    <row r="29" spans="1:2" x14ac:dyDescent="0.25">
      <c r="A29" s="14" t="s">
        <v>119</v>
      </c>
    </row>
    <row r="30" spans="1:2" x14ac:dyDescent="0.25">
      <c r="A30" s="14" t="str">
        <f>IF(OR(B13&lt;1,C13&lt;1,D13&lt;1,B14&lt;1,C14&lt;1,D14&lt;1),"       is violated.","       is met.")</f>
        <v xml:space="preserve">       is violated.</v>
      </c>
    </row>
  </sheetData>
  <mergeCells count="9">
    <mergeCell ref="A17:B17"/>
    <mergeCell ref="A23:B23"/>
    <mergeCell ref="A27:B27"/>
    <mergeCell ref="A3:E3"/>
    <mergeCell ref="A10:E10"/>
    <mergeCell ref="G5:I5"/>
    <mergeCell ref="G12:I12"/>
    <mergeCell ref="B4:D4"/>
    <mergeCell ref="B11:D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0B81-BC34-46B3-8FBD-49A6B73868B5}">
  <sheetPr codeName="Sheet8">
    <pageSetUpPr fitToPage="1"/>
  </sheetPr>
  <dimension ref="A1:E30"/>
  <sheetViews>
    <sheetView workbookViewId="0"/>
  </sheetViews>
  <sheetFormatPr defaultRowHeight="15" customHeight="1" x14ac:dyDescent="0.25"/>
  <cols>
    <col min="1" max="1" width="35.28515625" style="18" customWidth="1"/>
    <col min="2" max="2" width="15.28515625" style="18" customWidth="1"/>
    <col min="3" max="3" width="2.5703125" style="18" customWidth="1"/>
    <col min="4" max="4" width="29" style="18" customWidth="1"/>
    <col min="5" max="5" width="12.28515625" style="18" customWidth="1"/>
    <col min="6" max="16384" width="9.140625" style="18"/>
  </cols>
  <sheetData>
    <row r="1" spans="1:5" ht="15" customHeight="1" x14ac:dyDescent="0.25">
      <c r="A1" s="59" t="s">
        <v>175</v>
      </c>
      <c r="B1" s="60"/>
      <c r="C1" s="60"/>
    </row>
    <row r="2" spans="1:5" ht="15" customHeight="1" x14ac:dyDescent="0.25">
      <c r="A2" s="18" t="s">
        <v>149</v>
      </c>
    </row>
    <row r="3" spans="1:5" ht="15" customHeight="1" x14ac:dyDescent="0.25">
      <c r="A3" s="61" t="s">
        <v>110</v>
      </c>
      <c r="B3" s="61"/>
    </row>
    <row r="4" spans="1:5" ht="15" customHeight="1" x14ac:dyDescent="0.25">
      <c r="A4" s="62" t="s">
        <v>150</v>
      </c>
      <c r="B4" s="62">
        <v>0</v>
      </c>
    </row>
    <row r="5" spans="1:5" ht="15" customHeight="1" x14ac:dyDescent="0.25">
      <c r="A5" s="62" t="s">
        <v>111</v>
      </c>
      <c r="B5" s="62">
        <v>0.05</v>
      </c>
    </row>
    <row r="6" spans="1:5" ht="15" customHeight="1" x14ac:dyDescent="0.25">
      <c r="A6" s="63" t="s">
        <v>151</v>
      </c>
      <c r="B6" s="63"/>
    </row>
    <row r="7" spans="1:5" ht="15" customHeight="1" x14ac:dyDescent="0.25">
      <c r="A7" s="62" t="s">
        <v>152</v>
      </c>
      <c r="B7" s="62">
        <f>COUNT(DataCopy!$A:$A)</f>
        <v>70</v>
      </c>
    </row>
    <row r="8" spans="1:5" ht="15" customHeight="1" x14ac:dyDescent="0.25">
      <c r="A8" s="62" t="s">
        <v>153</v>
      </c>
      <c r="B8" s="62">
        <f>AVERAGE(DataCopy!$A:$A)</f>
        <v>1.2142857142857142</v>
      </c>
      <c r="C8" s="17"/>
    </row>
    <row r="9" spans="1:5" ht="15" customHeight="1" x14ac:dyDescent="0.25">
      <c r="A9" s="62" t="s">
        <v>154</v>
      </c>
      <c r="B9" s="64">
        <f>STDEV(DataCopy!$A:$A)</f>
        <v>0.4132885836992708</v>
      </c>
      <c r="C9" s="17"/>
    </row>
    <row r="10" spans="1:5" ht="15" customHeight="1" x14ac:dyDescent="0.25">
      <c r="A10" s="63" t="s">
        <v>155</v>
      </c>
      <c r="B10" s="63"/>
      <c r="C10" s="17"/>
    </row>
    <row r="11" spans="1:5" ht="15" customHeight="1" x14ac:dyDescent="0.25">
      <c r="A11" s="62" t="s">
        <v>152</v>
      </c>
      <c r="B11" s="62">
        <f>COUNT(DataCopy!$B:$B)</f>
        <v>70</v>
      </c>
      <c r="C11" s="17"/>
    </row>
    <row r="12" spans="1:5" ht="15" customHeight="1" x14ac:dyDescent="0.25">
      <c r="A12" s="62" t="s">
        <v>153</v>
      </c>
      <c r="B12" s="62">
        <f>AVERAGE(DataCopy!$B:$B)</f>
        <v>4.9285714285714288</v>
      </c>
    </row>
    <row r="13" spans="1:5" ht="15" customHeight="1" x14ac:dyDescent="0.25">
      <c r="A13" s="62" t="s">
        <v>154</v>
      </c>
      <c r="B13" s="64">
        <f>STDEV(DataCopy!$B:$B)</f>
        <v>2.7257304755347325</v>
      </c>
      <c r="D13" s="17"/>
      <c r="E13" s="17"/>
    </row>
    <row r="14" spans="1:5" ht="15" customHeight="1" x14ac:dyDescent="0.25">
      <c r="A14" s="17"/>
      <c r="B14" s="17"/>
      <c r="C14" s="17"/>
    </row>
    <row r="15" spans="1:5" ht="15" customHeight="1" x14ac:dyDescent="0.25">
      <c r="A15" s="65" t="s">
        <v>156</v>
      </c>
      <c r="B15" s="65"/>
      <c r="D15" s="66" t="s">
        <v>157</v>
      </c>
      <c r="E15" s="66"/>
    </row>
    <row r="16" spans="1:5" ht="15" customHeight="1" x14ac:dyDescent="0.25">
      <c r="A16" s="67" t="s">
        <v>158</v>
      </c>
      <c r="B16" s="68">
        <f>(E18+E19)^2</f>
        <v>1.1789039625983747E-2</v>
      </c>
      <c r="D16" s="18" t="s">
        <v>159</v>
      </c>
      <c r="E16" s="69">
        <f>B9^2</f>
        <v>0.17080745341614917</v>
      </c>
    </row>
    <row r="17" spans="1:5" ht="15" customHeight="1" x14ac:dyDescent="0.25">
      <c r="A17" s="67" t="s">
        <v>160</v>
      </c>
      <c r="B17" s="68">
        <f>(E18^2)/(B7-1)+(E19^2)/(B11-1)</f>
        <v>1.6334880151503095E-4</v>
      </c>
      <c r="D17" s="18" t="s">
        <v>161</v>
      </c>
      <c r="E17" s="69">
        <f>B13^2</f>
        <v>7.4296066252587991</v>
      </c>
    </row>
    <row r="18" spans="1:5" ht="15" customHeight="1" x14ac:dyDescent="0.25">
      <c r="A18" s="67" t="s">
        <v>162</v>
      </c>
      <c r="B18" s="68">
        <f>B16/B17</f>
        <v>72.170958811099382</v>
      </c>
      <c r="C18" s="17"/>
      <c r="D18" s="18" t="s">
        <v>163</v>
      </c>
      <c r="E18" s="69">
        <f>E16/B7</f>
        <v>2.4401064773735596E-3</v>
      </c>
    </row>
    <row r="19" spans="1:5" ht="15" customHeight="1" x14ac:dyDescent="0.25">
      <c r="A19" s="67" t="s">
        <v>114</v>
      </c>
      <c r="B19" s="67">
        <f>INT(B18)</f>
        <v>72</v>
      </c>
      <c r="C19" s="17"/>
      <c r="D19" s="18" t="s">
        <v>164</v>
      </c>
      <c r="E19" s="69">
        <f>E17/B11</f>
        <v>0.10613723750369713</v>
      </c>
    </row>
    <row r="20" spans="1:5" ht="15" customHeight="1" x14ac:dyDescent="0.25">
      <c r="A20" s="67" t="s">
        <v>165</v>
      </c>
      <c r="B20" s="68">
        <f>SQRT(E18+E19)</f>
        <v>0.32951076459058315</v>
      </c>
      <c r="C20" s="17"/>
      <c r="D20" s="70" t="s">
        <v>166</v>
      </c>
      <c r="E20" s="71"/>
    </row>
    <row r="21" spans="1:5" ht="15" customHeight="1" x14ac:dyDescent="0.25">
      <c r="A21" s="67" t="s">
        <v>167</v>
      </c>
      <c r="B21" s="68">
        <f>B8-B12</f>
        <v>-3.7142857142857144</v>
      </c>
      <c r="D21" s="70" t="s">
        <v>168</v>
      </c>
      <c r="E21" s="69">
        <f>_xlfn.T.DIST.RT(ABS(B22),B19)</f>
        <v>7.3357446203206976E-18</v>
      </c>
    </row>
    <row r="22" spans="1:5" ht="15" customHeight="1" x14ac:dyDescent="0.25">
      <c r="A22" s="72" t="s">
        <v>169</v>
      </c>
      <c r="B22" s="73">
        <f>(B21-B4)/B20</f>
        <v>-11.27212253263019</v>
      </c>
      <c r="C22" s="17"/>
      <c r="D22" s="74" t="s">
        <v>170</v>
      </c>
      <c r="E22" s="75">
        <f>1-E21</f>
        <v>1</v>
      </c>
    </row>
    <row r="23" spans="1:5" ht="15" customHeight="1" x14ac:dyDescent="0.25">
      <c r="A23" s="76"/>
      <c r="B23" s="69"/>
      <c r="C23" s="17"/>
    </row>
    <row r="24" spans="1:5" ht="15" customHeight="1" x14ac:dyDescent="0.25">
      <c r="A24" s="77" t="s">
        <v>171</v>
      </c>
      <c r="B24" s="78"/>
      <c r="C24" s="17"/>
    </row>
    <row r="25" spans="1:5" ht="15" customHeight="1" x14ac:dyDescent="0.25">
      <c r="A25" s="72" t="s">
        <v>172</v>
      </c>
      <c r="B25" s="73">
        <f>-(_xlfn.T.INV.2T(B5,B19))</f>
        <v>-1.9934635666618719</v>
      </c>
      <c r="C25" s="17"/>
    </row>
    <row r="26" spans="1:5" ht="15" customHeight="1" x14ac:dyDescent="0.25">
      <c r="A26" s="72" t="s">
        <v>173</v>
      </c>
      <c r="B26" s="73">
        <f>_xlfn.T.INV.2T(B5,B19)</f>
        <v>1.9934635666618719</v>
      </c>
    </row>
    <row r="27" spans="1:5" ht="15" customHeight="1" x14ac:dyDescent="0.25">
      <c r="A27" s="79" t="s">
        <v>174</v>
      </c>
      <c r="B27" s="73">
        <f>_xlfn.T.DIST.2T(ABS(B22),B19)</f>
        <v>1.4671489240641395E-17</v>
      </c>
    </row>
    <row r="28" spans="1:5" ht="15" customHeight="1" x14ac:dyDescent="0.25">
      <c r="A28" s="77" t="str">
        <f>IF(B27&lt;B5,"Reject the null hypothesis","Do not reject the null hypothesis")</f>
        <v>Reject the null hypothesis</v>
      </c>
      <c r="B28" s="78"/>
    </row>
    <row r="29" spans="1:5" ht="15" customHeight="1" x14ac:dyDescent="0.25">
      <c r="A29" s="17"/>
      <c r="B29" s="25"/>
    </row>
    <row r="30" spans="1:5" ht="15" customHeight="1" x14ac:dyDescent="0.25">
      <c r="A30" s="17"/>
      <c r="B30" s="25"/>
    </row>
  </sheetData>
  <mergeCells count="3">
    <mergeCell ref="A3:B3"/>
    <mergeCell ref="A15:B15"/>
    <mergeCell ref="D15:E15"/>
  </mergeCells>
  <printOptions gridLines="1" gridLinesSet="0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41EC-23B9-A343-803C-47CE6CEB4AC3}">
  <sheetPr codeName="Sheet2"/>
  <dimension ref="A1:O71"/>
  <sheetViews>
    <sheetView zoomScale="165" workbookViewId="0">
      <selection activeCell="C23" sqref="C23"/>
    </sheetView>
  </sheetViews>
  <sheetFormatPr defaultColWidth="8.85546875" defaultRowHeight="15" x14ac:dyDescent="0.25"/>
  <cols>
    <col min="4" max="4" width="20" customWidth="1"/>
    <col min="9" max="9" width="22" customWidth="1"/>
  </cols>
  <sheetData>
    <row r="1" spans="1:15" x14ac:dyDescent="0.25">
      <c r="A1" s="1" t="s">
        <v>5</v>
      </c>
      <c r="B1" s="1" t="s">
        <v>1</v>
      </c>
      <c r="C1" s="1"/>
      <c r="D1" s="33" t="s">
        <v>1</v>
      </c>
      <c r="E1" s="33" t="s">
        <v>5</v>
      </c>
      <c r="I1" s="4"/>
      <c r="J1" s="34" t="s">
        <v>38</v>
      </c>
      <c r="K1" s="35"/>
      <c r="L1" s="36"/>
      <c r="M1" s="4"/>
      <c r="N1" s="1"/>
      <c r="O1" s="1"/>
    </row>
    <row r="2" spans="1:15" x14ac:dyDescent="0.25">
      <c r="A2">
        <v>2</v>
      </c>
      <c r="B2">
        <v>1</v>
      </c>
      <c r="D2">
        <v>1</v>
      </c>
      <c r="E2">
        <v>1</v>
      </c>
      <c r="I2" s="7" t="s">
        <v>37</v>
      </c>
      <c r="J2" s="7" t="s">
        <v>145</v>
      </c>
      <c r="K2" s="7" t="s">
        <v>146</v>
      </c>
      <c r="L2" s="7" t="s">
        <v>147</v>
      </c>
      <c r="M2" s="3" t="s">
        <v>109</v>
      </c>
    </row>
    <row r="3" spans="1:15" x14ac:dyDescent="0.25">
      <c r="A3">
        <v>1</v>
      </c>
      <c r="B3">
        <v>1</v>
      </c>
      <c r="D3">
        <v>2</v>
      </c>
      <c r="E3">
        <v>2</v>
      </c>
      <c r="I3" s="10" t="s">
        <v>143</v>
      </c>
      <c r="J3" s="8">
        <f>COUNTIFS(B2:B71,D2,A2:A71,E2)</f>
        <v>12</v>
      </c>
      <c r="K3" s="8">
        <f>COUNTIFS(B2:B71,D4,A2:A71,E2)</f>
        <v>11</v>
      </c>
      <c r="L3" s="8">
        <f>COUNTIFS(B2:B71,D3,A2:A71,E2)</f>
        <v>0</v>
      </c>
      <c r="M3" s="4">
        <f>SUM(J3:L3)</f>
        <v>23</v>
      </c>
    </row>
    <row r="4" spans="1:15" x14ac:dyDescent="0.25">
      <c r="A4">
        <v>2</v>
      </c>
      <c r="B4">
        <v>1</v>
      </c>
      <c r="D4">
        <v>3</v>
      </c>
      <c r="I4" s="10" t="s">
        <v>144</v>
      </c>
      <c r="J4" s="8">
        <f>COUNTIFS(B2:B71,D2,A2:A71,E3)</f>
        <v>16</v>
      </c>
      <c r="K4" s="8">
        <f>COUNTIFS(B2:B71,D4,A2:A71,E3)</f>
        <v>3</v>
      </c>
      <c r="L4" s="8">
        <f>COUNTIFS(B2:B71,D3,A2:A71,E3)</f>
        <v>28</v>
      </c>
      <c r="M4" s="4">
        <f>SUM(J4:L4)</f>
        <v>47</v>
      </c>
    </row>
    <row r="5" spans="1:15" x14ac:dyDescent="0.25">
      <c r="A5">
        <v>1</v>
      </c>
      <c r="B5">
        <v>1</v>
      </c>
      <c r="I5" s="9" t="s">
        <v>109</v>
      </c>
      <c r="J5" s="4">
        <f>SUM(J3:J4)</f>
        <v>28</v>
      </c>
      <c r="K5" s="4">
        <f>SUM(K3:K4)</f>
        <v>14</v>
      </c>
      <c r="L5" s="4">
        <f>SUM(L3:L4)</f>
        <v>28</v>
      </c>
      <c r="M5" s="4">
        <f>SUM(J5:L5)</f>
        <v>70</v>
      </c>
    </row>
    <row r="6" spans="1:15" x14ac:dyDescent="0.25">
      <c r="A6">
        <v>1</v>
      </c>
      <c r="B6">
        <v>1</v>
      </c>
    </row>
    <row r="7" spans="1:15" x14ac:dyDescent="0.25">
      <c r="A7">
        <v>1</v>
      </c>
      <c r="B7">
        <v>1</v>
      </c>
    </row>
    <row r="8" spans="1:15" x14ac:dyDescent="0.25">
      <c r="A8">
        <v>2</v>
      </c>
      <c r="B8">
        <v>1</v>
      </c>
    </row>
    <row r="9" spans="1:15" x14ac:dyDescent="0.25">
      <c r="A9">
        <v>2</v>
      </c>
      <c r="B9">
        <v>1</v>
      </c>
    </row>
    <row r="10" spans="1:15" x14ac:dyDescent="0.25">
      <c r="A10">
        <v>2</v>
      </c>
      <c r="B10">
        <v>1</v>
      </c>
    </row>
    <row r="11" spans="1:15" x14ac:dyDescent="0.25">
      <c r="A11">
        <v>2</v>
      </c>
      <c r="B11">
        <v>1</v>
      </c>
    </row>
    <row r="12" spans="1:15" x14ac:dyDescent="0.25">
      <c r="A12">
        <v>1</v>
      </c>
      <c r="B12">
        <v>1</v>
      </c>
    </row>
    <row r="13" spans="1:15" x14ac:dyDescent="0.25">
      <c r="A13">
        <v>2</v>
      </c>
      <c r="B13">
        <v>1</v>
      </c>
    </row>
    <row r="14" spans="1:15" x14ac:dyDescent="0.25">
      <c r="A14">
        <v>2</v>
      </c>
      <c r="B14">
        <v>1</v>
      </c>
    </row>
    <row r="15" spans="1:15" x14ac:dyDescent="0.25">
      <c r="A15">
        <v>2</v>
      </c>
      <c r="B15">
        <v>1</v>
      </c>
    </row>
    <row r="16" spans="1:15" x14ac:dyDescent="0.25">
      <c r="A16">
        <v>1</v>
      </c>
      <c r="B16">
        <v>1</v>
      </c>
    </row>
    <row r="17" spans="1:2" x14ac:dyDescent="0.25">
      <c r="A17">
        <v>1</v>
      </c>
      <c r="B17">
        <v>1</v>
      </c>
    </row>
    <row r="18" spans="1:2" x14ac:dyDescent="0.25">
      <c r="A18">
        <v>2</v>
      </c>
      <c r="B18">
        <v>1</v>
      </c>
    </row>
    <row r="19" spans="1:2" x14ac:dyDescent="0.25">
      <c r="A19">
        <v>1</v>
      </c>
      <c r="B19">
        <v>1</v>
      </c>
    </row>
    <row r="20" spans="1:2" x14ac:dyDescent="0.25">
      <c r="A20">
        <v>2</v>
      </c>
      <c r="B20">
        <v>1</v>
      </c>
    </row>
    <row r="21" spans="1:2" x14ac:dyDescent="0.25">
      <c r="A21">
        <v>1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2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2</v>
      </c>
      <c r="B25">
        <v>1</v>
      </c>
    </row>
    <row r="26" spans="1:2" x14ac:dyDescent="0.25">
      <c r="A26">
        <v>2</v>
      </c>
      <c r="B26">
        <v>1</v>
      </c>
    </row>
    <row r="27" spans="1:2" x14ac:dyDescent="0.25">
      <c r="A27">
        <v>2</v>
      </c>
      <c r="B27">
        <v>1</v>
      </c>
    </row>
    <row r="28" spans="1:2" x14ac:dyDescent="0.25">
      <c r="A28">
        <v>1</v>
      </c>
      <c r="B28">
        <v>1</v>
      </c>
    </row>
    <row r="29" spans="1:2" x14ac:dyDescent="0.25">
      <c r="A29">
        <v>2</v>
      </c>
      <c r="B29">
        <v>1</v>
      </c>
    </row>
    <row r="30" spans="1:2" x14ac:dyDescent="0.25">
      <c r="A30">
        <v>2</v>
      </c>
      <c r="B30">
        <v>2</v>
      </c>
    </row>
    <row r="31" spans="1:2" x14ac:dyDescent="0.25">
      <c r="A31">
        <v>2</v>
      </c>
      <c r="B31">
        <v>2</v>
      </c>
    </row>
    <row r="32" spans="1:2" x14ac:dyDescent="0.25">
      <c r="A32">
        <v>2</v>
      </c>
      <c r="B32">
        <v>2</v>
      </c>
    </row>
    <row r="33" spans="1:2" x14ac:dyDescent="0.25">
      <c r="A33">
        <v>2</v>
      </c>
      <c r="B33">
        <v>2</v>
      </c>
    </row>
    <row r="34" spans="1:2" x14ac:dyDescent="0.25">
      <c r="A34">
        <v>2</v>
      </c>
      <c r="B34">
        <v>2</v>
      </c>
    </row>
    <row r="35" spans="1:2" x14ac:dyDescent="0.25">
      <c r="A35">
        <v>2</v>
      </c>
      <c r="B35">
        <v>2</v>
      </c>
    </row>
    <row r="36" spans="1:2" x14ac:dyDescent="0.25">
      <c r="A36">
        <v>2</v>
      </c>
      <c r="B36">
        <v>2</v>
      </c>
    </row>
    <row r="37" spans="1:2" x14ac:dyDescent="0.25">
      <c r="A37">
        <v>2</v>
      </c>
      <c r="B37">
        <v>2</v>
      </c>
    </row>
    <row r="38" spans="1:2" x14ac:dyDescent="0.25">
      <c r="A38">
        <v>2</v>
      </c>
      <c r="B38">
        <v>2</v>
      </c>
    </row>
    <row r="39" spans="1:2" x14ac:dyDescent="0.25">
      <c r="A39">
        <v>2</v>
      </c>
      <c r="B39">
        <v>2</v>
      </c>
    </row>
    <row r="40" spans="1:2" x14ac:dyDescent="0.25">
      <c r="A40">
        <v>2</v>
      </c>
      <c r="B40">
        <v>2</v>
      </c>
    </row>
    <row r="41" spans="1:2" x14ac:dyDescent="0.25">
      <c r="A41">
        <v>2</v>
      </c>
      <c r="B41">
        <v>2</v>
      </c>
    </row>
    <row r="42" spans="1:2" x14ac:dyDescent="0.25">
      <c r="A42">
        <v>2</v>
      </c>
      <c r="B42">
        <v>2</v>
      </c>
    </row>
    <row r="43" spans="1:2" x14ac:dyDescent="0.25">
      <c r="A43">
        <v>2</v>
      </c>
      <c r="B43">
        <v>2</v>
      </c>
    </row>
    <row r="44" spans="1:2" x14ac:dyDescent="0.25">
      <c r="A44">
        <v>2</v>
      </c>
      <c r="B44">
        <v>2</v>
      </c>
    </row>
    <row r="45" spans="1:2" x14ac:dyDescent="0.25">
      <c r="A45">
        <v>2</v>
      </c>
      <c r="B45">
        <v>2</v>
      </c>
    </row>
    <row r="46" spans="1:2" x14ac:dyDescent="0.25">
      <c r="A46">
        <v>2</v>
      </c>
      <c r="B46">
        <v>2</v>
      </c>
    </row>
    <row r="47" spans="1:2" x14ac:dyDescent="0.25">
      <c r="A47">
        <v>2</v>
      </c>
      <c r="B47">
        <v>2</v>
      </c>
    </row>
    <row r="48" spans="1:2" x14ac:dyDescent="0.25">
      <c r="A48">
        <v>2</v>
      </c>
      <c r="B48">
        <v>2</v>
      </c>
    </row>
    <row r="49" spans="1:2" x14ac:dyDescent="0.25">
      <c r="A49">
        <v>2</v>
      </c>
      <c r="B49">
        <v>2</v>
      </c>
    </row>
    <row r="50" spans="1:2" x14ac:dyDescent="0.25">
      <c r="A50">
        <v>2</v>
      </c>
      <c r="B50">
        <v>2</v>
      </c>
    </row>
    <row r="51" spans="1:2" x14ac:dyDescent="0.25">
      <c r="A51">
        <v>2</v>
      </c>
      <c r="B51">
        <v>2</v>
      </c>
    </row>
    <row r="52" spans="1:2" x14ac:dyDescent="0.25">
      <c r="A52">
        <v>2</v>
      </c>
      <c r="B52">
        <v>2</v>
      </c>
    </row>
    <row r="53" spans="1:2" x14ac:dyDescent="0.25">
      <c r="A53">
        <v>2</v>
      </c>
      <c r="B53">
        <v>2</v>
      </c>
    </row>
    <row r="54" spans="1:2" x14ac:dyDescent="0.25">
      <c r="A54">
        <v>2</v>
      </c>
      <c r="B54">
        <v>2</v>
      </c>
    </row>
    <row r="55" spans="1:2" x14ac:dyDescent="0.25">
      <c r="A55">
        <v>2</v>
      </c>
      <c r="B55">
        <v>2</v>
      </c>
    </row>
    <row r="56" spans="1:2" x14ac:dyDescent="0.25">
      <c r="A56">
        <v>2</v>
      </c>
      <c r="B56">
        <v>2</v>
      </c>
    </row>
    <row r="57" spans="1:2" x14ac:dyDescent="0.25">
      <c r="A57">
        <v>2</v>
      </c>
      <c r="B57">
        <v>2</v>
      </c>
    </row>
    <row r="58" spans="1:2" x14ac:dyDescent="0.25">
      <c r="A58">
        <v>1</v>
      </c>
      <c r="B58">
        <v>3</v>
      </c>
    </row>
    <row r="59" spans="1:2" x14ac:dyDescent="0.25">
      <c r="A59">
        <v>1</v>
      </c>
      <c r="B59">
        <v>3</v>
      </c>
    </row>
    <row r="60" spans="1:2" x14ac:dyDescent="0.25">
      <c r="A60">
        <v>1</v>
      </c>
      <c r="B60">
        <v>3</v>
      </c>
    </row>
    <row r="61" spans="1:2" x14ac:dyDescent="0.25">
      <c r="A61">
        <v>1</v>
      </c>
      <c r="B61">
        <v>3</v>
      </c>
    </row>
    <row r="62" spans="1:2" x14ac:dyDescent="0.25">
      <c r="A62">
        <v>1</v>
      </c>
      <c r="B62">
        <v>3</v>
      </c>
    </row>
    <row r="63" spans="1:2" x14ac:dyDescent="0.25">
      <c r="A63">
        <v>1</v>
      </c>
      <c r="B63">
        <v>3</v>
      </c>
    </row>
    <row r="64" spans="1:2" x14ac:dyDescent="0.25">
      <c r="A64">
        <v>1</v>
      </c>
      <c r="B64">
        <v>3</v>
      </c>
    </row>
    <row r="65" spans="1:2" x14ac:dyDescent="0.25">
      <c r="A65">
        <v>1</v>
      </c>
      <c r="B65">
        <v>3</v>
      </c>
    </row>
    <row r="66" spans="1:2" x14ac:dyDescent="0.25">
      <c r="A66">
        <v>1</v>
      </c>
      <c r="B66">
        <v>3</v>
      </c>
    </row>
    <row r="67" spans="1:2" x14ac:dyDescent="0.25">
      <c r="A67">
        <v>2</v>
      </c>
      <c r="B67">
        <v>3</v>
      </c>
    </row>
    <row r="68" spans="1:2" x14ac:dyDescent="0.25">
      <c r="A68">
        <v>1</v>
      </c>
      <c r="B68">
        <v>3</v>
      </c>
    </row>
    <row r="69" spans="1:2" x14ac:dyDescent="0.25">
      <c r="A69">
        <v>2</v>
      </c>
      <c r="B69">
        <v>3</v>
      </c>
    </row>
    <row r="70" spans="1:2" x14ac:dyDescent="0.25">
      <c r="A70">
        <v>2</v>
      </c>
      <c r="B70">
        <v>3</v>
      </c>
    </row>
    <row r="71" spans="1:2" x14ac:dyDescent="0.25">
      <c r="A71">
        <v>1</v>
      </c>
      <c r="B71">
        <v>3</v>
      </c>
    </row>
  </sheetData>
  <mergeCells count="1">
    <mergeCell ref="J1:L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218C-E058-A74F-B509-F28942A0DBC1}">
  <sheetPr codeName="Sheet3"/>
  <dimension ref="A1:I30"/>
  <sheetViews>
    <sheetView zoomScale="219" workbookViewId="0"/>
  </sheetViews>
  <sheetFormatPr defaultColWidth="11.42578125" defaultRowHeight="15" x14ac:dyDescent="0.25"/>
  <cols>
    <col min="1" max="1" width="19.7109375" bestFit="1" customWidth="1"/>
    <col min="6" max="6" width="4.85546875" customWidth="1"/>
  </cols>
  <sheetData>
    <row r="1" spans="1:9" x14ac:dyDescent="0.25">
      <c r="A1" s="2" t="s">
        <v>142</v>
      </c>
    </row>
    <row r="3" spans="1:9" x14ac:dyDescent="0.25">
      <c r="A3" s="41" t="s">
        <v>32</v>
      </c>
      <c r="B3" s="41"/>
      <c r="C3" s="41"/>
      <c r="D3" s="41"/>
      <c r="E3" s="41"/>
    </row>
    <row r="4" spans="1:9" x14ac:dyDescent="0.25">
      <c r="A4" s="4"/>
      <c r="B4" s="34" t="s">
        <v>38</v>
      </c>
      <c r="C4" s="35"/>
      <c r="D4" s="36"/>
      <c r="E4" s="4"/>
      <c r="G4" t="s">
        <v>34</v>
      </c>
    </row>
    <row r="5" spans="1:9" x14ac:dyDescent="0.25">
      <c r="A5" s="7" t="s">
        <v>37</v>
      </c>
      <c r="B5" s="7" t="s">
        <v>145</v>
      </c>
      <c r="C5" s="7" t="s">
        <v>146</v>
      </c>
      <c r="D5" s="7" t="s">
        <v>147</v>
      </c>
      <c r="E5" s="3" t="s">
        <v>109</v>
      </c>
      <c r="G5" s="43" t="s">
        <v>35</v>
      </c>
      <c r="H5" s="43"/>
      <c r="I5" s="43"/>
    </row>
    <row r="6" spans="1:9" x14ac:dyDescent="0.25">
      <c r="A6" s="10" t="s">
        <v>143</v>
      </c>
      <c r="B6" s="8">
        <f>'Contingency Table'!J3</f>
        <v>12</v>
      </c>
      <c r="C6" s="8">
        <f>'Contingency Table'!K3</f>
        <v>11</v>
      </c>
      <c r="D6" s="8">
        <f>'Contingency Table'!L3</f>
        <v>0</v>
      </c>
      <c r="E6" s="4">
        <f>SUM(B6:D6)</f>
        <v>23</v>
      </c>
      <c r="G6">
        <f t="shared" ref="G6:I7" si="0">B6-B13</f>
        <v>2.8000000000000007</v>
      </c>
      <c r="H6">
        <f t="shared" si="0"/>
        <v>6.4</v>
      </c>
      <c r="I6">
        <f t="shared" si="0"/>
        <v>-9.1999999999999993</v>
      </c>
    </row>
    <row r="7" spans="1:9" x14ac:dyDescent="0.25">
      <c r="A7" s="10" t="s">
        <v>144</v>
      </c>
      <c r="B7" s="8">
        <f>'Contingency Table'!J4</f>
        <v>16</v>
      </c>
      <c r="C7" s="8">
        <f>'Contingency Table'!K4</f>
        <v>3</v>
      </c>
      <c r="D7" s="8">
        <f>'Contingency Table'!L4</f>
        <v>28</v>
      </c>
      <c r="E7" s="4">
        <f>SUM(B7:D7)</f>
        <v>47</v>
      </c>
      <c r="G7">
        <f t="shared" si="0"/>
        <v>-2.8000000000000007</v>
      </c>
      <c r="H7">
        <f t="shared" si="0"/>
        <v>-6.4</v>
      </c>
      <c r="I7">
        <f t="shared" si="0"/>
        <v>9.1999999999999993</v>
      </c>
    </row>
    <row r="8" spans="1:9" x14ac:dyDescent="0.25">
      <c r="A8" s="9" t="s">
        <v>109</v>
      </c>
      <c r="B8" s="4">
        <f>SUM(B6:B7)</f>
        <v>28</v>
      </c>
      <c r="C8" s="4">
        <f>SUM(C6:C7)</f>
        <v>14</v>
      </c>
      <c r="D8" s="4">
        <f>SUM(D6:D7)</f>
        <v>28</v>
      </c>
      <c r="E8" s="4">
        <f>SUM(B8:D8)</f>
        <v>70</v>
      </c>
    </row>
    <row r="10" spans="1:9" x14ac:dyDescent="0.25">
      <c r="A10" s="42" t="s">
        <v>33</v>
      </c>
      <c r="B10" s="42"/>
      <c r="C10" s="42"/>
      <c r="D10" s="42"/>
      <c r="E10" s="42"/>
    </row>
    <row r="11" spans="1:9" x14ac:dyDescent="0.25">
      <c r="A11" s="30"/>
      <c r="B11" s="44" t="str">
        <f>B4</f>
        <v>Column variable</v>
      </c>
      <c r="C11" s="45"/>
      <c r="D11" s="46"/>
      <c r="E11" s="30"/>
    </row>
    <row r="12" spans="1:9" x14ac:dyDescent="0.25">
      <c r="A12" s="31" t="str">
        <f>A5</f>
        <v>Row variable</v>
      </c>
      <c r="B12" s="31" t="str">
        <f>B5</f>
        <v>Coastal</v>
      </c>
      <c r="C12" s="31" t="str">
        <f>C5</f>
        <v>Upland</v>
      </c>
      <c r="D12" s="31" t="str">
        <f>D5</f>
        <v>Metropolis</v>
      </c>
      <c r="E12" s="31" t="s">
        <v>109</v>
      </c>
      <c r="G12" s="43" t="s">
        <v>36</v>
      </c>
      <c r="H12" s="43"/>
      <c r="I12" s="43"/>
    </row>
    <row r="13" spans="1:9" x14ac:dyDescent="0.25">
      <c r="A13" s="32" t="str">
        <f>A6</f>
        <v>Agricultural Household</v>
      </c>
      <c r="B13" s="30">
        <f t="shared" ref="B13:D14" si="1">$E6*B$8/$E$8</f>
        <v>9.1999999999999993</v>
      </c>
      <c r="C13" s="30">
        <f t="shared" si="1"/>
        <v>4.5999999999999996</v>
      </c>
      <c r="D13" s="30">
        <f t="shared" si="1"/>
        <v>9.1999999999999993</v>
      </c>
      <c r="E13" s="30">
        <f>SUM(B13:D13)</f>
        <v>23</v>
      </c>
      <c r="G13">
        <f t="shared" ref="G13:I14" si="2">G6^2/B13</f>
        <v>0.85217391304347878</v>
      </c>
      <c r="H13">
        <f t="shared" si="2"/>
        <v>8.9043478260869584</v>
      </c>
      <c r="I13">
        <f t="shared" si="2"/>
        <v>9.1999999999999993</v>
      </c>
    </row>
    <row r="14" spans="1:9" x14ac:dyDescent="0.25">
      <c r="A14" s="32" t="str">
        <f>A7</f>
        <v>Non Agricultural HH</v>
      </c>
      <c r="B14" s="30">
        <f t="shared" si="1"/>
        <v>18.8</v>
      </c>
      <c r="C14" s="30">
        <f t="shared" si="1"/>
        <v>9.4</v>
      </c>
      <c r="D14" s="30">
        <f t="shared" si="1"/>
        <v>18.8</v>
      </c>
      <c r="E14" s="30">
        <f>SUM(B14:D14)</f>
        <v>47</v>
      </c>
      <c r="G14">
        <f t="shared" si="2"/>
        <v>0.41702127659574489</v>
      </c>
      <c r="H14">
        <f t="shared" si="2"/>
        <v>4.3574468085106393</v>
      </c>
      <c r="I14">
        <f t="shared" si="2"/>
        <v>4.5021276595744668</v>
      </c>
    </row>
    <row r="15" spans="1:9" x14ac:dyDescent="0.25">
      <c r="A15" s="32" t="s">
        <v>109</v>
      </c>
      <c r="B15" s="30">
        <f>SUM(B13:B14)</f>
        <v>28</v>
      </c>
      <c r="C15" s="30">
        <f>SUM(C13:C14)</f>
        <v>14</v>
      </c>
      <c r="D15" s="30">
        <f>SUM(D13:D14)</f>
        <v>28</v>
      </c>
      <c r="E15" s="30">
        <f>SUM(B15:D15)</f>
        <v>70</v>
      </c>
    </row>
    <row r="17" spans="1:2" x14ac:dyDescent="0.25">
      <c r="A17" s="37" t="s">
        <v>110</v>
      </c>
      <c r="B17" s="37"/>
    </row>
    <row r="18" spans="1:2" x14ac:dyDescent="0.25">
      <c r="A18" s="12" t="s">
        <v>111</v>
      </c>
      <c r="B18" s="8">
        <v>0.05</v>
      </c>
    </row>
    <row r="19" spans="1:2" x14ac:dyDescent="0.25">
      <c r="A19" s="13" t="s">
        <v>112</v>
      </c>
      <c r="B19" s="13">
        <v>2</v>
      </c>
    </row>
    <row r="20" spans="1:2" x14ac:dyDescent="0.25">
      <c r="A20" s="13" t="s">
        <v>113</v>
      </c>
      <c r="B20" s="13">
        <v>3</v>
      </c>
    </row>
    <row r="21" spans="1:2" x14ac:dyDescent="0.25">
      <c r="A21" s="13" t="s">
        <v>114</v>
      </c>
      <c r="B21" s="13">
        <f>($B$19-1)*($B$20-1)</f>
        <v>2</v>
      </c>
    </row>
    <row r="23" spans="1:2" x14ac:dyDescent="0.25">
      <c r="A23" s="38" t="s">
        <v>115</v>
      </c>
      <c r="B23" s="38"/>
    </row>
    <row r="24" spans="1:2" x14ac:dyDescent="0.25">
      <c r="A24" s="15" t="s">
        <v>116</v>
      </c>
      <c r="B24" s="15">
        <f>CHIINV(B18,B21)</f>
        <v>5.9914645471079817</v>
      </c>
    </row>
    <row r="25" spans="1:2" x14ac:dyDescent="0.25">
      <c r="A25" s="15" t="s">
        <v>117</v>
      </c>
      <c r="B25" s="15">
        <f>SUM($G$13:$I$14)</f>
        <v>28.233117483811288</v>
      </c>
    </row>
    <row r="26" spans="1:2" x14ac:dyDescent="0.25">
      <c r="A26" s="16" t="s">
        <v>118</v>
      </c>
      <c r="B26" s="15">
        <f>CHIDIST(B25,B21)</f>
        <v>7.4004211374179905E-7</v>
      </c>
    </row>
    <row r="27" spans="1:2" x14ac:dyDescent="0.25">
      <c r="A27" s="39" t="str">
        <f>IF(B26&lt;B18,"Reject the null hypothesis","Do not reject the null hypothesis")</f>
        <v>Reject the null hypothesis</v>
      </c>
      <c r="B27" s="40"/>
    </row>
    <row r="29" spans="1:2" x14ac:dyDescent="0.25">
      <c r="A29" s="14" t="s">
        <v>119</v>
      </c>
    </row>
    <row r="30" spans="1:2" x14ac:dyDescent="0.25">
      <c r="A30" s="14" t="str">
        <f>IF(OR(B13&lt;1,C13&lt;1,D13&lt;1,B14&lt;1,C14&lt;1,D14&lt;1),"       is violated.","       is met.")</f>
        <v xml:space="preserve">       is met.</v>
      </c>
    </row>
  </sheetData>
  <mergeCells count="9">
    <mergeCell ref="G5:I5"/>
    <mergeCell ref="G12:I12"/>
    <mergeCell ref="B4:D4"/>
    <mergeCell ref="B11:D11"/>
    <mergeCell ref="A17:B17"/>
    <mergeCell ref="A23:B23"/>
    <mergeCell ref="A27:B27"/>
    <mergeCell ref="A3:E3"/>
    <mergeCell ref="A10:E10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15BA-B14F-5846-AB0E-25EEDFDDB7AA}">
  <sheetPr codeName="Sheet7"/>
  <dimension ref="A1:J37"/>
  <sheetViews>
    <sheetView zoomScale="145" zoomScaleNormal="145" workbookViewId="0"/>
  </sheetViews>
  <sheetFormatPr defaultColWidth="9.140625" defaultRowHeight="15" x14ac:dyDescent="0.25"/>
  <cols>
    <col min="1" max="1" width="20.28515625" style="18" bestFit="1" customWidth="1"/>
    <col min="2" max="2" width="16.85546875" style="18" bestFit="1" customWidth="1"/>
    <col min="3" max="3" width="12.140625" style="18" bestFit="1" customWidth="1"/>
    <col min="4" max="4" width="15.7109375" style="18" bestFit="1" customWidth="1"/>
    <col min="5" max="5" width="14.7109375" style="18" bestFit="1" customWidth="1"/>
    <col min="6" max="6" width="7.42578125" style="18" bestFit="1" customWidth="1"/>
    <col min="7" max="7" width="6.7109375" style="18" bestFit="1" customWidth="1"/>
    <col min="8" max="8" width="2.28515625" style="18" customWidth="1"/>
    <col min="9" max="9" width="4.140625" style="18" customWidth="1"/>
    <col min="10" max="10" width="7.140625" style="18" customWidth="1"/>
    <col min="11" max="16384" width="9.140625" style="18"/>
  </cols>
  <sheetData>
    <row r="1" spans="1:10" ht="15" customHeight="1" x14ac:dyDescent="0.25">
      <c r="A1" s="17" t="s">
        <v>141</v>
      </c>
      <c r="B1" s="17"/>
      <c r="C1" s="17"/>
      <c r="D1" s="17"/>
      <c r="E1" s="17"/>
      <c r="F1" s="17"/>
      <c r="G1" s="17"/>
      <c r="I1" s="47" t="s">
        <v>34</v>
      </c>
      <c r="J1" s="48"/>
    </row>
    <row r="2" spans="1:10" ht="15" customHeight="1" x14ac:dyDescent="0.25">
      <c r="A2" s="17"/>
      <c r="B2" s="17"/>
      <c r="C2" s="17"/>
      <c r="D2" s="17"/>
      <c r="E2" s="17"/>
      <c r="F2" s="17"/>
      <c r="G2" s="17"/>
      <c r="I2" s="19" t="s">
        <v>122</v>
      </c>
      <c r="J2" s="20">
        <f>COUNTA(ASFData!$1:$1)</f>
        <v>2</v>
      </c>
    </row>
    <row r="3" spans="1:10" ht="15" customHeight="1" thickBot="1" x14ac:dyDescent="0.3">
      <c r="A3" s="17" t="s">
        <v>123</v>
      </c>
      <c r="B3" s="17"/>
      <c r="C3" s="17"/>
      <c r="D3" s="17"/>
      <c r="E3" s="17"/>
      <c r="F3" s="17"/>
      <c r="G3" s="17"/>
      <c r="H3" s="21"/>
      <c r="I3" s="22" t="s">
        <v>124</v>
      </c>
      <c r="J3" s="23">
        <f>SUM(B5:B6)</f>
        <v>140</v>
      </c>
    </row>
    <row r="4" spans="1:10" ht="15" customHeight="1" x14ac:dyDescent="0.25">
      <c r="A4" s="24" t="s">
        <v>125</v>
      </c>
      <c r="B4" s="24" t="s">
        <v>126</v>
      </c>
      <c r="C4" s="24" t="s">
        <v>127</v>
      </c>
      <c r="D4" s="24" t="s">
        <v>128</v>
      </c>
      <c r="E4" s="24" t="s">
        <v>129</v>
      </c>
      <c r="F4" s="17"/>
      <c r="G4" s="17"/>
    </row>
    <row r="5" spans="1:10" ht="15" customHeight="1" x14ac:dyDescent="0.25">
      <c r="A5" s="17" t="s">
        <v>1</v>
      </c>
      <c r="B5" s="17">
        <f>COUNT(ASFData!$A:$A)</f>
        <v>70</v>
      </c>
      <c r="C5" s="17">
        <f>SUM(ASFData!$A:$A)</f>
        <v>126</v>
      </c>
      <c r="D5" s="17">
        <f>AVERAGE(ASFData!$A:$A)</f>
        <v>1.8</v>
      </c>
      <c r="E5" s="25">
        <f>VAR(ASFData!$A:$A)</f>
        <v>0.5681159420289853</v>
      </c>
      <c r="F5" s="17"/>
      <c r="G5" s="17"/>
    </row>
    <row r="6" spans="1:10" ht="15" customHeight="1" x14ac:dyDescent="0.25">
      <c r="A6" s="17" t="s">
        <v>2</v>
      </c>
      <c r="B6" s="17">
        <f>COUNT(ASFData!$B:$B)</f>
        <v>70</v>
      </c>
      <c r="C6" s="17">
        <f>SUM(ASFData!$B:$B)</f>
        <v>1152212.3429999999</v>
      </c>
      <c r="D6" s="17">
        <f>AVERAGE(ASFData!$B:$B)</f>
        <v>16460.176328571426</v>
      </c>
      <c r="E6" s="25">
        <f>VAR(ASFData!$B:$B)</f>
        <v>202995734.99080718</v>
      </c>
      <c r="F6" s="17"/>
      <c r="G6" s="17"/>
    </row>
    <row r="7" spans="1:10" ht="15" customHeight="1" x14ac:dyDescent="0.25">
      <c r="A7" s="17"/>
      <c r="B7" s="17"/>
      <c r="C7" s="17"/>
      <c r="D7" s="17"/>
      <c r="E7" s="17"/>
      <c r="F7" s="17"/>
      <c r="G7" s="17"/>
    </row>
    <row r="8" spans="1:10" ht="15" customHeight="1" x14ac:dyDescent="0.25">
      <c r="A8" s="17"/>
      <c r="B8" s="17"/>
      <c r="C8" s="17"/>
      <c r="D8" s="17"/>
      <c r="E8" s="17"/>
      <c r="F8" s="17"/>
      <c r="G8" s="17"/>
    </row>
    <row r="9" spans="1:10" ht="15" customHeight="1" thickBot="1" x14ac:dyDescent="0.3">
      <c r="A9" s="17" t="s">
        <v>130</v>
      </c>
      <c r="B9" s="17"/>
      <c r="C9" s="17"/>
      <c r="D9" s="17"/>
      <c r="E9" s="17"/>
      <c r="F9" s="17"/>
      <c r="G9" s="17"/>
    </row>
    <row r="10" spans="1:10" ht="15" customHeight="1" x14ac:dyDescent="0.25">
      <c r="A10" s="24" t="s">
        <v>131</v>
      </c>
      <c r="B10" s="24" t="s">
        <v>132</v>
      </c>
      <c r="C10" s="24" t="s">
        <v>133</v>
      </c>
      <c r="D10" s="24" t="s">
        <v>134</v>
      </c>
      <c r="E10" s="24" t="s">
        <v>135</v>
      </c>
      <c r="F10" s="24" t="s">
        <v>136</v>
      </c>
      <c r="G10" s="24" t="s">
        <v>137</v>
      </c>
    </row>
    <row r="11" spans="1:10" ht="15" customHeight="1" x14ac:dyDescent="0.25">
      <c r="A11" s="17" t="s">
        <v>138</v>
      </c>
      <c r="B11" s="25">
        <f>B14-DEVSQ(ASFData!$A:$A)-DEVSQ(ASFData!$B:$B)</f>
        <v>9480735298.0507984</v>
      </c>
      <c r="C11" s="17">
        <f>J2-1</f>
        <v>1</v>
      </c>
      <c r="D11" s="25">
        <f>B11/C11</f>
        <v>9480735298.0507984</v>
      </c>
      <c r="E11" s="25">
        <f>D11/D12</f>
        <v>93.408221329840188</v>
      </c>
      <c r="F11" s="25">
        <f>_xlfn.F.DIST.RT(E11,C11,C12)</f>
        <v>3.4139857910696647E-17</v>
      </c>
      <c r="G11" s="25">
        <f>_xlfn.F.INV.RT(G15,C11,C12)</f>
        <v>3.9097292973151045</v>
      </c>
    </row>
    <row r="12" spans="1:10" ht="15" customHeight="1" x14ac:dyDescent="0.25">
      <c r="A12" s="17" t="s">
        <v>139</v>
      </c>
      <c r="B12" s="25">
        <f>B14-B11</f>
        <v>14006705753.565691</v>
      </c>
      <c r="C12" s="17">
        <f>J3-COUNTA(ASFData!$1:$1)</f>
        <v>138</v>
      </c>
      <c r="D12" s="25">
        <f>B12/C12</f>
        <v>101497867.77946153</v>
      </c>
      <c r="E12" s="17"/>
      <c r="F12" s="17"/>
      <c r="G12" s="17"/>
    </row>
    <row r="13" spans="1:10" ht="15" customHeight="1" x14ac:dyDescent="0.25">
      <c r="A13" s="17"/>
      <c r="B13" s="17"/>
      <c r="C13" s="17"/>
      <c r="D13" s="17"/>
      <c r="E13" s="17"/>
      <c r="F13" s="17"/>
      <c r="G13" s="17"/>
    </row>
    <row r="14" spans="1:10" ht="15" customHeight="1" thickBot="1" x14ac:dyDescent="0.3">
      <c r="A14" s="26" t="s">
        <v>109</v>
      </c>
      <c r="B14" s="27">
        <f>DEVSQ(ASFData!$A$1:$B$71)</f>
        <v>23487441051.616489</v>
      </c>
      <c r="C14" s="26">
        <f>C11+C12</f>
        <v>139</v>
      </c>
      <c r="D14" s="17"/>
      <c r="E14" s="17"/>
      <c r="F14" s="17"/>
      <c r="G14" s="17"/>
    </row>
    <row r="15" spans="1:10" ht="15" customHeight="1" thickBot="1" x14ac:dyDescent="0.3">
      <c r="D15" s="49" t="s">
        <v>140</v>
      </c>
      <c r="E15" s="50"/>
      <c r="F15" s="51"/>
      <c r="G15" s="28">
        <v>0.05</v>
      </c>
    </row>
    <row r="16" spans="1:10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">
    <mergeCell ref="I1:J1"/>
    <mergeCell ref="D15:F15"/>
  </mergeCells>
  <pageMargins left="0.7" right="0.7" top="0.75" bottom="0.75" header="0.3" footer="0.3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ASFData</vt:lpstr>
      <vt:lpstr>Variable Description</vt:lpstr>
      <vt:lpstr>Contingency Table ROOF LOC</vt:lpstr>
      <vt:lpstr>DataCopy</vt:lpstr>
      <vt:lpstr>ChiSquare2</vt:lpstr>
      <vt:lpstr>Hypothesis</vt:lpstr>
      <vt:lpstr>Contingency Table</vt:lpstr>
      <vt:lpstr>Agricultural Households Differe</vt:lpstr>
      <vt:lpstr>Location Type vs Household Inco</vt:lpstr>
      <vt:lpstr>Poverty vs Location</vt:lpstr>
      <vt:lpstr>Sample Data</vt:lpstr>
      <vt:lpstr>Original Data (500)</vt:lpstr>
      <vt:lpstr>ChiSquare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Armaine Gilo</cp:lastModifiedBy>
  <dcterms:created xsi:type="dcterms:W3CDTF">2023-07-22T15:01:46Z</dcterms:created>
  <dcterms:modified xsi:type="dcterms:W3CDTF">2023-07-24T04:01:26Z</dcterms:modified>
</cp:coreProperties>
</file>