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webextensions/taskpanes.xml" ContentType="application/vnd.ms-office.webextensiontaskpanes+xml"/>
  <Override PartName="/xl/persons/person.xml" ContentType="application/vnd.ms-excel.person+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colors3.xml" ContentType="application/vnd.ms-office.chartcolorstyle+xml"/>
  <Override PartName="/xl/charts/style3.xml" ContentType="application/vnd.ms-office.chartstyle+xml"/>
  <Override PartName="/xl/charts/colors4.xml" ContentType="application/vnd.ms-office.chartcolorstyle+xml"/>
  <Override PartName="/xl/charts/style4.xml" ContentType="application/vnd.ms-office.chartstyle+xml"/>
  <Override PartName="/xl/webextensions/webextension1.xml" ContentType="application/vnd.ms-office.webextens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microsoft.com/office/2011/relationships/webextensiontaskpanes" Target="xl/webextensions/taskpanes.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108" yWindow="-108" windowWidth="23256" windowHeight="12456"/>
  </bookViews>
  <sheets>
    <sheet name="Dashboard" sheetId="2" r:id="rId1"/>
    <sheet name="Sheet1" sheetId="5" state="hidden" r:id="rId2"/>
    <sheet name="Data" sheetId="3" r:id="rId3"/>
    <sheet name="Pivot Tables" sheetId="4" state="hidden" r:id="rId4"/>
  </sheets>
  <definedNames>
    <definedName name="_xlcn.WorksheetConnection_deliveries.csvA1N180791">Data!$A$1:$O$18079</definedName>
    <definedName name="Slicer_Month">#N/A</definedName>
    <definedName name="Slicer_Quarter">#N/A</definedName>
    <definedName name="Slicer_Region">#N/A</definedName>
    <definedName name="solver_eng" localSheetId="3" hidden="1">1</definedName>
    <definedName name="solver_neg" localSheetId="3" hidden="1">1</definedName>
    <definedName name="solver_num" localSheetId="3" hidden="1">0</definedName>
    <definedName name="solver_opt" localSheetId="3" hidden="1">'Pivot Tables'!$A$1</definedName>
    <definedName name="solver_typ" localSheetId="3" hidden="1">1</definedName>
    <definedName name="solver_val" localSheetId="3" hidden="1">0</definedName>
    <definedName name="solver_ver" localSheetId="3" hidden="1">3</definedName>
  </definedNames>
  <calcPr calcId="144525"/>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9" roundtripDataChecksum="TwRL2oo2S3UluB71+nEPjTqGOkv4dvR+VOyDLyEn5X8="/>
    </ext>
  </extLst>
</workbook>
</file>

<file path=xl/calcChain.xml><?xml version="1.0" encoding="utf-8"?>
<calcChain xmlns="http://schemas.openxmlformats.org/spreadsheetml/2006/main">
  <c r="B5" i="4" l="1"/>
  <c r="B4" i="4"/>
  <c r="B3" i="4"/>
  <c r="E11" i="4"/>
  <c r="E14" i="4"/>
  <c r="E8" i="4"/>
  <c r="E9" i="4" l="1"/>
  <c r="E12" i="4"/>
  <c r="E15" i="4"/>
  <c r="E3" i="4"/>
  <c r="E4" i="4"/>
  <c r="E5" i="4"/>
</calcChain>
</file>

<file path=xl/sharedStrings.xml><?xml version="1.0" encoding="utf-8"?>
<sst xmlns="http://schemas.openxmlformats.org/spreadsheetml/2006/main" count="192" uniqueCount="46">
  <si>
    <t>Month</t>
  </si>
  <si>
    <t>Region</t>
  </si>
  <si>
    <t>Sales</t>
  </si>
  <si>
    <t>Profit</t>
  </si>
  <si>
    <t>Target Sales</t>
  </si>
  <si>
    <t>Customers</t>
  </si>
  <si>
    <t>Quarter</t>
  </si>
  <si>
    <t>Sales Completion Rate</t>
  </si>
  <si>
    <t>Profit Completion Rate</t>
  </si>
  <si>
    <t>Customer Completion Rate</t>
  </si>
  <si>
    <t>Argentina</t>
  </si>
  <si>
    <t>Quarter 1</t>
  </si>
  <si>
    <t>Brazil</t>
  </si>
  <si>
    <t>Chicaco</t>
  </si>
  <si>
    <t>Chile</t>
  </si>
  <si>
    <t>Columbia</t>
  </si>
  <si>
    <t>Los Angeles</t>
  </si>
  <si>
    <t>Peru</t>
  </si>
  <si>
    <t>Quarter 2</t>
  </si>
  <si>
    <t>Quarter 3</t>
  </si>
  <si>
    <t>Values</t>
  </si>
  <si>
    <t>Headers</t>
  </si>
  <si>
    <t>Row Labels</t>
  </si>
  <si>
    <t>Sum of Customers</t>
  </si>
  <si>
    <t>Sum of Profit</t>
  </si>
  <si>
    <t>Sum of Sales</t>
  </si>
  <si>
    <t>Average of Sales Completion Rate</t>
  </si>
  <si>
    <t>Sales Completion</t>
  </si>
  <si>
    <t>Sales Incompletion</t>
  </si>
  <si>
    <t>Grand Total</t>
  </si>
  <si>
    <t>Average of Profit Completion Rate</t>
  </si>
  <si>
    <t>Profit Completion</t>
  </si>
  <si>
    <t>Profit Incompletion</t>
  </si>
  <si>
    <t>Average of Customer Completion Rate</t>
  </si>
  <si>
    <t>Customer Completion</t>
  </si>
  <si>
    <t>Customer Incompletion</t>
  </si>
  <si>
    <t>Sum of Target Sales</t>
  </si>
  <si>
    <t>Jan</t>
  </si>
  <si>
    <t>Feb</t>
  </si>
  <si>
    <t>Mar</t>
  </si>
  <si>
    <t>Apr</t>
  </si>
  <si>
    <t>May</t>
  </si>
  <si>
    <t>Jun</t>
  </si>
  <si>
    <t>Jul</t>
  </si>
  <si>
    <t>Aug</t>
  </si>
  <si>
    <t>Sep</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</si>
</sst>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 &quot;₹&quot;\ * #,##0.00_ ;_ &quot;₹&quot;\ * \-#,##0.00_ ;_ &quot;₹&quot;\ * &quot;-&quot;??_ ;_ @_ "/>
    <numFmt numFmtId="164" formatCode="_-* #,##0_-;\-* #,##0_-;_-* &quot;-&quot;??_-;_-@"/>
    <numFmt numFmtId="165" formatCode="\$* #,##0_-;\-* #,##0_-;_-* &quot;-&quot;??_-;_-@"/>
  </numFmts>
  <fonts count="6" x14ac:knownFonts="1">
    <font>
      <sz val="12"/>
      <color theme="1"/>
      <name val="Calibri"/>
      <scheme val="minor"/>
    </font>
    <font>
      <sz val="11"/>
      <color theme="1"/>
      <name val="Calibri"/>
      <family val="2"/>
      <scheme val="minor"/>
    </font>
    <font>
      <sz val="12"/>
      <color theme="1"/>
      <name val="Calibri"/>
      <family val="2"/>
      <scheme val="minor"/>
    </font>
    <font>
      <sz val="12"/>
      <color theme="1"/>
      <name val="Calibri"/>
      <family val="2"/>
    </font>
    <font>
      <b/>
      <sz val="12"/>
      <color theme="1"/>
      <name val="Calibri"/>
      <family val="2"/>
    </font>
    <font>
      <sz val="12"/>
      <color theme="1"/>
      <name val="Calibri"/>
      <family val="2"/>
      <scheme val="minor"/>
    </font>
  </fonts>
  <fills count="3">
    <fill>
      <patternFill patternType="none"/>
    </fill>
    <fill>
      <patternFill patternType="gray125"/>
    </fill>
    <fill>
      <patternFill patternType="solid">
        <fgColor theme="8" tint="-0.499984740745262"/>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top style="thin">
        <color indexed="65"/>
      </top>
      <bottom/>
      <diagonal/>
    </border>
    <border>
      <left/>
      <right style="thin">
        <color indexed="8"/>
      </right>
      <top style="thin">
        <color indexed="65"/>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65"/>
      </top>
      <bottom/>
      <diagonal/>
    </border>
    <border>
      <left/>
      <right/>
      <top style="thin">
        <color indexed="8"/>
      </top>
      <bottom/>
      <diagonal/>
    </border>
    <border>
      <left/>
      <right/>
      <top style="thin">
        <color indexed="8"/>
      </top>
      <bottom style="thin">
        <color indexed="8"/>
      </bottom>
      <diagonal/>
    </border>
  </borders>
  <cellStyleXfs count="3">
    <xf numFmtId="0" fontId="0" fillId="0" borderId="0"/>
    <xf numFmtId="0" fontId="1" fillId="0" borderId="0"/>
    <xf numFmtId="44" fontId="5" fillId="0" borderId="0" applyFont="0" applyFill="0" applyBorder="0" applyAlignment="0" applyProtection="0"/>
  </cellStyleXfs>
  <cellXfs count="36">
    <xf numFmtId="0" fontId="0" fillId="0" borderId="0" xfId="0"/>
    <xf numFmtId="0" fontId="2" fillId="0" borderId="0" xfId="0" applyFont="1"/>
    <xf numFmtId="17" fontId="3" fillId="0" borderId="0" xfId="0" applyNumberFormat="1" applyFont="1"/>
    <xf numFmtId="164" fontId="3" fillId="0" borderId="0" xfId="0" applyNumberFormat="1" applyFont="1"/>
    <xf numFmtId="9" fontId="3" fillId="0" borderId="0" xfId="0" applyNumberFormat="1" applyFont="1"/>
    <xf numFmtId="1" fontId="3" fillId="0" borderId="0" xfId="0" applyNumberFormat="1" applyFont="1"/>
    <xf numFmtId="0" fontId="4" fillId="0" borderId="1" xfId="0" applyFont="1" applyBorder="1"/>
    <xf numFmtId="0" fontId="2" fillId="0" borderId="1" xfId="0" applyFont="1" applyBorder="1"/>
    <xf numFmtId="0" fontId="3" fillId="0" borderId="1" xfId="0" applyFont="1" applyBorder="1"/>
    <xf numFmtId="0" fontId="3" fillId="0" borderId="1" xfId="0" applyFont="1" applyBorder="1" applyAlignment="1">
      <alignment horizontal="left"/>
    </xf>
    <xf numFmtId="164" fontId="3" fillId="0" borderId="1" xfId="0" applyNumberFormat="1" applyFont="1" applyBorder="1"/>
    <xf numFmtId="165" fontId="3" fillId="0" borderId="1" xfId="0" applyNumberFormat="1" applyFont="1" applyBorder="1"/>
    <xf numFmtId="9" fontId="3" fillId="0" borderId="1" xfId="0" applyNumberFormat="1" applyFont="1" applyBorder="1"/>
    <xf numFmtId="0" fontId="1" fillId="2" borderId="0" xfId="1" applyFill="1"/>
    <xf numFmtId="0" fontId="0" fillId="0" borderId="2" xfId="0" pivotButton="1" applyBorder="1"/>
    <xf numFmtId="0" fontId="0" fillId="0" borderId="2" xfId="0" applyBorder="1"/>
    <xf numFmtId="0" fontId="0" fillId="0" borderId="3" xfId="0" applyBorder="1"/>
    <xf numFmtId="0" fontId="0" fillId="0" borderId="2" xfId="0" applyBorder="1" applyAlignment="1">
      <alignment horizontal="left"/>
    </xf>
    <xf numFmtId="164" fontId="0" fillId="0" borderId="2" xfId="0" applyNumberFormat="1" applyBorder="1"/>
    <xf numFmtId="164" fontId="0" fillId="0" borderId="3" xfId="0" applyNumberFormat="1" applyBorder="1"/>
    <xf numFmtId="0" fontId="0" fillId="0" borderId="4" xfId="0" applyBorder="1" applyAlignment="1">
      <alignment horizontal="left"/>
    </xf>
    <xf numFmtId="164" fontId="0" fillId="0" borderId="4" xfId="0" applyNumberFormat="1" applyBorder="1"/>
    <xf numFmtId="164" fontId="0" fillId="0" borderId="5" xfId="0" applyNumberFormat="1" applyBorder="1"/>
    <xf numFmtId="0" fontId="0" fillId="0" borderId="6" xfId="0" applyBorder="1" applyAlignment="1">
      <alignment horizontal="left"/>
    </xf>
    <xf numFmtId="164" fontId="0" fillId="0" borderId="6" xfId="0" applyNumberFormat="1" applyBorder="1"/>
    <xf numFmtId="164" fontId="0" fillId="0" borderId="7" xfId="0" applyNumberFormat="1" applyBorder="1"/>
    <xf numFmtId="0" fontId="0" fillId="0" borderId="8" xfId="0" applyBorder="1"/>
    <xf numFmtId="9" fontId="0" fillId="0" borderId="9" xfId="0" applyNumberFormat="1" applyBorder="1"/>
    <xf numFmtId="0" fontId="0" fillId="0" borderId="8" xfId="0" applyNumberFormat="1" applyBorder="1"/>
    <xf numFmtId="0" fontId="0" fillId="0" borderId="10" xfId="0" applyNumberFormat="1" applyBorder="1"/>
    <xf numFmtId="0" fontId="0" fillId="0" borderId="9" xfId="0" applyNumberFormat="1" applyBorder="1"/>
    <xf numFmtId="0" fontId="0" fillId="0" borderId="6" xfId="0" applyNumberFormat="1" applyBorder="1"/>
    <xf numFmtId="0" fontId="0" fillId="0" borderId="7" xfId="0" applyNumberFormat="1" applyBorder="1"/>
    <xf numFmtId="0" fontId="0" fillId="0" borderId="11" xfId="0" applyBorder="1"/>
    <xf numFmtId="0" fontId="0" fillId="0" borderId="12" xfId="0" applyNumberFormat="1" applyBorder="1"/>
    <xf numFmtId="44" fontId="3" fillId="0" borderId="1" xfId="2" applyFont="1" applyBorder="1"/>
  </cellXfs>
  <cellStyles count="3">
    <cellStyle name="Currency" xfId="2" builtinId="4"/>
    <cellStyle name="Normal" xfId="0" builtinId="0"/>
    <cellStyle name="Normal 3" xfId="1"/>
  </cellStyles>
  <dxfs count="3">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s>
  <tableStyles count="2">
    <tableStyle name="Data-style" pivot="0" count="3">
      <tableStyleElement type="headerRow" dxfId="2"/>
      <tableStyleElement type="firstRowStripe" dxfId="1"/>
      <tableStyleElement type="secondRowStripe" dxfId="0"/>
    </tableStyle>
    <tableStyle name="Invisible" pivot="0" table="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tx1"/>
              </a:solidFill>
              <a:ln w="19050">
                <a:solidFill>
                  <a:schemeClr val="lt1"/>
                </a:solidFill>
              </a:ln>
              <a:effectLst/>
            </c:spPr>
            <c:extLst xmlns:c16r2="http://schemas.microsoft.com/office/drawing/2015/06/chart">
              <c:ext xmlns:c16="http://schemas.microsoft.com/office/drawing/2014/chart" uri="{C3380CC4-5D6E-409C-BE32-E72D297353CC}">
                <c16:uniqueId val="{00000001-6A8A-4563-BB64-6CD158D223AE}"/>
              </c:ext>
            </c:extLst>
          </c:dPt>
          <c:dPt>
            <c:idx val="1"/>
            <c:bubble3D val="0"/>
            <c:spPr>
              <a:solidFill>
                <a:schemeClr val="bg1">
                  <a:lumMod val="75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3-6A8A-4563-BB64-6CD158D223AE}"/>
              </c:ext>
            </c:extLst>
          </c:dPt>
          <c:dLbls>
            <c:dLbl>
              <c:idx val="0"/>
              <c:layout>
                <c:manualLayout>
                  <c:x val="-0.10990758040838115"/>
                  <c:y val="-0.26376033774080132"/>
                </c:manualLayout>
              </c:layout>
              <c:spPr>
                <a:noFill/>
                <a:ln>
                  <a:noFill/>
                </a:ln>
                <a:effectLst/>
              </c:spPr>
              <c:txPr>
                <a:bodyPr rot="0" spcFirstLastPara="1" vertOverflow="ellipsis" vert="horz" wrap="square" lIns="38100" tIns="19050" rIns="38100" bIns="19050" anchor="ctr" anchorCtr="1">
                  <a:noAutofit/>
                </a:bodyPr>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manualLayout>
                      <c:w val="0.26256228035054946"/>
                      <c:h val="0.19130144109344824"/>
                    </c:manualLayout>
                  </c15:layout>
                </c:ext>
                <c:ext xmlns:c16="http://schemas.microsoft.com/office/drawing/2014/chart" uri="{C3380CC4-5D6E-409C-BE32-E72D297353CC}">
                  <c16:uniqueId val="{00000001-6A8A-4563-BB64-6CD158D223AE}"/>
                </c:ext>
              </c:extLst>
            </c:dLbl>
            <c:dLbl>
              <c:idx val="1"/>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6A8A-4563-BB64-6CD158D223AE}"/>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val>
            <c:numRef>
              <c:f>'Pivot Tables'!$E$8:$E$9</c:f>
              <c:numCache>
                <c:formatCode>0%</c:formatCode>
                <c:ptCount val="2"/>
                <c:pt idx="0">
                  <c:v>0.85555555555555574</c:v>
                </c:pt>
                <c:pt idx="1">
                  <c:v>0.14444444444444426</c:v>
                </c:pt>
              </c:numCache>
            </c:numRef>
          </c:val>
          <c:extLst xmlns:c16r2="http://schemas.microsoft.com/office/drawing/2015/06/chart">
            <c:ext xmlns:c16="http://schemas.microsoft.com/office/drawing/2014/chart" uri="{C3380CC4-5D6E-409C-BE32-E72D297353CC}">
              <c16:uniqueId val="{00000004-6A8A-4563-BB64-6CD158D223AE}"/>
            </c:ext>
          </c:extLst>
        </c:ser>
        <c:dLbls>
          <c:showLegendKey val="0"/>
          <c:showVal val="1"/>
          <c:showCatName val="0"/>
          <c:showSerName val="0"/>
          <c:showPercent val="0"/>
          <c:showBubbleSize val="0"/>
          <c:showLeaderLines val="1"/>
        </c:dLbls>
        <c:firstSliceAng val="0"/>
        <c:holeSize val="60"/>
      </c:doughnutChart>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tx1"/>
              </a:solidFill>
              <a:ln w="19050">
                <a:solidFill>
                  <a:schemeClr val="lt1"/>
                </a:solidFill>
              </a:ln>
              <a:effectLst/>
            </c:spPr>
            <c:extLst xmlns:c16r2="http://schemas.microsoft.com/office/drawing/2015/06/chart">
              <c:ext xmlns:c16="http://schemas.microsoft.com/office/drawing/2014/chart" uri="{C3380CC4-5D6E-409C-BE32-E72D297353CC}">
                <c16:uniqueId val="{00000007-E221-4493-829E-A910D38A887D}"/>
              </c:ext>
            </c:extLst>
          </c:dPt>
          <c:dPt>
            <c:idx val="1"/>
            <c:bubble3D val="0"/>
            <c:spPr>
              <a:solidFill>
                <a:schemeClr val="bg1">
                  <a:lumMod val="75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9-E221-4493-829E-A910D38A887D}"/>
              </c:ext>
            </c:extLst>
          </c:dPt>
          <c:dLbls>
            <c:dLbl>
              <c:idx val="0"/>
              <c:layout>
                <c:manualLayout>
                  <c:x val="-0.10990758040838115"/>
                  <c:y val="-0.26376033774080132"/>
                </c:manualLayout>
              </c:layout>
              <c:spPr>
                <a:noFill/>
                <a:ln>
                  <a:noFill/>
                </a:ln>
                <a:effectLst/>
              </c:spPr>
              <c:txPr>
                <a:bodyPr rot="0" spcFirstLastPara="1" vertOverflow="ellipsis" vert="horz" wrap="square" lIns="38100" tIns="19050" rIns="38100" bIns="19050" anchor="ctr" anchorCtr="1">
                  <a:noAutofit/>
                </a:bodyPr>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manualLayout>
                      <c:w val="0.26256228035054946"/>
                      <c:h val="0.19130144109344824"/>
                    </c:manualLayout>
                  </c15:layout>
                </c:ext>
                <c:ext xmlns:c16="http://schemas.microsoft.com/office/drawing/2014/chart" uri="{C3380CC4-5D6E-409C-BE32-E72D297353CC}">
                  <c16:uniqueId val="{00000007-E221-4493-829E-A910D38A887D}"/>
                </c:ext>
              </c:extLst>
            </c:dLbl>
            <c:dLbl>
              <c:idx val="1"/>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9-E221-4493-829E-A910D38A887D}"/>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strRef>
              <c:f>'Pivot Tables'!$D$14:$D$15</c:f>
              <c:strCache>
                <c:ptCount val="2"/>
                <c:pt idx="0">
                  <c:v>Customer Completion</c:v>
                </c:pt>
                <c:pt idx="1">
                  <c:v>Customer Incompletion</c:v>
                </c:pt>
              </c:strCache>
            </c:strRef>
          </c:cat>
          <c:val>
            <c:numRef>
              <c:f>'Pivot Tables'!$E$14:$E$15</c:f>
              <c:numCache>
                <c:formatCode>0%</c:formatCode>
                <c:ptCount val="2"/>
                <c:pt idx="0">
                  <c:v>0.8447619047619046</c:v>
                </c:pt>
                <c:pt idx="1">
                  <c:v>0.1552380952380954</c:v>
                </c:pt>
              </c:numCache>
            </c:numRef>
          </c:val>
          <c:extLst xmlns:c16r2="http://schemas.microsoft.com/office/drawing/2015/06/chart">
            <c:ext xmlns:c16="http://schemas.microsoft.com/office/drawing/2014/chart" uri="{C3380CC4-5D6E-409C-BE32-E72D297353CC}">
              <c16:uniqueId val="{0000000A-E221-4493-829E-A910D38A887D}"/>
            </c:ext>
          </c:extLst>
        </c:ser>
        <c:dLbls>
          <c:showLegendKey val="0"/>
          <c:showVal val="1"/>
          <c:showCatName val="0"/>
          <c:showSerName val="0"/>
          <c:showPercent val="0"/>
          <c:showBubbleSize val="0"/>
          <c:showLeaderLines val="1"/>
        </c:dLbls>
        <c:firstSliceAng val="0"/>
        <c:holeSize val="60"/>
      </c:doughnutChart>
    </c:plotArea>
    <c:plotVisOnly val="1"/>
    <c:dispBlanksAs val="gap"/>
    <c:showDLblsOverMax val="0"/>
    <c:extLst xmlns:c16r2="http://schemas.microsoft.com/office/drawing/2015/06/char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tx1"/>
              </a:solidFill>
              <a:ln w="19050">
                <a:solidFill>
                  <a:schemeClr val="lt1"/>
                </a:solidFill>
              </a:ln>
              <a:effectLst/>
            </c:spPr>
            <c:extLst xmlns:c16r2="http://schemas.microsoft.com/office/drawing/2015/06/chart">
              <c:ext xmlns:c16="http://schemas.microsoft.com/office/drawing/2014/chart" uri="{C3380CC4-5D6E-409C-BE32-E72D297353CC}">
                <c16:uniqueId val="{00000007-8101-4909-B199-E8D5ADEFC305}"/>
              </c:ext>
            </c:extLst>
          </c:dPt>
          <c:dPt>
            <c:idx val="1"/>
            <c:bubble3D val="0"/>
            <c:spPr>
              <a:solidFill>
                <a:schemeClr val="bg1">
                  <a:lumMod val="75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9-8101-4909-B199-E8D5ADEFC305}"/>
              </c:ext>
            </c:extLst>
          </c:dPt>
          <c:dLbls>
            <c:dLbl>
              <c:idx val="0"/>
              <c:layout>
                <c:manualLayout>
                  <c:x val="-7.6741460161930758E-2"/>
                  <c:y val="-0.26376014317886326"/>
                </c:manualLayout>
              </c:layout>
              <c:spPr>
                <a:noFill/>
                <a:ln>
                  <a:noFill/>
                </a:ln>
                <a:effectLst/>
              </c:spPr>
              <c:txPr>
                <a:bodyPr rot="0" spcFirstLastPara="1" vertOverflow="ellipsis" vert="horz" wrap="square" lIns="38100" tIns="19050" rIns="38100" bIns="19050" anchor="ctr" anchorCtr="1">
                  <a:noAutofit/>
                </a:bodyPr>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manualLayout>
                      <c:w val="0.26256228035054946"/>
                      <c:h val="0.19130144109344824"/>
                    </c:manualLayout>
                  </c15:layout>
                </c:ext>
                <c:ext xmlns:c16="http://schemas.microsoft.com/office/drawing/2014/chart" uri="{C3380CC4-5D6E-409C-BE32-E72D297353CC}">
                  <c16:uniqueId val="{00000007-8101-4909-B199-E8D5ADEFC305}"/>
                </c:ext>
              </c:extLst>
            </c:dLbl>
            <c:dLbl>
              <c:idx val="1"/>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9-8101-4909-B199-E8D5ADEFC305}"/>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strRef>
              <c:f>'Pivot Tables'!$D$11:$D$12</c:f>
              <c:strCache>
                <c:ptCount val="2"/>
                <c:pt idx="0">
                  <c:v>Profit Completion</c:v>
                </c:pt>
                <c:pt idx="1">
                  <c:v>Profit Incompletion</c:v>
                </c:pt>
              </c:strCache>
            </c:strRef>
          </c:cat>
          <c:val>
            <c:numRef>
              <c:f>'Pivot Tables'!$E$11:$E$12</c:f>
              <c:numCache>
                <c:formatCode>0%</c:formatCode>
                <c:ptCount val="2"/>
                <c:pt idx="0">
                  <c:v>0.85492063492063519</c:v>
                </c:pt>
                <c:pt idx="1">
                  <c:v>0.14507936507936481</c:v>
                </c:pt>
              </c:numCache>
            </c:numRef>
          </c:val>
          <c:extLst xmlns:c16r2="http://schemas.microsoft.com/office/drawing/2015/06/chart">
            <c:ext xmlns:c16="http://schemas.microsoft.com/office/drawing/2014/chart" uri="{C3380CC4-5D6E-409C-BE32-E72D297353CC}">
              <c16:uniqueId val="{0000000A-8101-4909-B199-E8D5ADEFC305}"/>
            </c:ext>
          </c:extLst>
        </c:ser>
        <c:dLbls>
          <c:showLegendKey val="0"/>
          <c:showVal val="1"/>
          <c:showCatName val="0"/>
          <c:showSerName val="0"/>
          <c:showPercent val="0"/>
          <c:showBubbleSize val="0"/>
          <c:showLeaderLines val="1"/>
        </c:dLbls>
        <c:firstSliceAng val="0"/>
        <c:holeSize val="60"/>
      </c:doughnutChart>
    </c:plotArea>
    <c:plotVisOnly val="1"/>
    <c:dispBlanksAs val="gap"/>
    <c:showDLblsOverMax val="0"/>
    <c:extLst xmlns:c16r2="http://schemas.microsoft.com/office/drawing/2015/06/char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Excel_Dashboards_in_2023(1).xlsx]Pivot Tables!PivotTable15</c:name>
    <c:fmtId val="0"/>
  </c:pivotSource>
  <c:chart>
    <c:autoTitleDeleted val="1"/>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2"/>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stacked"/>
        <c:varyColors val="0"/>
        <c:ser>
          <c:idx val="0"/>
          <c:order val="0"/>
          <c:tx>
            <c:strRef>
              <c:f>'Pivot Tables'!$I$2</c:f>
              <c:strCache>
                <c:ptCount val="1"/>
                <c:pt idx="0">
                  <c:v>Sum of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dLbls>
          <c:cat>
            <c:strRef>
              <c:f>'Pivot Tables'!$H$3:$H$12</c:f>
              <c:strCache>
                <c:ptCount val="9"/>
                <c:pt idx="0">
                  <c:v>Jan</c:v>
                </c:pt>
                <c:pt idx="1">
                  <c:v>Feb</c:v>
                </c:pt>
                <c:pt idx="2">
                  <c:v>Mar</c:v>
                </c:pt>
                <c:pt idx="3">
                  <c:v>Apr</c:v>
                </c:pt>
                <c:pt idx="4">
                  <c:v>May</c:v>
                </c:pt>
                <c:pt idx="5">
                  <c:v>Jun</c:v>
                </c:pt>
                <c:pt idx="6">
                  <c:v>Jul</c:v>
                </c:pt>
                <c:pt idx="7">
                  <c:v>Aug</c:v>
                </c:pt>
                <c:pt idx="8">
                  <c:v>Sep</c:v>
                </c:pt>
              </c:strCache>
            </c:strRef>
          </c:cat>
          <c:val>
            <c:numRef>
              <c:f>'Pivot Tables'!$I$3:$I$12</c:f>
              <c:numCache>
                <c:formatCode>_-* #,##0_-;\-* #,##0_-;_-* "-"??_-;_-@</c:formatCode>
                <c:ptCount val="9"/>
                <c:pt idx="0">
                  <c:v>30000</c:v>
                </c:pt>
                <c:pt idx="1">
                  <c:v>45000</c:v>
                </c:pt>
                <c:pt idx="2">
                  <c:v>60000</c:v>
                </c:pt>
                <c:pt idx="3">
                  <c:v>54999.999999999993</c:v>
                </c:pt>
                <c:pt idx="4">
                  <c:v>80000.000000000015</c:v>
                </c:pt>
                <c:pt idx="5">
                  <c:v>100000.00000000001</c:v>
                </c:pt>
                <c:pt idx="6">
                  <c:v>129940.69999999998</c:v>
                </c:pt>
                <c:pt idx="7">
                  <c:v>130000.00000000003</c:v>
                </c:pt>
                <c:pt idx="8">
                  <c:v>125000</c:v>
                </c:pt>
              </c:numCache>
            </c:numRef>
          </c:val>
          <c:extLst xmlns:c16r2="http://schemas.microsoft.com/office/drawing/2015/06/chart">
            <c:ext xmlns:c16="http://schemas.microsoft.com/office/drawing/2014/chart" uri="{C3380CC4-5D6E-409C-BE32-E72D297353CC}">
              <c16:uniqueId val="{00000002-A5F2-427B-A451-F0F1F259CE5F}"/>
            </c:ext>
          </c:extLst>
        </c:ser>
        <c:ser>
          <c:idx val="1"/>
          <c:order val="1"/>
          <c:tx>
            <c:strRef>
              <c:f>'Pivot Tables'!$J$2</c:f>
              <c:strCache>
                <c:ptCount val="1"/>
                <c:pt idx="0">
                  <c:v>Sum of Target Sales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dLbls>
          <c:cat>
            <c:strRef>
              <c:f>'Pivot Tables'!$H$3:$H$12</c:f>
              <c:strCache>
                <c:ptCount val="9"/>
                <c:pt idx="0">
                  <c:v>Jan</c:v>
                </c:pt>
                <c:pt idx="1">
                  <c:v>Feb</c:v>
                </c:pt>
                <c:pt idx="2">
                  <c:v>Mar</c:v>
                </c:pt>
                <c:pt idx="3">
                  <c:v>Apr</c:v>
                </c:pt>
                <c:pt idx="4">
                  <c:v>May</c:v>
                </c:pt>
                <c:pt idx="5">
                  <c:v>Jun</c:v>
                </c:pt>
                <c:pt idx="6">
                  <c:v>Jul</c:v>
                </c:pt>
                <c:pt idx="7">
                  <c:v>Aug</c:v>
                </c:pt>
                <c:pt idx="8">
                  <c:v>Sep</c:v>
                </c:pt>
              </c:strCache>
            </c:strRef>
          </c:cat>
          <c:val>
            <c:numRef>
              <c:f>'Pivot Tables'!$J$3:$J$12</c:f>
              <c:numCache>
                <c:formatCode>_-* #,##0_-;\-* #,##0_-;_-* "-"??_-;_-@</c:formatCode>
                <c:ptCount val="9"/>
                <c:pt idx="0">
                  <c:v>20000.000000000004</c:v>
                </c:pt>
                <c:pt idx="1">
                  <c:v>10000.000000000002</c:v>
                </c:pt>
                <c:pt idx="2">
                  <c:v>10000.000000000002</c:v>
                </c:pt>
                <c:pt idx="3">
                  <c:v>40000.000000000007</c:v>
                </c:pt>
                <c:pt idx="4">
                  <c:v>20000.000000000004</c:v>
                </c:pt>
                <c:pt idx="5">
                  <c:v>5999.9999999999991</c:v>
                </c:pt>
                <c:pt idx="6">
                  <c:v>5000.0000000000009</c:v>
                </c:pt>
                <c:pt idx="7">
                  <c:v>5000.0000000000009</c:v>
                </c:pt>
                <c:pt idx="8">
                  <c:v>2000.0000000000002</c:v>
                </c:pt>
              </c:numCache>
            </c:numRef>
          </c:val>
          <c:extLst xmlns:c16r2="http://schemas.microsoft.com/office/drawing/2015/06/chart">
            <c:ext xmlns:c16="http://schemas.microsoft.com/office/drawing/2014/chart" uri="{C3380CC4-5D6E-409C-BE32-E72D297353CC}">
              <c16:uniqueId val="{00000003-A5F2-427B-A451-F0F1F259CE5F}"/>
            </c:ext>
          </c:extLst>
        </c:ser>
        <c:dLbls>
          <c:dLblPos val="ctr"/>
          <c:showLegendKey val="0"/>
          <c:showVal val="1"/>
          <c:showCatName val="0"/>
          <c:showSerName val="0"/>
          <c:showPercent val="0"/>
          <c:showBubbleSize val="0"/>
        </c:dLbls>
        <c:gapWidth val="30"/>
        <c:overlap val="100"/>
        <c:axId val="279003136"/>
        <c:axId val="279004672"/>
      </c:barChart>
      <c:catAx>
        <c:axId val="2790031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004672"/>
        <c:crosses val="autoZero"/>
        <c:auto val="1"/>
        <c:lblAlgn val="ctr"/>
        <c:lblOffset val="100"/>
        <c:noMultiLvlLbl val="0"/>
      </c:catAx>
      <c:valAx>
        <c:axId val="279004672"/>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003136"/>
        <c:crosses val="autoZero"/>
        <c:crossBetween val="between"/>
      </c:valAx>
      <c:spPr>
        <a:noFill/>
        <a:ln>
          <a:solidFill>
            <a:schemeClr val="bg1"/>
          </a:solid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'Pivot Tables'!$M$2</c:f>
              <c:strCache>
                <c:ptCount val="1"/>
                <c:pt idx="0">
                  <c:v>Sum of Customers</c:v>
                </c:pt>
              </c:strCache>
            </c:strRef>
          </c:tx>
          <c:spPr>
            <a:ln w="28575" cap="rnd">
              <a:solidFill>
                <a:schemeClr val="accent1">
                  <a:shade val="15000"/>
                  <a:alpha val="96000"/>
                </a:schemeClr>
              </a:solidFill>
              <a:round/>
            </a:ln>
            <a:effectLst/>
          </c:spPr>
          <c:marker>
            <c:symbol val="circle"/>
            <c:size val="8"/>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Tables'!$L$3:$L$11</c:f>
              <c:strCache>
                <c:ptCount val="9"/>
                <c:pt idx="0">
                  <c:v>Jan</c:v>
                </c:pt>
                <c:pt idx="1">
                  <c:v>Feb</c:v>
                </c:pt>
                <c:pt idx="2">
                  <c:v>Mar</c:v>
                </c:pt>
                <c:pt idx="3">
                  <c:v>Apr</c:v>
                </c:pt>
                <c:pt idx="4">
                  <c:v>May</c:v>
                </c:pt>
                <c:pt idx="5">
                  <c:v>Jun</c:v>
                </c:pt>
                <c:pt idx="6">
                  <c:v>Jul</c:v>
                </c:pt>
                <c:pt idx="7">
                  <c:v>Aug</c:v>
                </c:pt>
                <c:pt idx="8">
                  <c:v>Sep</c:v>
                </c:pt>
              </c:strCache>
            </c:strRef>
          </c:cat>
          <c:val>
            <c:numRef>
              <c:f>'Pivot Tables'!$M$3:$M$11</c:f>
              <c:numCache>
                <c:formatCode>General</c:formatCode>
                <c:ptCount val="9"/>
                <c:pt idx="0">
                  <c:v>300</c:v>
                </c:pt>
                <c:pt idx="1">
                  <c:v>310</c:v>
                </c:pt>
                <c:pt idx="2">
                  <c:v>300</c:v>
                </c:pt>
                <c:pt idx="3">
                  <c:v>700</c:v>
                </c:pt>
                <c:pt idx="4">
                  <c:v>650</c:v>
                </c:pt>
                <c:pt idx="5">
                  <c:v>1600</c:v>
                </c:pt>
                <c:pt idx="6">
                  <c:v>1800</c:v>
                </c:pt>
                <c:pt idx="7">
                  <c:v>1700</c:v>
                </c:pt>
                <c:pt idx="8">
                  <c:v>2000</c:v>
                </c:pt>
              </c:numCache>
            </c:numRef>
          </c:val>
          <c:smooth val="1"/>
          <c:extLst xmlns:c16r2="http://schemas.microsoft.com/office/drawing/2015/06/chart">
            <c:ext xmlns:c16="http://schemas.microsoft.com/office/drawing/2014/chart" uri="{C3380CC4-5D6E-409C-BE32-E72D297353CC}">
              <c16:uniqueId val="{00000000-84D7-4BCD-864B-ED854C0D8095}"/>
            </c:ext>
          </c:extLst>
        </c:ser>
        <c:dLbls>
          <c:dLblPos val="t"/>
          <c:showLegendKey val="0"/>
          <c:showVal val="1"/>
          <c:showCatName val="0"/>
          <c:showSerName val="0"/>
          <c:showPercent val="0"/>
          <c:showBubbleSize val="0"/>
        </c:dLbls>
        <c:marker val="1"/>
        <c:smooth val="0"/>
        <c:axId val="279024768"/>
        <c:axId val="279027712"/>
      </c:lineChart>
      <c:catAx>
        <c:axId val="2790247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027712"/>
        <c:crosses val="autoZero"/>
        <c:auto val="1"/>
        <c:lblAlgn val="ctr"/>
        <c:lblOffset val="100"/>
        <c:noMultiLvlLbl val="0"/>
      </c:catAx>
      <c:valAx>
        <c:axId val="279027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024768"/>
        <c:crosses val="autoZero"/>
        <c:crossBetween val="between"/>
      </c:valAx>
      <c:spPr>
        <a:noFill/>
        <a:ln>
          <a:solidFill>
            <a:schemeClr val="bg1"/>
          </a:solid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'Pivot Tables'!$P$2</c:f>
              <c:strCache>
                <c:ptCount val="1"/>
                <c:pt idx="0">
                  <c:v>Sum of Profit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Tables'!$O$3:$O$9</c:f>
              <c:strCache>
                <c:ptCount val="7"/>
                <c:pt idx="0">
                  <c:v>Argentina</c:v>
                </c:pt>
                <c:pt idx="1">
                  <c:v>Brazil</c:v>
                </c:pt>
                <c:pt idx="2">
                  <c:v>Chicaco</c:v>
                </c:pt>
                <c:pt idx="3">
                  <c:v>Chile</c:v>
                </c:pt>
                <c:pt idx="4">
                  <c:v>Columbia</c:v>
                </c:pt>
                <c:pt idx="5">
                  <c:v>Los Angeles</c:v>
                </c:pt>
                <c:pt idx="6">
                  <c:v>Peru</c:v>
                </c:pt>
              </c:strCache>
            </c:strRef>
          </c:cat>
          <c:val>
            <c:numRef>
              <c:f>'Pivot Tables'!$P$3:$P$9</c:f>
              <c:numCache>
                <c:formatCode>General</c:formatCode>
                <c:ptCount val="7"/>
                <c:pt idx="0">
                  <c:v>126081</c:v>
                </c:pt>
                <c:pt idx="1">
                  <c:v>129875</c:v>
                </c:pt>
                <c:pt idx="2">
                  <c:v>126793</c:v>
                </c:pt>
                <c:pt idx="3">
                  <c:v>128833</c:v>
                </c:pt>
                <c:pt idx="4">
                  <c:v>125980</c:v>
                </c:pt>
                <c:pt idx="5">
                  <c:v>126209</c:v>
                </c:pt>
                <c:pt idx="6">
                  <c:v>127340</c:v>
                </c:pt>
              </c:numCache>
            </c:numRef>
          </c:val>
          <c:extLst xmlns:c16r2="http://schemas.microsoft.com/office/drawing/2015/06/chart">
            <c:ext xmlns:c16="http://schemas.microsoft.com/office/drawing/2014/chart" uri="{C3380CC4-5D6E-409C-BE32-E72D297353CC}">
              <c16:uniqueId val="{00000000-E055-44D0-94B1-C6333A010084}"/>
            </c:ext>
          </c:extLst>
        </c:ser>
        <c:dLbls>
          <c:dLblPos val="outEnd"/>
          <c:showLegendKey val="0"/>
          <c:showVal val="1"/>
          <c:showCatName val="0"/>
          <c:showSerName val="0"/>
          <c:showPercent val="0"/>
          <c:showBubbleSize val="0"/>
        </c:dLbls>
        <c:gapWidth val="30"/>
        <c:axId val="279055744"/>
        <c:axId val="279062784"/>
      </c:barChart>
      <c:catAx>
        <c:axId val="279055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062784"/>
        <c:crosses val="autoZero"/>
        <c:auto val="1"/>
        <c:lblAlgn val="ctr"/>
        <c:lblOffset val="100"/>
        <c:noMultiLvlLbl val="0"/>
      </c:catAx>
      <c:valAx>
        <c:axId val="2790627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055744"/>
        <c:crosses val="autoZero"/>
        <c:crossBetween val="between"/>
      </c:valAx>
      <c:spPr>
        <a:noFill/>
        <a:ln>
          <a:solidFill>
            <a:schemeClr val="bg1"/>
          </a:solid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201930</xdr:colOff>
      <xdr:row>1</xdr:row>
      <xdr:rowOff>64770</xdr:rowOff>
    </xdr:from>
    <xdr:to>
      <xdr:col>4</xdr:col>
      <xdr:colOff>114300</xdr:colOff>
      <xdr:row>20</xdr:row>
      <xdr:rowOff>95250</xdr:rowOff>
    </xdr:to>
    <xdr:sp macro="" textlink="">
      <xdr:nvSpPr>
        <xdr:cNvPr id="2" name="Rectangle 1">
          <a:extLst>
            <a:ext uri="{FF2B5EF4-FFF2-40B4-BE49-F238E27FC236}">
              <a16:creationId xmlns="" xmlns:a16="http://schemas.microsoft.com/office/drawing/2014/main" id="{4F2BD074-F2CB-4203-86E4-2F29CFA3CFBD}"/>
            </a:ext>
          </a:extLst>
        </xdr:cNvPr>
        <xdr:cNvSpPr/>
      </xdr:nvSpPr>
      <xdr:spPr>
        <a:xfrm>
          <a:off x="201930" y="244879"/>
          <a:ext cx="2572443" cy="3452553"/>
        </a:xfrm>
        <a:prstGeom prst="rect">
          <a:avLst/>
        </a:prstGeom>
        <a:solidFill>
          <a:sysClr val="window" lastClr="FFFFFF"/>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IN" sz="2000" b="1" kern="1200">
              <a:solidFill>
                <a:sysClr val="windowText" lastClr="000000"/>
              </a:solidFill>
              <a:latin typeface="+mn-lt"/>
              <a:ea typeface="+mn-ea"/>
              <a:cs typeface="+mn-cs"/>
            </a:rPr>
            <a:t>Slicer</a:t>
          </a:r>
        </a:p>
        <a:p>
          <a:pPr marL="0" indent="0" algn="l"/>
          <a:r>
            <a:rPr lang="en-IN" sz="2000" b="1" kern="1200">
              <a:solidFill>
                <a:sysClr val="windowText" lastClr="000000"/>
              </a:solidFill>
              <a:latin typeface="+mn-lt"/>
              <a:ea typeface="+mn-ea"/>
              <a:cs typeface="+mn-cs"/>
            </a:rPr>
            <a:t>Add filter permonth here</a:t>
          </a:r>
        </a:p>
      </xdr:txBody>
    </xdr:sp>
    <xdr:clientData/>
  </xdr:twoCellAnchor>
  <xdr:twoCellAnchor>
    <xdr:from>
      <xdr:col>0</xdr:col>
      <xdr:colOff>220980</xdr:colOff>
      <xdr:row>21</xdr:row>
      <xdr:rowOff>102870</xdr:rowOff>
    </xdr:from>
    <xdr:to>
      <xdr:col>4</xdr:col>
      <xdr:colOff>133350</xdr:colOff>
      <xdr:row>40</xdr:row>
      <xdr:rowOff>133350</xdr:rowOff>
    </xdr:to>
    <xdr:sp macro="" textlink="">
      <xdr:nvSpPr>
        <xdr:cNvPr id="3" name="Rectangle 2">
          <a:extLst>
            <a:ext uri="{FF2B5EF4-FFF2-40B4-BE49-F238E27FC236}">
              <a16:creationId xmlns="" xmlns:a16="http://schemas.microsoft.com/office/drawing/2014/main" id="{5297253B-D2A9-4591-A147-E0E1ACFDDCB8}"/>
            </a:ext>
          </a:extLst>
        </xdr:cNvPr>
        <xdr:cNvSpPr/>
      </xdr:nvSpPr>
      <xdr:spPr>
        <a:xfrm>
          <a:off x="220980" y="3885161"/>
          <a:ext cx="2572443" cy="3452553"/>
        </a:xfrm>
        <a:prstGeom prst="rect">
          <a:avLst/>
        </a:prstGeom>
        <a:solidFill>
          <a:sysClr val="window" lastClr="FFFFFF"/>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kern="1200">
              <a:solidFill>
                <a:sysClr val="windowText" lastClr="000000"/>
              </a:solidFill>
              <a:latin typeface="+mn-lt"/>
              <a:ea typeface="+mn-ea"/>
              <a:cs typeface="+mn-cs"/>
            </a:rPr>
            <a:t>Slicer </a:t>
          </a:r>
        </a:p>
        <a:p>
          <a:pPr algn="l"/>
          <a:r>
            <a:rPr lang="en-IN" sz="2000" b="1" kern="1200">
              <a:solidFill>
                <a:sysClr val="windowText" lastClr="000000"/>
              </a:solidFill>
              <a:latin typeface="+mn-lt"/>
              <a:ea typeface="+mn-ea"/>
              <a:cs typeface="+mn-cs"/>
            </a:rPr>
            <a:t>Add filter per region here </a:t>
          </a:r>
        </a:p>
      </xdr:txBody>
    </xdr:sp>
    <xdr:clientData/>
  </xdr:twoCellAnchor>
  <xdr:twoCellAnchor>
    <xdr:from>
      <xdr:col>0</xdr:col>
      <xdr:colOff>201930</xdr:colOff>
      <xdr:row>41</xdr:row>
      <xdr:rowOff>160020</xdr:rowOff>
    </xdr:from>
    <xdr:to>
      <xdr:col>4</xdr:col>
      <xdr:colOff>114300</xdr:colOff>
      <xdr:row>53</xdr:row>
      <xdr:rowOff>76200</xdr:rowOff>
    </xdr:to>
    <xdr:sp macro="" textlink="">
      <xdr:nvSpPr>
        <xdr:cNvPr id="4" name="Rectangle 3">
          <a:extLst>
            <a:ext uri="{FF2B5EF4-FFF2-40B4-BE49-F238E27FC236}">
              <a16:creationId xmlns="" xmlns:a16="http://schemas.microsoft.com/office/drawing/2014/main" id="{0BA49D2D-7E20-44CB-BC57-F98668972987}"/>
            </a:ext>
          </a:extLst>
        </xdr:cNvPr>
        <xdr:cNvSpPr/>
      </xdr:nvSpPr>
      <xdr:spPr>
        <a:xfrm>
          <a:off x="201930" y="7544493"/>
          <a:ext cx="2572443" cy="2077489"/>
        </a:xfrm>
        <a:prstGeom prst="rect">
          <a:avLst/>
        </a:prstGeom>
        <a:solidFill>
          <a:sysClr val="window" lastClr="FFFFFF"/>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kern="1200">
              <a:solidFill>
                <a:sysClr val="windowText" lastClr="000000"/>
              </a:solidFill>
              <a:latin typeface="+mn-lt"/>
              <a:ea typeface="+mn-ea"/>
              <a:cs typeface="+mn-cs"/>
            </a:rPr>
            <a:t>Slicer </a:t>
          </a:r>
        </a:p>
        <a:p>
          <a:pPr algn="l"/>
          <a:r>
            <a:rPr lang="en-IN" sz="2000" b="1" kern="1200">
              <a:solidFill>
                <a:sysClr val="windowText" lastClr="000000"/>
              </a:solidFill>
              <a:latin typeface="+mn-lt"/>
              <a:ea typeface="+mn-ea"/>
              <a:cs typeface="+mn-cs"/>
            </a:rPr>
            <a:t>Add filter per qtr here</a:t>
          </a:r>
        </a:p>
      </xdr:txBody>
    </xdr:sp>
    <xdr:clientData/>
  </xdr:twoCellAnchor>
  <xdr:twoCellAnchor>
    <xdr:from>
      <xdr:col>4</xdr:col>
      <xdr:colOff>319404</xdr:colOff>
      <xdr:row>0</xdr:row>
      <xdr:rowOff>122827</xdr:rowOff>
    </xdr:from>
    <xdr:to>
      <xdr:col>34</xdr:col>
      <xdr:colOff>635000</xdr:colOff>
      <xdr:row>53</xdr:row>
      <xdr:rowOff>73026</xdr:rowOff>
    </xdr:to>
    <xdr:sp macro="" textlink="">
      <xdr:nvSpPr>
        <xdr:cNvPr id="5" name="Rectangle 4">
          <a:extLst>
            <a:ext uri="{FF2B5EF4-FFF2-40B4-BE49-F238E27FC236}">
              <a16:creationId xmlns="" xmlns:a16="http://schemas.microsoft.com/office/drawing/2014/main" id="{29C1DB95-B350-41AF-8475-6C8E373EAFFF}"/>
            </a:ext>
          </a:extLst>
        </xdr:cNvPr>
        <xdr:cNvSpPr/>
      </xdr:nvSpPr>
      <xdr:spPr>
        <a:xfrm>
          <a:off x="3011804" y="122827"/>
          <a:ext cx="20508596" cy="9373599"/>
        </a:xfrm>
        <a:prstGeom prst="rect">
          <a:avLst/>
        </a:prstGeom>
        <a:solidFill>
          <a:schemeClr val="bg1">
            <a:lumMod val="75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4</xdr:col>
      <xdr:colOff>444500</xdr:colOff>
      <xdr:row>1</xdr:row>
      <xdr:rowOff>66675</xdr:rowOff>
    </xdr:from>
    <xdr:to>
      <xdr:col>34</xdr:col>
      <xdr:colOff>558800</xdr:colOff>
      <xdr:row>5</xdr:row>
      <xdr:rowOff>51707</xdr:rowOff>
    </xdr:to>
    <xdr:sp macro="" textlink="">
      <xdr:nvSpPr>
        <xdr:cNvPr id="6" name="Rectangle: Rounded Corners 5">
          <a:extLst>
            <a:ext uri="{FF2B5EF4-FFF2-40B4-BE49-F238E27FC236}">
              <a16:creationId xmlns="" xmlns:a16="http://schemas.microsoft.com/office/drawing/2014/main" id="{944ED71D-FB5B-4645-AAF1-0EF169AAA438}"/>
            </a:ext>
          </a:extLst>
        </xdr:cNvPr>
        <xdr:cNvSpPr/>
      </xdr:nvSpPr>
      <xdr:spPr>
        <a:xfrm>
          <a:off x="3136900" y="244475"/>
          <a:ext cx="20307300" cy="696232"/>
        </a:xfrm>
        <a:prstGeom prst="roundRect">
          <a:avLst>
            <a:gd name="adj" fmla="val 9463"/>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6000" b="1" u="sng" kern="1200">
              <a:solidFill>
                <a:sysClr val="windowText" lastClr="000000"/>
              </a:solidFill>
              <a:latin typeface="+mn-lt"/>
            </a:rPr>
            <a:t>Sales </a:t>
          </a:r>
          <a:r>
            <a:rPr lang="en-IN" sz="6000" b="1" u="sng" kern="1200" baseline="0">
              <a:solidFill>
                <a:sysClr val="windowText" lastClr="000000"/>
              </a:solidFill>
              <a:latin typeface="+mn-lt"/>
            </a:rPr>
            <a:t>Dashboard 2024</a:t>
          </a:r>
          <a:endParaRPr lang="en-IN" sz="6000" b="1" u="sng" kern="1200">
            <a:solidFill>
              <a:sysClr val="windowText" lastClr="000000"/>
            </a:solidFill>
            <a:latin typeface="+mn-lt"/>
          </a:endParaRPr>
        </a:p>
      </xdr:txBody>
    </xdr:sp>
    <xdr:clientData/>
  </xdr:twoCellAnchor>
  <xdr:twoCellAnchor>
    <xdr:from>
      <xdr:col>5</xdr:col>
      <xdr:colOff>641350</xdr:colOff>
      <xdr:row>6</xdr:row>
      <xdr:rowOff>47172</xdr:rowOff>
    </xdr:from>
    <xdr:to>
      <xdr:col>12</xdr:col>
      <xdr:colOff>641350</xdr:colOff>
      <xdr:row>14</xdr:row>
      <xdr:rowOff>60325</xdr:rowOff>
    </xdr:to>
    <xdr:sp macro="" textlink="">
      <xdr:nvSpPr>
        <xdr:cNvPr id="7" name="Rectangle: Rounded Corners 6">
          <a:extLst>
            <a:ext uri="{FF2B5EF4-FFF2-40B4-BE49-F238E27FC236}">
              <a16:creationId xmlns="" xmlns:a16="http://schemas.microsoft.com/office/drawing/2014/main" id="{691C14A8-4925-4968-A943-71EE6D82C661}"/>
            </a:ext>
          </a:extLst>
        </xdr:cNvPr>
        <xdr:cNvSpPr/>
      </xdr:nvSpPr>
      <xdr:spPr>
        <a:xfrm>
          <a:off x="4006850" y="1113972"/>
          <a:ext cx="4711700" cy="1435553"/>
        </a:xfrm>
        <a:prstGeom prst="roundRect">
          <a:avLst>
            <a:gd name="adj" fmla="val 10686"/>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kern="1200">
              <a:solidFill>
                <a:sysClr val="windowText" lastClr="000000"/>
              </a:solidFill>
            </a:rPr>
            <a:t>Sales</a:t>
          </a:r>
          <a:endParaRPr lang="en-IN" sz="1800" b="1" kern="1200">
            <a:solidFill>
              <a:sysClr val="windowText" lastClr="000000"/>
            </a:solidFill>
          </a:endParaRPr>
        </a:p>
      </xdr:txBody>
    </xdr:sp>
    <xdr:clientData/>
  </xdr:twoCellAnchor>
  <xdr:twoCellAnchor>
    <xdr:from>
      <xdr:col>15</xdr:col>
      <xdr:colOff>510650</xdr:colOff>
      <xdr:row>6</xdr:row>
      <xdr:rowOff>60082</xdr:rowOff>
    </xdr:from>
    <xdr:to>
      <xdr:col>22</xdr:col>
      <xdr:colOff>596899</xdr:colOff>
      <xdr:row>14</xdr:row>
      <xdr:rowOff>76410</xdr:rowOff>
    </xdr:to>
    <xdr:sp macro="" textlink="">
      <xdr:nvSpPr>
        <xdr:cNvPr id="8" name="Rectangle: Rounded Corners 7">
          <a:extLst>
            <a:ext uri="{FF2B5EF4-FFF2-40B4-BE49-F238E27FC236}">
              <a16:creationId xmlns="" xmlns:a16="http://schemas.microsoft.com/office/drawing/2014/main" id="{B14F78E9-353E-4FD4-A0DE-ED0857ACA818}"/>
            </a:ext>
          </a:extLst>
        </xdr:cNvPr>
        <xdr:cNvSpPr/>
      </xdr:nvSpPr>
      <xdr:spPr>
        <a:xfrm>
          <a:off x="10607150" y="1126882"/>
          <a:ext cx="4797949" cy="1438728"/>
        </a:xfrm>
        <a:prstGeom prst="roundRect">
          <a:avLst>
            <a:gd name="adj" fmla="val 10287"/>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kern="1200">
              <a:solidFill>
                <a:sysClr val="windowText" lastClr="000000"/>
              </a:solidFill>
              <a:latin typeface="+mn-lt"/>
              <a:ea typeface="+mn-ea"/>
              <a:cs typeface="+mn-cs"/>
            </a:rPr>
            <a:t>Profit</a:t>
          </a:r>
        </a:p>
      </xdr:txBody>
    </xdr:sp>
    <xdr:clientData/>
  </xdr:twoCellAnchor>
  <xdr:twoCellAnchor>
    <xdr:from>
      <xdr:col>24</xdr:col>
      <xdr:colOff>362404</xdr:colOff>
      <xdr:row>5</xdr:row>
      <xdr:rowOff>164332</xdr:rowOff>
    </xdr:from>
    <xdr:to>
      <xdr:col>33</xdr:col>
      <xdr:colOff>276004</xdr:colOff>
      <xdr:row>14</xdr:row>
      <xdr:rowOff>66674</xdr:rowOff>
    </xdr:to>
    <xdr:sp macro="" textlink="">
      <xdr:nvSpPr>
        <xdr:cNvPr id="9" name="Rectangle: Rounded Corners 8">
          <a:extLst>
            <a:ext uri="{FF2B5EF4-FFF2-40B4-BE49-F238E27FC236}">
              <a16:creationId xmlns="" xmlns:a16="http://schemas.microsoft.com/office/drawing/2014/main" id="{79973A0E-3009-428D-A80C-77565ACC0C86}"/>
            </a:ext>
          </a:extLst>
        </xdr:cNvPr>
        <xdr:cNvSpPr/>
      </xdr:nvSpPr>
      <xdr:spPr>
        <a:xfrm>
          <a:off x="16516804" y="1053332"/>
          <a:ext cx="5971500" cy="1502542"/>
        </a:xfrm>
        <a:prstGeom prst="roundRect">
          <a:avLst>
            <a:gd name="adj" fmla="val 9863"/>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kern="1200">
              <a:solidFill>
                <a:sysClr val="windowText" lastClr="000000"/>
              </a:solidFill>
              <a:latin typeface="+mn-lt"/>
              <a:ea typeface="+mn-ea"/>
              <a:cs typeface="+mn-cs"/>
            </a:rPr>
            <a:t>Number of Customer</a:t>
          </a:r>
        </a:p>
      </xdr:txBody>
    </xdr:sp>
    <xdr:clientData/>
  </xdr:twoCellAnchor>
  <xdr:twoCellAnchor>
    <xdr:from>
      <xdr:col>4</xdr:col>
      <xdr:colOff>374659</xdr:colOff>
      <xdr:row>14</xdr:row>
      <xdr:rowOff>156907</xdr:rowOff>
    </xdr:from>
    <xdr:to>
      <xdr:col>17</xdr:col>
      <xdr:colOff>627784</xdr:colOff>
      <xdr:row>48</xdr:row>
      <xdr:rowOff>23783</xdr:rowOff>
    </xdr:to>
    <xdr:sp macro="" textlink="">
      <xdr:nvSpPr>
        <xdr:cNvPr id="10" name="Rectangle 9">
          <a:extLst>
            <a:ext uri="{FF2B5EF4-FFF2-40B4-BE49-F238E27FC236}">
              <a16:creationId xmlns="" xmlns:a16="http://schemas.microsoft.com/office/drawing/2014/main" id="{E785D1FD-0726-4AC1-8A65-03B119D19183}"/>
            </a:ext>
          </a:extLst>
        </xdr:cNvPr>
        <xdr:cNvSpPr/>
      </xdr:nvSpPr>
      <xdr:spPr>
        <a:xfrm>
          <a:off x="3041659" y="2690557"/>
          <a:ext cx="8920875" cy="6020026"/>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kern="1200">
              <a:solidFill>
                <a:sysClr val="windowText" lastClr="000000"/>
              </a:solidFill>
              <a:latin typeface="+mn-lt"/>
              <a:ea typeface="+mn-ea"/>
              <a:cs typeface="+mn-cs"/>
            </a:rPr>
            <a:t>sales Per month here</a:t>
          </a:r>
        </a:p>
      </xdr:txBody>
    </xdr:sp>
    <xdr:clientData/>
  </xdr:twoCellAnchor>
  <xdr:twoCellAnchor>
    <xdr:from>
      <xdr:col>17</xdr:col>
      <xdr:colOff>660312</xdr:colOff>
      <xdr:row>14</xdr:row>
      <xdr:rowOff>155298</xdr:rowOff>
    </xdr:from>
    <xdr:to>
      <xdr:col>34</xdr:col>
      <xdr:colOff>165100</xdr:colOff>
      <xdr:row>30</xdr:row>
      <xdr:rowOff>148131</xdr:rowOff>
    </xdr:to>
    <xdr:sp macro="" textlink="">
      <xdr:nvSpPr>
        <xdr:cNvPr id="11" name="Rectangle 10">
          <a:extLst>
            <a:ext uri="{FF2B5EF4-FFF2-40B4-BE49-F238E27FC236}">
              <a16:creationId xmlns="" xmlns:a16="http://schemas.microsoft.com/office/drawing/2014/main" id="{B5950E60-ADDA-41D5-BC37-2CAB257C43FE}"/>
            </a:ext>
          </a:extLst>
        </xdr:cNvPr>
        <xdr:cNvSpPr/>
      </xdr:nvSpPr>
      <xdr:spPr>
        <a:xfrm>
          <a:off x="12103012" y="2644498"/>
          <a:ext cx="10947488" cy="2837633"/>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IN" sz="2000" b="1" kern="1200">
              <a:solidFill>
                <a:sysClr val="windowText" lastClr="000000"/>
              </a:solidFill>
              <a:latin typeface="+mn-lt"/>
              <a:ea typeface="+mn-ea"/>
              <a:cs typeface="+mn-cs"/>
            </a:rPr>
            <a:t>Customer per month here</a:t>
          </a:r>
        </a:p>
      </xdr:txBody>
    </xdr:sp>
    <xdr:clientData/>
  </xdr:twoCellAnchor>
  <xdr:twoCellAnchor>
    <xdr:from>
      <xdr:col>18</xdr:col>
      <xdr:colOff>6375</xdr:colOff>
      <xdr:row>31</xdr:row>
      <xdr:rowOff>98453</xdr:rowOff>
    </xdr:from>
    <xdr:to>
      <xdr:col>34</xdr:col>
      <xdr:colOff>139700</xdr:colOff>
      <xdr:row>48</xdr:row>
      <xdr:rowOff>117475</xdr:rowOff>
    </xdr:to>
    <xdr:sp macro="" textlink="">
      <xdr:nvSpPr>
        <xdr:cNvPr id="12" name="Rectangle 11">
          <a:extLst>
            <a:ext uri="{FF2B5EF4-FFF2-40B4-BE49-F238E27FC236}">
              <a16:creationId xmlns="" xmlns:a16="http://schemas.microsoft.com/office/drawing/2014/main" id="{31A0CDEB-D04D-4EAA-844B-C06116423230}"/>
            </a:ext>
          </a:extLst>
        </xdr:cNvPr>
        <xdr:cNvSpPr/>
      </xdr:nvSpPr>
      <xdr:spPr>
        <a:xfrm>
          <a:off x="12122175" y="5610253"/>
          <a:ext cx="10902925" cy="3041622"/>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IN" sz="2000" b="1" kern="1200">
              <a:solidFill>
                <a:sysClr val="windowText" lastClr="000000"/>
              </a:solidFill>
              <a:latin typeface="+mn-lt"/>
              <a:ea typeface="+mn-ea"/>
              <a:cs typeface="+mn-cs"/>
            </a:rPr>
            <a:t>Total Profit per region</a:t>
          </a:r>
        </a:p>
      </xdr:txBody>
    </xdr:sp>
    <xdr:clientData/>
  </xdr:twoCellAnchor>
  <xdr:twoCellAnchor>
    <xdr:from>
      <xdr:col>5</xdr:col>
      <xdr:colOff>642217</xdr:colOff>
      <xdr:row>8</xdr:row>
      <xdr:rowOff>153844</xdr:rowOff>
    </xdr:from>
    <xdr:to>
      <xdr:col>10</xdr:col>
      <xdr:colOff>527051</xdr:colOff>
      <xdr:row>13</xdr:row>
      <xdr:rowOff>73025</xdr:rowOff>
    </xdr:to>
    <xdr:sp macro="" textlink="'Pivot Tables'!E3">
      <xdr:nvSpPr>
        <xdr:cNvPr id="13" name="TextBox 12">
          <a:extLst>
            <a:ext uri="{FF2B5EF4-FFF2-40B4-BE49-F238E27FC236}">
              <a16:creationId xmlns="" xmlns:a16="http://schemas.microsoft.com/office/drawing/2014/main" id="{82D6B3E2-8032-FEE6-7B06-E525044A9138}"/>
            </a:ext>
          </a:extLst>
        </xdr:cNvPr>
        <xdr:cNvSpPr txBox="1"/>
      </xdr:nvSpPr>
      <xdr:spPr>
        <a:xfrm>
          <a:off x="4007717" y="1576244"/>
          <a:ext cx="3250334" cy="80818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35DEDF4-AAED-4EE3-B2E1-9750C32B8168}" type="TxLink">
            <a:rPr lang="en-US" sz="6000" b="1" i="0" u="none" strike="noStrike" kern="1200">
              <a:solidFill>
                <a:srgbClr val="000000"/>
              </a:solidFill>
              <a:latin typeface="Calibri"/>
              <a:ea typeface="Calibri"/>
              <a:cs typeface="Calibri"/>
            </a:rPr>
            <a:pPr algn="ctr"/>
            <a:t>$7,54,941 </a:t>
          </a:fld>
          <a:endParaRPr lang="en-IN" sz="6000" b="1" kern="1200"/>
        </a:p>
      </xdr:txBody>
    </xdr:sp>
    <xdr:clientData/>
  </xdr:twoCellAnchor>
  <xdr:twoCellAnchor>
    <xdr:from>
      <xdr:col>15</xdr:col>
      <xdr:colOff>589397</xdr:colOff>
      <xdr:row>8</xdr:row>
      <xdr:rowOff>131619</xdr:rowOff>
    </xdr:from>
    <xdr:to>
      <xdr:col>20</xdr:col>
      <xdr:colOff>120650</xdr:colOff>
      <xdr:row>13</xdr:row>
      <xdr:rowOff>47625</xdr:rowOff>
    </xdr:to>
    <xdr:sp macro="" textlink="'Pivot Tables'!E4">
      <xdr:nvSpPr>
        <xdr:cNvPr id="14" name="TextBox 13">
          <a:extLst>
            <a:ext uri="{FF2B5EF4-FFF2-40B4-BE49-F238E27FC236}">
              <a16:creationId xmlns="" xmlns:a16="http://schemas.microsoft.com/office/drawing/2014/main" id="{6EB1AB8D-01EC-4901-A41F-9C1C309C742C}"/>
            </a:ext>
          </a:extLst>
        </xdr:cNvPr>
        <xdr:cNvSpPr txBox="1"/>
      </xdr:nvSpPr>
      <xdr:spPr>
        <a:xfrm>
          <a:off x="10685897" y="1554019"/>
          <a:ext cx="2896753" cy="80500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78D208CB-1DA2-4723-96A6-2765417F9ED9}" type="TxLink">
            <a:rPr lang="en-US" sz="6000" b="1" i="0" u="none" strike="noStrike" kern="1200">
              <a:solidFill>
                <a:srgbClr val="000000"/>
              </a:solidFill>
              <a:latin typeface="Calibri"/>
              <a:ea typeface="Calibri"/>
              <a:cs typeface="Calibri"/>
            </a:rPr>
            <a:pPr marL="0" indent="0" algn="ctr"/>
            <a:t>$8,91,111 </a:t>
          </a:fld>
          <a:endParaRPr lang="en-IN" sz="6000" b="1" i="0" u="none" strike="noStrike" kern="1200">
            <a:solidFill>
              <a:srgbClr val="000000"/>
            </a:solidFill>
            <a:latin typeface="Calibri"/>
            <a:ea typeface="Calibri"/>
            <a:cs typeface="Calibri"/>
          </a:endParaRPr>
        </a:p>
      </xdr:txBody>
    </xdr:sp>
    <xdr:clientData/>
  </xdr:twoCellAnchor>
  <xdr:twoCellAnchor>
    <xdr:from>
      <xdr:col>24</xdr:col>
      <xdr:colOff>506269</xdr:colOff>
      <xdr:row>8</xdr:row>
      <xdr:rowOff>144896</xdr:rowOff>
    </xdr:from>
    <xdr:to>
      <xdr:col>30</xdr:col>
      <xdr:colOff>51380</xdr:colOff>
      <xdr:row>13</xdr:row>
      <xdr:rowOff>60902</xdr:rowOff>
    </xdr:to>
    <xdr:sp macro="" textlink="'Pivot Tables'!E5">
      <xdr:nvSpPr>
        <xdr:cNvPr id="15" name="TextBox 14">
          <a:extLst>
            <a:ext uri="{FF2B5EF4-FFF2-40B4-BE49-F238E27FC236}">
              <a16:creationId xmlns="" xmlns:a16="http://schemas.microsoft.com/office/drawing/2014/main" id="{BE112F47-1E8A-4D1A-9BE3-195D25624AB0}"/>
            </a:ext>
          </a:extLst>
        </xdr:cNvPr>
        <xdr:cNvSpPr txBox="1"/>
      </xdr:nvSpPr>
      <xdr:spPr>
        <a:xfrm>
          <a:off x="16660669" y="1567296"/>
          <a:ext cx="3583711" cy="80500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DA32B3EC-A7AC-4133-ABDC-00E16B5A1BCB}" type="TxLink">
            <a:rPr lang="en-US" sz="6000" b="1" i="0" u="none" strike="noStrike" kern="1200">
              <a:solidFill>
                <a:srgbClr val="000000"/>
              </a:solidFill>
              <a:latin typeface="Calibri"/>
              <a:ea typeface="Calibri"/>
              <a:cs typeface="Calibri"/>
            </a:rPr>
            <a:pPr marL="0" indent="0" algn="ctr"/>
            <a:t> 9,360 </a:t>
          </a:fld>
          <a:endParaRPr lang="en-IN" sz="6000" b="1" i="0" u="none" strike="noStrike" kern="1200">
            <a:solidFill>
              <a:srgbClr val="000000"/>
            </a:solidFill>
            <a:latin typeface="Calibri"/>
            <a:ea typeface="Calibri"/>
            <a:cs typeface="Calibri"/>
          </a:endParaRPr>
        </a:p>
      </xdr:txBody>
    </xdr:sp>
    <xdr:clientData/>
  </xdr:twoCellAnchor>
  <xdr:twoCellAnchor>
    <xdr:from>
      <xdr:col>10</xdr:col>
      <xdr:colOff>57150</xdr:colOff>
      <xdr:row>6</xdr:row>
      <xdr:rowOff>139700</xdr:rowOff>
    </xdr:from>
    <xdr:to>
      <xdr:col>12</xdr:col>
      <xdr:colOff>510540</xdr:colOff>
      <xdr:row>13</xdr:row>
      <xdr:rowOff>149225</xdr:rowOff>
    </xdr:to>
    <xdr:graphicFrame macro="">
      <xdr:nvGraphicFramePr>
        <xdr:cNvPr id="16" name="Chart 15">
          <a:extLst>
            <a:ext uri="{FF2B5EF4-FFF2-40B4-BE49-F238E27FC236}">
              <a16:creationId xmlns="" xmlns:a16="http://schemas.microsoft.com/office/drawing/2014/main" id="{C972F741-59DD-42E5-8713-5F2AD8BA34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469900</xdr:colOff>
      <xdr:row>6</xdr:row>
      <xdr:rowOff>111125</xdr:rowOff>
    </xdr:from>
    <xdr:to>
      <xdr:col>22</xdr:col>
      <xdr:colOff>469900</xdr:colOff>
      <xdr:row>14</xdr:row>
      <xdr:rowOff>38100</xdr:rowOff>
    </xdr:to>
    <xdr:graphicFrame macro="">
      <xdr:nvGraphicFramePr>
        <xdr:cNvPr id="17" name="Chart 16">
          <a:extLst>
            <a:ext uri="{FF2B5EF4-FFF2-40B4-BE49-F238E27FC236}">
              <a16:creationId xmlns="" xmlns:a16="http://schemas.microsoft.com/office/drawing/2014/main" id="{9B7F2EDE-2889-4D71-93C1-0E5D4010AB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593938</xdr:colOff>
      <xdr:row>6</xdr:row>
      <xdr:rowOff>34605</xdr:rowOff>
    </xdr:from>
    <xdr:to>
      <xdr:col>33</xdr:col>
      <xdr:colOff>195702</xdr:colOff>
      <xdr:row>14</xdr:row>
      <xdr:rowOff>44450</xdr:rowOff>
    </xdr:to>
    <xdr:graphicFrame macro="">
      <xdr:nvGraphicFramePr>
        <xdr:cNvPr id="18" name="Chart 17">
          <a:extLst>
            <a:ext uri="{FF2B5EF4-FFF2-40B4-BE49-F238E27FC236}">
              <a16:creationId xmlns="" xmlns:a16="http://schemas.microsoft.com/office/drawing/2014/main" id="{DDDE79EB-4BF8-4973-BDCE-561388E809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571500</xdr:colOff>
      <xdr:row>16</xdr:row>
      <xdr:rowOff>133350</xdr:rowOff>
    </xdr:from>
    <xdr:to>
      <xdr:col>17</xdr:col>
      <xdr:colOff>381000</xdr:colOff>
      <xdr:row>47</xdr:row>
      <xdr:rowOff>104775</xdr:rowOff>
    </xdr:to>
    <xdr:graphicFrame macro="">
      <xdr:nvGraphicFramePr>
        <xdr:cNvPr id="19" name="Chart 18">
          <a:extLst>
            <a:ext uri="{FF2B5EF4-FFF2-40B4-BE49-F238E27FC236}">
              <a16:creationId xmlns="" xmlns:a16="http://schemas.microsoft.com/office/drawing/2014/main" id="{AADFCB80-EB5C-4233-9E53-C81B1C1285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114300</xdr:colOff>
      <xdr:row>17</xdr:row>
      <xdr:rowOff>3175</xdr:rowOff>
    </xdr:from>
    <xdr:to>
      <xdr:col>33</xdr:col>
      <xdr:colOff>660399</xdr:colOff>
      <xdr:row>30</xdr:row>
      <xdr:rowOff>50801</xdr:rowOff>
    </xdr:to>
    <xdr:graphicFrame macro="">
      <xdr:nvGraphicFramePr>
        <xdr:cNvPr id="20" name="Chart 19">
          <a:extLst>
            <a:ext uri="{FF2B5EF4-FFF2-40B4-BE49-F238E27FC236}">
              <a16:creationId xmlns="" xmlns:a16="http://schemas.microsoft.com/office/drawing/2014/main" id="{51739448-D095-4084-9645-04E05668A8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97645</xdr:colOff>
      <xdr:row>33</xdr:row>
      <xdr:rowOff>152400</xdr:rowOff>
    </xdr:from>
    <xdr:to>
      <xdr:col>33</xdr:col>
      <xdr:colOff>635000</xdr:colOff>
      <xdr:row>47</xdr:row>
      <xdr:rowOff>126422</xdr:rowOff>
    </xdr:to>
    <xdr:graphicFrame macro="">
      <xdr:nvGraphicFramePr>
        <xdr:cNvPr id="21" name="Chart 20">
          <a:extLst>
            <a:ext uri="{FF2B5EF4-FFF2-40B4-BE49-F238E27FC236}">
              <a16:creationId xmlns="" xmlns:a16="http://schemas.microsoft.com/office/drawing/2014/main" id="{42EBA184-B558-44CC-A0CA-80B61D6DA5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257348</xdr:colOff>
      <xdr:row>42</xdr:row>
      <xdr:rowOff>4404</xdr:rowOff>
    </xdr:from>
    <xdr:to>
      <xdr:col>4</xdr:col>
      <xdr:colOff>27709</xdr:colOff>
      <xdr:row>53</xdr:row>
      <xdr:rowOff>13854</xdr:rowOff>
    </xdr:to>
    <mc:AlternateContent xmlns:mc="http://schemas.openxmlformats.org/markup-compatibility/2006" xmlns:a14="http://schemas.microsoft.com/office/drawing/2010/main">
      <mc:Choice Requires="a14">
        <xdr:graphicFrame macro="">
          <xdr:nvGraphicFramePr>
            <xdr:cNvPr id="22" name="Quarter">
              <a:extLst>
                <a:ext uri="{FF2B5EF4-FFF2-40B4-BE49-F238E27FC236}">
                  <a16:creationId xmlns="" xmlns:a16="http://schemas.microsoft.com/office/drawing/2014/main" id="{2AFA22E3-15A8-406E-AE12-3E9BCC7D9700}"/>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257348" y="8005404"/>
              <a:ext cx="2437361" cy="2104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220980</xdr:colOff>
      <xdr:row>21</xdr:row>
      <xdr:rowOff>102870</xdr:rowOff>
    </xdr:from>
    <xdr:to>
      <xdr:col>4</xdr:col>
      <xdr:colOff>83127</xdr:colOff>
      <xdr:row>40</xdr:row>
      <xdr:rowOff>166254</xdr:rowOff>
    </xdr:to>
    <mc:AlternateContent xmlns:mc="http://schemas.openxmlformats.org/markup-compatibility/2006" xmlns:a14="http://schemas.microsoft.com/office/drawing/2010/main">
      <mc:Choice Requires="a14">
        <xdr:graphicFrame macro="">
          <xdr:nvGraphicFramePr>
            <xdr:cNvPr id="23" name="Region">
              <a:extLst>
                <a:ext uri="{FF2B5EF4-FFF2-40B4-BE49-F238E27FC236}">
                  <a16:creationId xmlns="" xmlns:a16="http://schemas.microsoft.com/office/drawing/2014/main" id="{FFF75987-1C56-4915-B54F-2C99953214D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20980" y="4103370"/>
              <a:ext cx="2529147" cy="36828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201929</xdr:colOff>
      <xdr:row>1</xdr:row>
      <xdr:rowOff>64770</xdr:rowOff>
    </xdr:from>
    <xdr:to>
      <xdr:col>4</xdr:col>
      <xdr:colOff>69271</xdr:colOff>
      <xdr:row>20</xdr:row>
      <xdr:rowOff>69273</xdr:rowOff>
    </xdr:to>
    <mc:AlternateContent xmlns:mc="http://schemas.openxmlformats.org/markup-compatibility/2006" xmlns:a14="http://schemas.microsoft.com/office/drawing/2010/main">
      <mc:Choice Requires="a14">
        <xdr:graphicFrame macro="">
          <xdr:nvGraphicFramePr>
            <xdr:cNvPr id="24" name="Month">
              <a:extLst>
                <a:ext uri="{FF2B5EF4-FFF2-40B4-BE49-F238E27FC236}">
                  <a16:creationId xmlns="" xmlns:a16="http://schemas.microsoft.com/office/drawing/2014/main" id="{89071857-DCB3-4A55-B013-4FC10EED361B}"/>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01929" y="255270"/>
              <a:ext cx="2534342" cy="36240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upesh Dewangan" refreshedDate="45598.631638541665" createdVersion="8" refreshedVersion="8" minRefreshableVersion="3" recordCount="63">
  <cacheSource type="worksheet">
    <worksheetSource name="Table_1"/>
  </cacheSource>
  <cacheFields count="12">
    <cacheField name="Month" numFmtId="17">
      <sharedItems containsSemiMixedTypes="0" containsNonDate="0" containsDate="1" containsString="0" minDate="2023-01-01T00:00:00" maxDate="2023-09-02T00:00:00" count="9">
        <d v="2023-01-01T00:00:00"/>
        <d v="2023-02-01T00:00:00"/>
        <d v="2023-03-01T00:00:00"/>
        <d v="2023-04-01T00:00:00"/>
        <d v="2023-05-01T00:00:00"/>
        <d v="2023-06-01T00:00:00"/>
        <d v="2023-07-01T00:00:00"/>
        <d v="2023-08-01T00:00:00"/>
        <d v="2023-09-01T00:00:00"/>
      </sharedItems>
      <fieldGroup par="11"/>
    </cacheField>
    <cacheField name="Region" numFmtId="0">
      <sharedItems count="7">
        <s v="Argentina"/>
        <s v="Brazil"/>
        <s v="Chicaco"/>
        <s v="Chile"/>
        <s v="Columbia"/>
        <s v="Los Angeles"/>
        <s v="Peru"/>
      </sharedItems>
    </cacheField>
    <cacheField name="Sales" numFmtId="164">
      <sharedItems containsSemiMixedTypes="0" containsString="0" containsNumber="1" minValue="1500" maxValue="18571.428571428572" count="15">
        <n v="5000"/>
        <n v="3500"/>
        <n v="1500"/>
        <n v="6000"/>
        <n v="2500"/>
        <n v="10000"/>
        <n v="15000"/>
        <n v="4000"/>
        <n v="8571.4285714285706"/>
        <n v="7857.1428571428569"/>
        <n v="11428.571428571429"/>
        <n v="14285.714285714286"/>
        <n v="18562.957142857143"/>
        <n v="18571.428571428572"/>
        <n v="17857.142857142859"/>
      </sharedItems>
    </cacheField>
    <cacheField name="Profit" numFmtId="0">
      <sharedItems containsSemiMixedTypes="0" containsString="0" containsNumber="1" containsInteger="1" minValue="2000" maxValue="25000"/>
    </cacheField>
    <cacheField name="Target Sales" numFmtId="164">
      <sharedItems containsSemiMixedTypes="0" containsString="0" containsNumber="1" minValue="285.71428571428572" maxValue="5714.2857142857147"/>
    </cacheField>
    <cacheField name="Customers" numFmtId="0">
      <sharedItems containsSemiMixedTypes="0" containsString="0" containsNumber="1" containsInteger="1" minValue="15" maxValue="310"/>
    </cacheField>
    <cacheField name="Quarter" numFmtId="0">
      <sharedItems count="3">
        <s v="Quarter 1"/>
        <s v="Quarter 2"/>
        <s v="Quarter 3"/>
      </sharedItems>
    </cacheField>
    <cacheField name="Sales Completion Rate" numFmtId="9">
      <sharedItems containsSemiMixedTypes="0" containsString="0" containsNumber="1" minValue="0.7" maxValue="0.99"/>
    </cacheField>
    <cacheField name="Profit Completion Rate" numFmtId="9">
      <sharedItems containsSemiMixedTypes="0" containsString="0" containsNumber="1" minValue="0.7" maxValue="0.99"/>
    </cacheField>
    <cacheField name="Customer Completion Rate" numFmtId="9">
      <sharedItems containsSemiMixedTypes="0" containsString="0" containsNumber="1" minValue="0.7" maxValue="0.99"/>
    </cacheField>
    <cacheField name="Days (Month)" numFmtId="0" databaseField="0">
      <fieldGroup base="0">
        <rangePr groupBy="days" startDate="2023-01-01T00:00:00" endDate="2023-09-02T00:00:00"/>
        <groupItems count="368">
          <s v="&lt;01-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9-2023"/>
        </groupItems>
      </fieldGroup>
    </cacheField>
    <cacheField name="Months (Month)" numFmtId="0" databaseField="0">
      <fieldGroup base="0">
        <rangePr groupBy="months" startDate="2023-01-01T00:00:00" endDate="2023-09-02T00:00:00"/>
        <groupItems count="14">
          <s v="&lt;01-01-2023"/>
          <s v="Jan"/>
          <s v="Feb"/>
          <s v="Mar"/>
          <s v="Apr"/>
          <s v="May"/>
          <s v="Jun"/>
          <s v="Jul"/>
          <s v="Aug"/>
          <s v="Sep"/>
          <s v="Oct"/>
          <s v="Nov"/>
          <s v="Dec"/>
          <s v="&gt;02-09-2023"/>
        </groupItems>
      </fieldGroup>
    </cacheField>
  </cacheFields>
  <extLst>
    <ext xmlns:x14="http://schemas.microsoft.com/office/spreadsheetml/2009/9/main" uri="{725AE2AE-9491-48be-B2B4-4EB974FC3084}">
      <x14:pivotCacheDefinition pivotCacheId="254581006"/>
    </ext>
  </extLst>
</pivotCacheDefinition>
</file>

<file path=xl/pivotCache/pivotCacheRecords1.xml><?xml version="1.0" encoding="utf-8"?>
<pivotCacheRecords xmlns="http://schemas.openxmlformats.org/spreadsheetml/2006/main" xmlns:r="http://schemas.openxmlformats.org/officeDocument/2006/relationships" count="63">
  <r>
    <x v="0"/>
    <x v="0"/>
    <x v="0"/>
    <n v="2581"/>
    <n v="2857.1428571428573"/>
    <n v="80"/>
    <x v="0"/>
    <n v="0.89"/>
    <n v="0.85"/>
    <n v="0.72"/>
  </r>
  <r>
    <x v="0"/>
    <x v="1"/>
    <x v="1"/>
    <n v="3944"/>
    <n v="2857.1428571428573"/>
    <n v="30"/>
    <x v="0"/>
    <n v="0.94"/>
    <n v="0.95"/>
    <n v="0.86"/>
  </r>
  <r>
    <x v="0"/>
    <x v="2"/>
    <x v="2"/>
    <n v="3293"/>
    <n v="2857.1428571428573"/>
    <n v="15"/>
    <x v="0"/>
    <n v="0.82"/>
    <n v="0.8"/>
    <n v="0.76"/>
  </r>
  <r>
    <x v="0"/>
    <x v="3"/>
    <x v="2"/>
    <n v="2019"/>
    <n v="2857.1428571428573"/>
    <n v="40"/>
    <x v="0"/>
    <n v="0.79"/>
    <n v="0.79"/>
    <n v="0.79"/>
  </r>
  <r>
    <x v="0"/>
    <x v="4"/>
    <x v="3"/>
    <n v="2980"/>
    <n v="2857.1428571428573"/>
    <n v="100"/>
    <x v="0"/>
    <n v="0.96"/>
    <n v="0.79"/>
    <n v="0.7"/>
  </r>
  <r>
    <x v="0"/>
    <x v="5"/>
    <x v="4"/>
    <n v="2209"/>
    <n v="2857.1428571428573"/>
    <n v="15"/>
    <x v="0"/>
    <n v="0.79"/>
    <n v="0.79"/>
    <n v="0.77"/>
  </r>
  <r>
    <x v="0"/>
    <x v="6"/>
    <x v="5"/>
    <n v="2440"/>
    <n v="2857.1428571428573"/>
    <n v="20"/>
    <x v="0"/>
    <n v="0.75"/>
    <n v="0.72"/>
    <n v="0.93"/>
  </r>
  <r>
    <x v="1"/>
    <x v="0"/>
    <x v="0"/>
    <n v="2000"/>
    <n v="1428.5714285714287"/>
    <n v="90"/>
    <x v="0"/>
    <n v="0.92"/>
    <n v="0.99"/>
    <n v="0.74"/>
  </r>
  <r>
    <x v="1"/>
    <x v="1"/>
    <x v="6"/>
    <n v="14431"/>
    <n v="1428.5714285714287"/>
    <n v="30"/>
    <x v="0"/>
    <n v="0.7"/>
    <n v="0.99"/>
    <n v="0.95"/>
  </r>
  <r>
    <x v="1"/>
    <x v="2"/>
    <x v="2"/>
    <n v="3000"/>
    <n v="1428.5714285714287"/>
    <n v="15"/>
    <x v="0"/>
    <n v="0.91"/>
    <n v="0.98"/>
    <n v="0.89"/>
  </r>
  <r>
    <x v="1"/>
    <x v="3"/>
    <x v="1"/>
    <n v="4000"/>
    <n v="1428.5714285714287"/>
    <n v="40"/>
    <x v="0"/>
    <n v="0.74"/>
    <n v="0.85"/>
    <n v="0.7"/>
  </r>
  <r>
    <x v="1"/>
    <x v="4"/>
    <x v="3"/>
    <n v="2000"/>
    <n v="1428.5714285714287"/>
    <n v="100"/>
    <x v="0"/>
    <n v="0.9"/>
    <n v="0.9"/>
    <n v="0.72"/>
  </r>
  <r>
    <x v="1"/>
    <x v="5"/>
    <x v="7"/>
    <n v="2000"/>
    <n v="1428.5714285714287"/>
    <n v="15"/>
    <x v="0"/>
    <n v="0.95"/>
    <n v="0.97"/>
    <n v="0.81"/>
  </r>
  <r>
    <x v="1"/>
    <x v="6"/>
    <x v="5"/>
    <n v="2000"/>
    <n v="1428.5714285714287"/>
    <n v="20"/>
    <x v="0"/>
    <n v="0.99"/>
    <n v="0.79"/>
    <n v="0.75"/>
  </r>
  <r>
    <x v="2"/>
    <x v="0"/>
    <x v="8"/>
    <n v="4000"/>
    <n v="1428.5714285714287"/>
    <n v="45"/>
    <x v="0"/>
    <n v="0.86"/>
    <n v="0.97"/>
    <n v="0.89"/>
  </r>
  <r>
    <x v="2"/>
    <x v="1"/>
    <x v="8"/>
    <n v="6000"/>
    <n v="1428.5714285714287"/>
    <n v="43"/>
    <x v="0"/>
    <n v="0.83"/>
    <n v="0.72"/>
    <n v="0.74"/>
  </r>
  <r>
    <x v="2"/>
    <x v="2"/>
    <x v="8"/>
    <n v="6500"/>
    <n v="1428.5714285714287"/>
    <n v="43"/>
    <x v="0"/>
    <n v="0.74"/>
    <n v="0.78"/>
    <n v="0.94"/>
  </r>
  <r>
    <x v="2"/>
    <x v="3"/>
    <x v="8"/>
    <n v="12000"/>
    <n v="1428.5714285714287"/>
    <n v="43"/>
    <x v="0"/>
    <n v="0.8"/>
    <n v="0.84"/>
    <n v="0.81"/>
  </r>
  <r>
    <x v="2"/>
    <x v="4"/>
    <x v="8"/>
    <n v="3000"/>
    <n v="1428.5714285714287"/>
    <n v="43"/>
    <x v="0"/>
    <n v="0.89"/>
    <n v="0.99"/>
    <n v="0.97"/>
  </r>
  <r>
    <x v="2"/>
    <x v="5"/>
    <x v="8"/>
    <n v="2000"/>
    <n v="1428.5714285714287"/>
    <n v="40"/>
    <x v="0"/>
    <n v="0.71"/>
    <n v="0.87"/>
    <n v="0.94"/>
  </r>
  <r>
    <x v="2"/>
    <x v="6"/>
    <x v="8"/>
    <n v="2000"/>
    <n v="1428.5714285714287"/>
    <n v="43"/>
    <x v="0"/>
    <n v="0.9"/>
    <n v="0.72"/>
    <n v="0.94"/>
  </r>
  <r>
    <x v="3"/>
    <x v="0"/>
    <x v="9"/>
    <n v="3000"/>
    <n v="5714.2857142857147"/>
    <n v="100"/>
    <x v="1"/>
    <n v="0.89"/>
    <n v="0.85"/>
    <n v="0.87"/>
  </r>
  <r>
    <x v="3"/>
    <x v="1"/>
    <x v="9"/>
    <n v="4500"/>
    <n v="5714.2857142857147"/>
    <n v="100"/>
    <x v="1"/>
    <n v="0.89"/>
    <n v="0.8"/>
    <n v="0.88"/>
  </r>
  <r>
    <x v="3"/>
    <x v="2"/>
    <x v="9"/>
    <n v="5500"/>
    <n v="5714.2857142857147"/>
    <n v="100"/>
    <x v="1"/>
    <n v="0.98"/>
    <n v="0.99"/>
    <n v="0.81"/>
  </r>
  <r>
    <x v="3"/>
    <x v="3"/>
    <x v="9"/>
    <n v="10000"/>
    <n v="5714.2857142857147"/>
    <n v="100"/>
    <x v="1"/>
    <n v="0.81"/>
    <n v="0.91"/>
    <n v="0.95"/>
  </r>
  <r>
    <x v="3"/>
    <x v="4"/>
    <x v="9"/>
    <n v="2000"/>
    <n v="5714.2857142857147"/>
    <n v="100"/>
    <x v="1"/>
    <n v="0.97"/>
    <n v="0.85"/>
    <n v="0.85"/>
  </r>
  <r>
    <x v="3"/>
    <x v="5"/>
    <x v="9"/>
    <n v="2000"/>
    <n v="5714.2857142857147"/>
    <n v="100"/>
    <x v="1"/>
    <n v="0.89"/>
    <n v="0.94"/>
    <n v="0.8"/>
  </r>
  <r>
    <x v="3"/>
    <x v="6"/>
    <x v="9"/>
    <n v="2000"/>
    <n v="5714.2857142857147"/>
    <n v="100"/>
    <x v="1"/>
    <n v="0.88"/>
    <n v="0.94"/>
    <n v="0.7"/>
  </r>
  <r>
    <x v="4"/>
    <x v="0"/>
    <x v="10"/>
    <n v="20000"/>
    <n v="2857.1428571428573"/>
    <n v="90"/>
    <x v="1"/>
    <n v="0.75"/>
    <n v="0.77"/>
    <n v="0.84"/>
  </r>
  <r>
    <x v="4"/>
    <x v="1"/>
    <x v="10"/>
    <n v="17000"/>
    <n v="2857.1428571428573"/>
    <n v="80"/>
    <x v="1"/>
    <n v="0.73"/>
    <n v="0.96"/>
    <n v="0.93"/>
  </r>
  <r>
    <x v="4"/>
    <x v="2"/>
    <x v="10"/>
    <n v="16000"/>
    <n v="2857.1428571428573"/>
    <n v="90"/>
    <x v="1"/>
    <n v="0.93"/>
    <n v="0.74"/>
    <n v="0.93"/>
  </r>
  <r>
    <x v="4"/>
    <x v="3"/>
    <x v="10"/>
    <n v="12000"/>
    <n v="2857.1428571428573"/>
    <n v="110"/>
    <x v="1"/>
    <n v="0.85"/>
    <n v="0.7"/>
    <n v="0.99"/>
  </r>
  <r>
    <x v="4"/>
    <x v="4"/>
    <x v="10"/>
    <n v="20500"/>
    <n v="2857.1428571428573"/>
    <n v="90"/>
    <x v="1"/>
    <n v="0.92"/>
    <n v="0.99"/>
    <n v="0.88"/>
  </r>
  <r>
    <x v="4"/>
    <x v="5"/>
    <x v="10"/>
    <n v="21000"/>
    <n v="2857.1428571428573"/>
    <n v="100"/>
    <x v="1"/>
    <n v="0.75"/>
    <n v="0.97"/>
    <n v="0.83"/>
  </r>
  <r>
    <x v="4"/>
    <x v="6"/>
    <x v="10"/>
    <n v="21500"/>
    <n v="2857.1428571428573"/>
    <n v="90"/>
    <x v="1"/>
    <n v="0.77"/>
    <n v="0.97"/>
    <n v="0.78"/>
  </r>
  <r>
    <x v="5"/>
    <x v="0"/>
    <x v="11"/>
    <n v="22000"/>
    <n v="857.14285714285711"/>
    <n v="228"/>
    <x v="1"/>
    <n v="0.79"/>
    <n v="0.75"/>
    <n v="0.93"/>
  </r>
  <r>
    <x v="5"/>
    <x v="1"/>
    <x v="11"/>
    <n v="18000"/>
    <n v="857.14285714285711"/>
    <n v="220"/>
    <x v="1"/>
    <n v="0.81"/>
    <n v="0.98"/>
    <n v="0.86"/>
  </r>
  <r>
    <x v="5"/>
    <x v="2"/>
    <x v="11"/>
    <n v="18500"/>
    <n v="857.14285714285711"/>
    <n v="228"/>
    <x v="1"/>
    <n v="0.86"/>
    <n v="0.82"/>
    <n v="0.86"/>
  </r>
  <r>
    <x v="5"/>
    <x v="3"/>
    <x v="11"/>
    <n v="14314"/>
    <n v="857.14285714285711"/>
    <n v="238"/>
    <x v="1"/>
    <n v="0.72"/>
    <n v="0.95"/>
    <n v="0.9"/>
  </r>
  <r>
    <x v="5"/>
    <x v="4"/>
    <x v="11"/>
    <n v="21000"/>
    <n v="857.14285714285711"/>
    <n v="228"/>
    <x v="1"/>
    <n v="0.71"/>
    <n v="0.8"/>
    <n v="0.76"/>
  </r>
  <r>
    <x v="5"/>
    <x v="5"/>
    <x v="11"/>
    <n v="22500"/>
    <n v="857.14285714285711"/>
    <n v="230"/>
    <x v="1"/>
    <n v="0.97"/>
    <n v="0.95"/>
    <n v="0.85"/>
  </r>
  <r>
    <x v="5"/>
    <x v="6"/>
    <x v="11"/>
    <n v="22900"/>
    <n v="857.14285714285711"/>
    <n v="228"/>
    <x v="1"/>
    <n v="0.95"/>
    <n v="0.85"/>
    <n v="0.91"/>
  </r>
  <r>
    <x v="6"/>
    <x v="0"/>
    <x v="12"/>
    <n v="25000"/>
    <n v="714.28571428571433"/>
    <n v="250"/>
    <x v="2"/>
    <n v="0.97"/>
    <n v="0.7"/>
    <n v="0.93"/>
  </r>
  <r>
    <x v="6"/>
    <x v="1"/>
    <x v="12"/>
    <n v="22000"/>
    <n v="714.28571428571433"/>
    <n v="240"/>
    <x v="2"/>
    <n v="0.9"/>
    <n v="0.98"/>
    <n v="0.96"/>
  </r>
  <r>
    <x v="6"/>
    <x v="2"/>
    <x v="12"/>
    <n v="25000"/>
    <n v="714.28571428571433"/>
    <n v="270"/>
    <x v="2"/>
    <n v="0.9"/>
    <n v="0.95"/>
    <n v="0.98"/>
  </r>
  <r>
    <x v="6"/>
    <x v="3"/>
    <x v="12"/>
    <n v="25000"/>
    <n v="714.28571428571433"/>
    <n v="259"/>
    <x v="2"/>
    <n v="0.96"/>
    <n v="0.81"/>
    <n v="0.85"/>
  </r>
  <r>
    <x v="6"/>
    <x v="4"/>
    <x v="12"/>
    <n v="25000"/>
    <n v="714.28571428571433"/>
    <n v="260"/>
    <x v="2"/>
    <n v="0.98"/>
    <n v="0.84"/>
    <n v="0.89"/>
  </r>
  <r>
    <x v="6"/>
    <x v="5"/>
    <x v="12"/>
    <n v="25000"/>
    <n v="714.28571428571433"/>
    <n v="260"/>
    <x v="2"/>
    <n v="0.76"/>
    <n v="0.7"/>
    <n v="0.86"/>
  </r>
  <r>
    <x v="6"/>
    <x v="6"/>
    <x v="12"/>
    <n v="25000"/>
    <n v="714.28571428571433"/>
    <n v="261"/>
    <x v="2"/>
    <n v="0.91"/>
    <n v="0.77"/>
    <n v="0.75"/>
  </r>
  <r>
    <x v="7"/>
    <x v="0"/>
    <x v="13"/>
    <n v="25000"/>
    <n v="714.28571428571433"/>
    <n v="242"/>
    <x v="2"/>
    <n v="0.79"/>
    <n v="0.81"/>
    <n v="0.74"/>
  </r>
  <r>
    <x v="7"/>
    <x v="1"/>
    <x v="13"/>
    <n v="22500"/>
    <n v="714.28571428571433"/>
    <n v="250"/>
    <x v="2"/>
    <n v="0.85"/>
    <n v="0.82"/>
    <n v="0.73"/>
  </r>
  <r>
    <x v="7"/>
    <x v="2"/>
    <x v="13"/>
    <n v="25000"/>
    <n v="714.28571428571433"/>
    <n v="242"/>
    <x v="2"/>
    <n v="0.88"/>
    <n v="0.84"/>
    <n v="0.75"/>
  </r>
  <r>
    <x v="7"/>
    <x v="3"/>
    <x v="13"/>
    <n v="25000"/>
    <n v="714.28571428571433"/>
    <n v="242"/>
    <x v="2"/>
    <n v="0.81"/>
    <n v="0.92"/>
    <n v="0.91"/>
  </r>
  <r>
    <x v="7"/>
    <x v="4"/>
    <x v="13"/>
    <n v="25000"/>
    <n v="714.28571428571433"/>
    <n v="242"/>
    <x v="2"/>
    <n v="0.84"/>
    <n v="0.73"/>
    <n v="0.99"/>
  </r>
  <r>
    <x v="7"/>
    <x v="5"/>
    <x v="13"/>
    <n v="25000"/>
    <n v="714.28571428571433"/>
    <n v="240"/>
    <x v="2"/>
    <n v="0.93"/>
    <n v="0.79"/>
    <n v="0.72"/>
  </r>
  <r>
    <x v="7"/>
    <x v="6"/>
    <x v="13"/>
    <n v="25000"/>
    <n v="714.28571428571433"/>
    <n v="242"/>
    <x v="2"/>
    <n v="0.84"/>
    <n v="0.79"/>
    <n v="0.8"/>
  </r>
  <r>
    <x v="8"/>
    <x v="0"/>
    <x v="14"/>
    <n v="22500"/>
    <n v="285.71428571428572"/>
    <n v="285"/>
    <x v="2"/>
    <n v="0.85"/>
    <n v="0.91"/>
    <n v="0.84"/>
  </r>
  <r>
    <x v="8"/>
    <x v="1"/>
    <x v="14"/>
    <n v="21500"/>
    <n v="285.71428571428572"/>
    <n v="275"/>
    <x v="2"/>
    <n v="0.86"/>
    <n v="0.75"/>
    <n v="0.96"/>
  </r>
  <r>
    <x v="8"/>
    <x v="2"/>
    <x v="14"/>
    <n v="24000"/>
    <n v="285.71428571428572"/>
    <n v="285"/>
    <x v="2"/>
    <n v="0.96"/>
    <n v="0.77"/>
    <n v="0.92"/>
  </r>
  <r>
    <x v="8"/>
    <x v="3"/>
    <x v="14"/>
    <n v="24500"/>
    <n v="285.71428571428572"/>
    <n v="290"/>
    <x v="2"/>
    <n v="0.99"/>
    <n v="0.97"/>
    <n v="0.73"/>
  </r>
  <r>
    <x v="8"/>
    <x v="4"/>
    <x v="14"/>
    <n v="24500"/>
    <n v="285.71428571428572"/>
    <n v="310"/>
    <x v="2"/>
    <n v="0.77"/>
    <n v="0.72"/>
    <n v="0.85"/>
  </r>
  <r>
    <x v="8"/>
    <x v="5"/>
    <x v="14"/>
    <n v="24500"/>
    <n v="285.71428571428572"/>
    <n v="270"/>
    <x v="2"/>
    <n v="0.77"/>
    <n v="0.96"/>
    <n v="0.78"/>
  </r>
  <r>
    <x v="8"/>
    <x v="6"/>
    <x v="14"/>
    <n v="24500"/>
    <n v="285.71428571428572"/>
    <n v="285"/>
    <x v="2"/>
    <n v="0.78"/>
    <n v="0.8"/>
    <n v="0.8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D4" firstHeaderRow="0" firstDataRow="1" firstDataCol="0"/>
  <pivotFields count="12">
    <pivotField numFmtId="17" showAll="0">
      <items count="10">
        <item x="0"/>
        <item x="1"/>
        <item x="2"/>
        <item x="3"/>
        <item x="4"/>
        <item x="5"/>
        <item x="6"/>
        <item x="7"/>
        <item x="8"/>
        <item t="default"/>
      </items>
    </pivotField>
    <pivotField showAll="0"/>
    <pivotField dataField="1" numFmtId="164" showAll="0"/>
    <pivotField dataField="1" showAll="0"/>
    <pivotField dataField="1" numFmtId="164" showAll="0"/>
    <pivotField dataField="1" showAll="0"/>
    <pivotField showAll="0"/>
    <pivotField numFmtId="9" showAll="0"/>
    <pivotField numFmtId="9" showAll="0"/>
    <pivotField numFmtId="9" showAll="0"/>
    <pivotField showAll="0" defaultSubtotal="0"/>
    <pivotField showAll="0" defaultSubtotal="0">
      <items count="14">
        <item x="0"/>
        <item x="1"/>
        <item x="2"/>
        <item x="3"/>
        <item x="4"/>
        <item x="5"/>
        <item x="6"/>
        <item x="7"/>
        <item x="8"/>
        <item x="9"/>
        <item x="10"/>
        <item x="11"/>
        <item x="12"/>
        <item x="13"/>
      </items>
    </pivotField>
  </pivotFields>
  <rowItems count="1">
    <i/>
  </rowItems>
  <colFields count="1">
    <field x="-2"/>
  </colFields>
  <colItems count="4">
    <i>
      <x/>
    </i>
    <i i="1">
      <x v="1"/>
    </i>
    <i i="2">
      <x v="2"/>
    </i>
    <i i="3">
      <x v="3"/>
    </i>
  </colItems>
  <dataFields count="4">
    <dataField name="Sum of Sales" fld="2" baseField="0" baseItem="0"/>
    <dataField name="Sum of Profit" fld="3" baseField="0" baseItem="0"/>
    <dataField name="Sum of Target Sales" fld="4" baseField="0" baseItem="0"/>
    <dataField name="Sum of Customers" fld="5"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8" cacheId="1" applyNumberFormats="0" applyBorderFormats="0" applyFontFormats="0" applyPatternFormats="0" applyAlignmentFormats="0" applyWidthHeightFormats="1" dataCaption="Values" updatedVersion="4" minRefreshableVersion="3" useAutoFormatting="1" itemPrintTitles="1" createdVersion="8" indent="0" outline="1" outlineData="1" multipleFieldFilters="0">
  <location ref="O2:P10" firstHeaderRow="1" firstDataRow="1" firstDataCol="1"/>
  <pivotFields count="12">
    <pivotField numFmtId="17" showAll="0">
      <items count="10">
        <item x="0"/>
        <item x="1"/>
        <item x="2"/>
        <item x="3"/>
        <item x="4"/>
        <item x="5"/>
        <item x="6"/>
        <item x="7"/>
        <item x="8"/>
        <item t="default"/>
      </items>
    </pivotField>
    <pivotField axis="axisRow" showAll="0">
      <items count="8">
        <item x="0"/>
        <item x="1"/>
        <item x="2"/>
        <item x="3"/>
        <item x="4"/>
        <item x="5"/>
        <item x="6"/>
        <item t="default"/>
      </items>
    </pivotField>
    <pivotField numFmtId="164" showAll="0"/>
    <pivotField dataField="1" showAll="0"/>
    <pivotField numFmtId="164" showAll="0"/>
    <pivotField showAll="0"/>
    <pivotField showAll="0">
      <items count="4">
        <item x="0"/>
        <item x="1"/>
        <item x="2"/>
        <item t="default"/>
      </items>
    </pivotField>
    <pivotField numFmtId="9" showAll="0"/>
    <pivotField numFmtId="9" showAll="0"/>
    <pivotField numFmtId="9"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1"/>
  </rowFields>
  <rowItems count="8">
    <i>
      <x/>
    </i>
    <i>
      <x v="1"/>
    </i>
    <i>
      <x v="2"/>
    </i>
    <i>
      <x v="3"/>
    </i>
    <i>
      <x v="4"/>
    </i>
    <i>
      <x v="5"/>
    </i>
    <i>
      <x v="6"/>
    </i>
    <i t="grand">
      <x/>
    </i>
  </rowItems>
  <colItems count="1">
    <i/>
  </colItems>
  <dataFields count="1">
    <dataField name="Sum of Profit" fld="3"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7" cacheId="1" applyNumberFormats="0" applyBorderFormats="0" applyFontFormats="0" applyPatternFormats="0" applyAlignmentFormats="0" applyWidthHeightFormats="1" dataCaption="Values" updatedVersion="4" minRefreshableVersion="3" useAutoFormatting="1" itemPrintTitles="1" createdVersion="8" indent="0" outline="1" outlineData="1" multipleFieldFilters="0">
  <location ref="L2:M12" firstHeaderRow="1" firstDataRow="1" firstDataCol="1"/>
  <pivotFields count="12">
    <pivotField numFmtId="17" showAll="0">
      <items count="10">
        <item x="0"/>
        <item x="1"/>
        <item x="2"/>
        <item x="3"/>
        <item x="4"/>
        <item x="5"/>
        <item x="6"/>
        <item x="7"/>
        <item x="8"/>
        <item t="default"/>
      </items>
    </pivotField>
    <pivotField showAll="0">
      <items count="8">
        <item x="0"/>
        <item x="1"/>
        <item x="2"/>
        <item x="3"/>
        <item x="4"/>
        <item x="5"/>
        <item x="6"/>
        <item t="default"/>
      </items>
    </pivotField>
    <pivotField numFmtId="164" showAll="0"/>
    <pivotField showAll="0"/>
    <pivotField numFmtId="164" showAll="0"/>
    <pivotField dataField="1" showAll="0"/>
    <pivotField showAll="0">
      <items count="4">
        <item x="0"/>
        <item x="1"/>
        <item x="2"/>
        <item t="default"/>
      </items>
    </pivotField>
    <pivotField numFmtId="9" showAll="0"/>
    <pivotField numFmtId="9" showAll="0"/>
    <pivotField numFmtId="9"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1">
    <field x="11"/>
  </rowFields>
  <rowItems count="10">
    <i>
      <x v="1"/>
    </i>
    <i>
      <x v="2"/>
    </i>
    <i>
      <x v="3"/>
    </i>
    <i>
      <x v="4"/>
    </i>
    <i>
      <x v="5"/>
    </i>
    <i>
      <x v="6"/>
    </i>
    <i>
      <x v="7"/>
    </i>
    <i>
      <x v="8"/>
    </i>
    <i>
      <x v="9"/>
    </i>
    <i t="grand">
      <x/>
    </i>
  </rowItems>
  <colItems count="1">
    <i/>
  </colItems>
  <dataFields count="1">
    <dataField name="Sum of Customers" fld="5"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5" cacheId="1" applyNumberFormats="0" applyBorderFormats="0" applyFontFormats="0" applyPatternFormats="0" applyAlignmentFormats="0" applyWidthHeightFormats="1" dataCaption="Values" updatedVersion="4" minRefreshableVersion="3" useAutoFormatting="1" itemPrintTitles="1" createdVersion="8" indent="0" outline="1" outlineData="1" multipleFieldFilters="0" chartFormat="1">
  <location ref="H2:J12" firstHeaderRow="0" firstDataRow="1" firstDataCol="1"/>
  <pivotFields count="12">
    <pivotField numFmtId="17" showAll="0">
      <items count="10">
        <item x="0"/>
        <item x="1"/>
        <item x="2"/>
        <item x="3"/>
        <item x="4"/>
        <item x="5"/>
        <item x="6"/>
        <item x="7"/>
        <item x="8"/>
        <item t="default"/>
      </items>
    </pivotField>
    <pivotField showAll="0">
      <items count="8">
        <item x="0"/>
        <item x="1"/>
        <item x="2"/>
        <item x="3"/>
        <item x="4"/>
        <item x="5"/>
        <item x="6"/>
        <item t="default"/>
      </items>
    </pivotField>
    <pivotField dataField="1" numFmtId="164" showAll="0"/>
    <pivotField showAll="0"/>
    <pivotField dataField="1" numFmtId="164" showAll="0"/>
    <pivotField showAll="0"/>
    <pivotField showAll="0">
      <items count="4">
        <item x="0"/>
        <item x="1"/>
        <item x="2"/>
        <item t="default"/>
      </items>
    </pivotField>
    <pivotField numFmtId="9" showAll="0"/>
    <pivotField numFmtId="9" showAll="0"/>
    <pivotField numFmtId="9"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1"/>
  </rowFields>
  <rowItems count="10">
    <i>
      <x v="1"/>
    </i>
    <i>
      <x v="2"/>
    </i>
    <i>
      <x v="3"/>
    </i>
    <i>
      <x v="4"/>
    </i>
    <i>
      <x v="5"/>
    </i>
    <i>
      <x v="6"/>
    </i>
    <i>
      <x v="7"/>
    </i>
    <i>
      <x v="8"/>
    </i>
    <i>
      <x v="9"/>
    </i>
    <i t="grand">
      <x/>
    </i>
  </rowItems>
  <colFields count="1">
    <field x="-2"/>
  </colFields>
  <colItems count="2">
    <i>
      <x/>
    </i>
    <i i="1">
      <x v="1"/>
    </i>
  </colItems>
  <dataFields count="2">
    <dataField name="Sum of Sales" fld="2" baseField="0" baseItem="0" numFmtId="164"/>
    <dataField name="Sum of Target Sales" fld="4" baseField="0" baseItem="0" numFmtId="164"/>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2" cacheId="1" applyNumberFormats="0" applyBorderFormats="0" applyFontFormats="0" applyPatternFormats="0" applyAlignmentFormats="0" applyWidthHeightFormats="1" dataCaption="Values" updatedVersion="4" minRefreshableVersion="3" useAutoFormatting="1" itemPrintTitles="1" createdVersion="8" indent="0" outline="1" outlineData="1" multipleFieldFilters="0">
  <location ref="A8:A9" firstHeaderRow="1" firstDataRow="1" firstDataCol="0"/>
  <pivotFields count="12">
    <pivotField numFmtId="17" showAll="0">
      <items count="10">
        <item x="0"/>
        <item x="1"/>
        <item x="2"/>
        <item x="3"/>
        <item x="4"/>
        <item x="5"/>
        <item x="6"/>
        <item x="7"/>
        <item x="8"/>
        <item t="default"/>
      </items>
    </pivotField>
    <pivotField showAll="0">
      <items count="8">
        <item x="0"/>
        <item x="1"/>
        <item x="2"/>
        <item x="3"/>
        <item x="4"/>
        <item x="5"/>
        <item x="6"/>
        <item t="default"/>
      </items>
    </pivotField>
    <pivotField numFmtId="164" showAll="0"/>
    <pivotField showAll="0"/>
    <pivotField numFmtId="164" showAll="0"/>
    <pivotField showAll="0"/>
    <pivotField showAll="0">
      <items count="4">
        <item x="0"/>
        <item x="1"/>
        <item x="2"/>
        <item t="default"/>
      </items>
    </pivotField>
    <pivotField dataField="1" numFmtId="9" showAll="0"/>
    <pivotField numFmtId="9"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f Sales Completion Rate" fld="7" subtotal="average" baseField="0" baseItem="0" numFmtId="9"/>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13" cacheId="1" applyNumberFormats="0" applyBorderFormats="0" applyFontFormats="0" applyPatternFormats="0" applyAlignmentFormats="0" applyWidthHeightFormats="1" dataCaption="Values" updatedVersion="4" minRefreshableVersion="3" useAutoFormatting="1" itemPrintTitles="1" createdVersion="8" indent="0" outline="1" outlineData="1" multipleFieldFilters="0">
  <location ref="A11:A12" firstHeaderRow="1" firstDataRow="1" firstDataCol="0"/>
  <pivotFields count="12">
    <pivotField numFmtId="17" showAll="0">
      <items count="10">
        <item x="0"/>
        <item x="1"/>
        <item x="2"/>
        <item x="3"/>
        <item x="4"/>
        <item x="5"/>
        <item x="6"/>
        <item x="7"/>
        <item x="8"/>
        <item t="default"/>
      </items>
    </pivotField>
    <pivotField showAll="0">
      <items count="8">
        <item x="0"/>
        <item x="1"/>
        <item x="2"/>
        <item x="3"/>
        <item x="4"/>
        <item x="5"/>
        <item x="6"/>
        <item t="default"/>
      </items>
    </pivotField>
    <pivotField numFmtId="164" showAll="0"/>
    <pivotField showAll="0"/>
    <pivotField numFmtId="164" showAll="0"/>
    <pivotField showAll="0"/>
    <pivotField showAll="0">
      <items count="4">
        <item x="0"/>
        <item x="1"/>
        <item x="2"/>
        <item t="default"/>
      </items>
    </pivotField>
    <pivotField numFmtId="9" showAll="0"/>
    <pivotField dataField="1" numFmtId="9"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f Profit Completion Rate" fld="8" subtotal="average" baseField="0" baseItem="0" numFmtId="9"/>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14" cacheId="1" applyNumberFormats="0" applyBorderFormats="0" applyFontFormats="0" applyPatternFormats="0" applyAlignmentFormats="0" applyWidthHeightFormats="1" dataCaption="Values" updatedVersion="4" minRefreshableVersion="3" useAutoFormatting="1" itemPrintTitles="1" createdVersion="8" indent="0" outline="1" outlineData="1" multipleFieldFilters="0">
  <location ref="A14:A15" firstHeaderRow="1" firstDataRow="1" firstDataCol="0"/>
  <pivotFields count="12">
    <pivotField numFmtId="17" showAll="0">
      <items count="10">
        <item x="0"/>
        <item x="1"/>
        <item x="2"/>
        <item x="3"/>
        <item x="4"/>
        <item x="5"/>
        <item x="6"/>
        <item x="7"/>
        <item x="8"/>
        <item t="default"/>
      </items>
    </pivotField>
    <pivotField showAll="0">
      <items count="8">
        <item x="0"/>
        <item x="1"/>
        <item x="2"/>
        <item x="3"/>
        <item x="4"/>
        <item x="5"/>
        <item x="6"/>
        <item t="default"/>
      </items>
    </pivotField>
    <pivotField numFmtId="164" showAll="0"/>
    <pivotField showAll="0"/>
    <pivotField numFmtId="164" showAll="0"/>
    <pivotField showAll="0"/>
    <pivotField showAll="0">
      <items count="4">
        <item x="0"/>
        <item x="1"/>
        <item x="2"/>
        <item t="default"/>
      </items>
    </pivotField>
    <pivotField numFmtId="9" showAll="0"/>
    <pivotField numFmtId="9" showAll="0"/>
    <pivotField dataField="1"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f Customer Completion Rate" fld="9" subtotal="average" baseField="0" baseItem="0" numFmtId="9"/>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Quarter" sourceName="Quarter">
  <pivotTables>
    <pivotTable tabId="4" name="PivotTable15"/>
    <pivotTable tabId="4" name="PivotTable12"/>
    <pivotTable tabId="4" name="PivotTable13"/>
    <pivotTable tabId="4" name="PivotTable14"/>
    <pivotTable tabId="4" name="PivotTable17"/>
    <pivotTable tabId="4" name="PivotTable18"/>
  </pivotTables>
  <data>
    <tabular pivotCacheId="254581006">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15"/>
    <pivotTable tabId="4" name="PivotTable12"/>
    <pivotTable tabId="4" name="PivotTable13"/>
    <pivotTable tabId="4" name="PivotTable14"/>
    <pivotTable tabId="4" name="PivotTable17"/>
    <pivotTable tabId="4" name="PivotTable18"/>
  </pivotTables>
  <data>
    <tabular pivotCacheId="254581006">
      <items count="7">
        <i x="0" s="1"/>
        <i x="1" s="1"/>
        <i x="2" s="1"/>
        <i x="3" s="1"/>
        <i x="4" s="1"/>
        <i x="5"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4" name="PivotTable15"/>
    <pivotTable tabId="4" name="PivotTable12"/>
    <pivotTable tabId="4" name="PivotTable13"/>
    <pivotTable tabId="4" name="PivotTable14"/>
    <pivotTable tabId="4" name="PivotTable17"/>
    <pivotTable tabId="4" name="PivotTable18"/>
  </pivotTables>
  <data>
    <tabular pivotCacheId="254581006">
      <items count="9">
        <i x="0" s="1"/>
        <i x="1" s="1"/>
        <i x="2" s="1"/>
        <i x="3" s="1"/>
        <i x="4" s="1"/>
        <i x="5" s="1"/>
        <i x="6" s="1"/>
        <i x="7"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Quarter" cache="Slicer_Quarter" caption="Quarter" rowHeight="260350"/>
  <slicer name="Region" cache="Slicer_Region" caption="Region" rowHeight="260350"/>
  <slicer name="Month" cache="Slicer_Month" caption="Month" rowHeight="260350"/>
</slicers>
</file>

<file path=xl/tables/table1.xml><?xml version="1.0" encoding="utf-8"?>
<table xmlns="http://schemas.openxmlformats.org/spreadsheetml/2006/main" id="1" name="Table_1" displayName="Table_1" ref="A1:J64">
  <tableColumns count="10">
    <tableColumn id="1" name="Month"/>
    <tableColumn id="2" name="Region"/>
    <tableColumn id="3" name="Sales"/>
    <tableColumn id="4" name="Profit"/>
    <tableColumn id="5" name="Target Sales"/>
    <tableColumn id="6" name="Customers"/>
    <tableColumn id="7" name="Quarter"/>
    <tableColumn id="8" name="Sales Completion Rate"/>
    <tableColumn id="9" name="Profit Completion Rate"/>
    <tableColumn id="10" name="Customer Completion Rate"/>
  </tableColumns>
  <tableStyleInfo name="Data-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7">
    <wetp:webextensionref xmlns:r="http://schemas.openxmlformats.org/officeDocument/2006/relationships" r:id="rId1"/>
  </wetp:taskpane>
</wetp:taskpanes>
</file>

<file path=xl/webextensions/webextension1.xml><?xml version="1.0" encoding="utf-8"?>
<we:webextension xmlns:we="http://schemas.microsoft.com/office/webextensions/webextension/2010/11" id="{37958EB0-81DB-47EC-987A-8AF92750039D}">
  <we:reference id="wa200005502" version="1.0.0.11" store="en-US" storeType="OMEX"/>
  <we:alternateReferences>
    <we:reference id="wa200005502" version="1.0.0.11" store="wa200005502" storeType="OMEX"/>
  </we:alternateReferences>
  <we:properties>
    <we:property name="docId" value="&quot;qoZEp89MwJRVy-nXHiYGC&quot;"/>
  </we:properties>
  <we:bindings/>
  <we:snapshot xmlns:r="http://schemas.openxmlformats.org/officeDocument/2006/relationships"/>
  <we:extLs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outlinePr summaryBelow="0" summaryRight="0"/>
  </sheetPr>
  <dimension ref="A1"/>
  <sheetViews>
    <sheetView tabSelected="1" zoomScale="60" zoomScaleNormal="60" workbookViewId="0">
      <selection activeCell="AH12" sqref="AH12"/>
    </sheetView>
  </sheetViews>
  <sheetFormatPr defaultRowHeight="14.4" x14ac:dyDescent="0.3"/>
  <cols>
    <col min="1" max="16384" width="8.796875" style="13"/>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
  <sheetViews>
    <sheetView workbookViewId="0">
      <selection activeCell="A4" sqref="A4"/>
    </sheetView>
  </sheetViews>
  <sheetFormatPr defaultRowHeight="15.6" x14ac:dyDescent="0.3"/>
  <cols>
    <col min="1" max="1" width="11.3984375" bestFit="1" customWidth="1"/>
    <col min="2" max="2" width="11.796875" bestFit="1" customWidth="1"/>
    <col min="3" max="3" width="17.3984375" bestFit="1" customWidth="1"/>
    <col min="4" max="4" width="16.19921875" bestFit="1" customWidth="1"/>
  </cols>
  <sheetData>
    <row r="3" spans="1:4" x14ac:dyDescent="0.3">
      <c r="A3" s="15" t="s">
        <v>25</v>
      </c>
      <c r="B3" s="33" t="s">
        <v>24</v>
      </c>
      <c r="C3" s="33" t="s">
        <v>36</v>
      </c>
      <c r="D3" s="16" t="s">
        <v>23</v>
      </c>
    </row>
    <row r="4" spans="1:4" x14ac:dyDescent="0.3">
      <c r="A4" s="31">
        <v>754940.69999999937</v>
      </c>
      <c r="B4" s="34">
        <v>891111</v>
      </c>
      <c r="C4" s="34">
        <v>117999.99999999994</v>
      </c>
      <c r="D4" s="32">
        <v>9360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L64"/>
  <sheetViews>
    <sheetView workbookViewId="0">
      <selection activeCell="L18" sqref="L18"/>
    </sheetView>
  </sheetViews>
  <sheetFormatPr defaultColWidth="11.19921875" defaultRowHeight="15" customHeight="1" x14ac:dyDescent="0.3"/>
  <cols>
    <col min="1" max="1" width="8.3984375" customWidth="1"/>
    <col min="2" max="2" width="10.19921875" customWidth="1"/>
    <col min="3" max="3" width="8.3984375" customWidth="1"/>
    <col min="4" max="4" width="9.8984375" customWidth="1"/>
    <col min="5" max="5" width="12.796875" customWidth="1"/>
    <col min="6" max="6" width="11.796875" customWidth="1"/>
    <col min="7" max="7" width="9.796875" customWidth="1"/>
    <col min="8" max="8" width="19.59765625" customWidth="1"/>
    <col min="9" max="9" width="20.09765625" customWidth="1"/>
    <col min="10" max="10" width="23.59765625" customWidth="1"/>
    <col min="11" max="26" width="8.59765625" customWidth="1"/>
  </cols>
  <sheetData>
    <row r="1" spans="1:10" x14ac:dyDescent="0.3">
      <c r="A1" s="1" t="s">
        <v>0</v>
      </c>
      <c r="B1" s="1" t="s">
        <v>1</v>
      </c>
      <c r="C1" s="1" t="s">
        <v>2</v>
      </c>
      <c r="D1" s="1" t="s">
        <v>3</v>
      </c>
      <c r="E1" s="1" t="s">
        <v>4</v>
      </c>
      <c r="F1" s="1" t="s">
        <v>5</v>
      </c>
      <c r="G1" s="1" t="s">
        <v>6</v>
      </c>
      <c r="H1" s="1" t="s">
        <v>7</v>
      </c>
      <c r="I1" s="1" t="s">
        <v>8</v>
      </c>
      <c r="J1" s="1" t="s">
        <v>9</v>
      </c>
    </row>
    <row r="2" spans="1:10" x14ac:dyDescent="0.3">
      <c r="A2" s="2">
        <v>44927</v>
      </c>
      <c r="B2" s="1" t="s">
        <v>10</v>
      </c>
      <c r="C2" s="3">
        <v>5000</v>
      </c>
      <c r="D2" s="3">
        <v>2581</v>
      </c>
      <c r="E2" s="3">
        <v>2857.1428571428573</v>
      </c>
      <c r="F2" s="1">
        <v>80</v>
      </c>
      <c r="G2" s="3" t="s">
        <v>11</v>
      </c>
      <c r="H2" s="4">
        <v>0.89</v>
      </c>
      <c r="I2" s="4">
        <v>0.85</v>
      </c>
      <c r="J2" s="4">
        <v>0.72</v>
      </c>
    </row>
    <row r="3" spans="1:10" x14ac:dyDescent="0.3">
      <c r="A3" s="2">
        <v>44927</v>
      </c>
      <c r="B3" s="1" t="s">
        <v>12</v>
      </c>
      <c r="C3" s="3">
        <v>3500</v>
      </c>
      <c r="D3" s="3">
        <v>3944</v>
      </c>
      <c r="E3" s="3">
        <v>2857.1428571428573</v>
      </c>
      <c r="F3" s="1">
        <v>30</v>
      </c>
      <c r="G3" s="3" t="s">
        <v>11</v>
      </c>
      <c r="H3" s="4">
        <v>0.94</v>
      </c>
      <c r="I3" s="4">
        <v>0.95</v>
      </c>
      <c r="J3" s="4">
        <v>0.86</v>
      </c>
    </row>
    <row r="4" spans="1:10" x14ac:dyDescent="0.3">
      <c r="A4" s="2">
        <v>44927</v>
      </c>
      <c r="B4" s="1" t="s">
        <v>13</v>
      </c>
      <c r="C4" s="3">
        <v>1500</v>
      </c>
      <c r="D4" s="1">
        <v>3293</v>
      </c>
      <c r="E4" s="3">
        <v>2857.1428571428573</v>
      </c>
      <c r="F4" s="1">
        <v>15</v>
      </c>
      <c r="G4" s="3" t="s">
        <v>11</v>
      </c>
      <c r="H4" s="4">
        <v>0.82</v>
      </c>
      <c r="I4" s="4">
        <v>0.8</v>
      </c>
      <c r="J4" s="4">
        <v>0.76</v>
      </c>
    </row>
    <row r="5" spans="1:10" x14ac:dyDescent="0.3">
      <c r="A5" s="2">
        <v>44927</v>
      </c>
      <c r="B5" s="1" t="s">
        <v>14</v>
      </c>
      <c r="C5" s="3">
        <v>1500</v>
      </c>
      <c r="D5" s="1">
        <v>2019</v>
      </c>
      <c r="E5" s="3">
        <v>2857.1428571428573</v>
      </c>
      <c r="F5" s="1">
        <v>40</v>
      </c>
      <c r="G5" s="3" t="s">
        <v>11</v>
      </c>
      <c r="H5" s="4">
        <v>0.79</v>
      </c>
      <c r="I5" s="4">
        <v>0.79</v>
      </c>
      <c r="J5" s="4">
        <v>0.79</v>
      </c>
    </row>
    <row r="6" spans="1:10" x14ac:dyDescent="0.3">
      <c r="A6" s="2">
        <v>44927</v>
      </c>
      <c r="B6" s="1" t="s">
        <v>15</v>
      </c>
      <c r="C6" s="3">
        <v>6000</v>
      </c>
      <c r="D6" s="1">
        <v>2980</v>
      </c>
      <c r="E6" s="3">
        <v>2857.1428571428573</v>
      </c>
      <c r="F6" s="1">
        <v>100</v>
      </c>
      <c r="G6" s="3" t="s">
        <v>11</v>
      </c>
      <c r="H6" s="4">
        <v>0.96</v>
      </c>
      <c r="I6" s="4">
        <v>0.79</v>
      </c>
      <c r="J6" s="4">
        <v>0.7</v>
      </c>
    </row>
    <row r="7" spans="1:10" x14ac:dyDescent="0.3">
      <c r="A7" s="2">
        <v>44927</v>
      </c>
      <c r="B7" s="1" t="s">
        <v>16</v>
      </c>
      <c r="C7" s="3">
        <v>2500</v>
      </c>
      <c r="D7" s="1">
        <v>2209</v>
      </c>
      <c r="E7" s="3">
        <v>2857.1428571428573</v>
      </c>
      <c r="F7" s="1">
        <v>15</v>
      </c>
      <c r="G7" s="3" t="s">
        <v>11</v>
      </c>
      <c r="H7" s="4">
        <v>0.79</v>
      </c>
      <c r="I7" s="4">
        <v>0.79</v>
      </c>
      <c r="J7" s="4">
        <v>0.77</v>
      </c>
    </row>
    <row r="8" spans="1:10" x14ac:dyDescent="0.3">
      <c r="A8" s="2">
        <v>44927</v>
      </c>
      <c r="B8" s="1" t="s">
        <v>17</v>
      </c>
      <c r="C8" s="3">
        <v>10000</v>
      </c>
      <c r="D8" s="1">
        <v>2440</v>
      </c>
      <c r="E8" s="3">
        <v>2857.1428571428573</v>
      </c>
      <c r="F8" s="1">
        <v>20</v>
      </c>
      <c r="G8" s="3" t="s">
        <v>11</v>
      </c>
      <c r="H8" s="4">
        <v>0.75</v>
      </c>
      <c r="I8" s="4">
        <v>0.72</v>
      </c>
      <c r="J8" s="4">
        <v>0.93</v>
      </c>
    </row>
    <row r="9" spans="1:10" x14ac:dyDescent="0.3">
      <c r="A9" s="2">
        <v>44958</v>
      </c>
      <c r="B9" s="1" t="s">
        <v>10</v>
      </c>
      <c r="C9" s="3">
        <v>5000</v>
      </c>
      <c r="D9" s="3">
        <v>2000</v>
      </c>
      <c r="E9" s="3">
        <v>1428.5714285714287</v>
      </c>
      <c r="F9" s="1">
        <v>90</v>
      </c>
      <c r="G9" s="3" t="s">
        <v>11</v>
      </c>
      <c r="H9" s="4">
        <v>0.92</v>
      </c>
      <c r="I9" s="4">
        <v>0.99</v>
      </c>
      <c r="J9" s="4">
        <v>0.74</v>
      </c>
    </row>
    <row r="10" spans="1:10" x14ac:dyDescent="0.3">
      <c r="A10" s="2">
        <v>44958</v>
      </c>
      <c r="B10" s="1" t="s">
        <v>12</v>
      </c>
      <c r="C10" s="3">
        <v>15000</v>
      </c>
      <c r="D10" s="3">
        <v>14431</v>
      </c>
      <c r="E10" s="3">
        <v>1428.5714285714287</v>
      </c>
      <c r="F10" s="1">
        <v>30</v>
      </c>
      <c r="G10" s="3" t="s">
        <v>11</v>
      </c>
      <c r="H10" s="4">
        <v>0.7</v>
      </c>
      <c r="I10" s="4">
        <v>0.99</v>
      </c>
      <c r="J10" s="4">
        <v>0.95</v>
      </c>
    </row>
    <row r="11" spans="1:10" x14ac:dyDescent="0.3">
      <c r="A11" s="2">
        <v>44958</v>
      </c>
      <c r="B11" s="1" t="s">
        <v>13</v>
      </c>
      <c r="C11" s="3">
        <v>1500</v>
      </c>
      <c r="D11" s="1">
        <v>3000</v>
      </c>
      <c r="E11" s="3">
        <v>1428.5714285714287</v>
      </c>
      <c r="F11" s="1">
        <v>15</v>
      </c>
      <c r="G11" s="3" t="s">
        <v>11</v>
      </c>
      <c r="H11" s="4">
        <v>0.91</v>
      </c>
      <c r="I11" s="4">
        <v>0.98</v>
      </c>
      <c r="J11" s="4">
        <v>0.89</v>
      </c>
    </row>
    <row r="12" spans="1:10" x14ac:dyDescent="0.3">
      <c r="A12" s="2">
        <v>44958</v>
      </c>
      <c r="B12" s="1" t="s">
        <v>14</v>
      </c>
      <c r="C12" s="3">
        <v>3500</v>
      </c>
      <c r="D12" s="1">
        <v>4000</v>
      </c>
      <c r="E12" s="3">
        <v>1428.5714285714287</v>
      </c>
      <c r="F12" s="1">
        <v>40</v>
      </c>
      <c r="G12" s="3" t="s">
        <v>11</v>
      </c>
      <c r="H12" s="4">
        <v>0.74</v>
      </c>
      <c r="I12" s="4">
        <v>0.85</v>
      </c>
      <c r="J12" s="4">
        <v>0.7</v>
      </c>
    </row>
    <row r="13" spans="1:10" x14ac:dyDescent="0.3">
      <c r="A13" s="2">
        <v>44958</v>
      </c>
      <c r="B13" s="1" t="s">
        <v>15</v>
      </c>
      <c r="C13" s="3">
        <v>6000</v>
      </c>
      <c r="D13" s="1">
        <v>2000</v>
      </c>
      <c r="E13" s="3">
        <v>1428.5714285714287</v>
      </c>
      <c r="F13" s="1">
        <v>100</v>
      </c>
      <c r="G13" s="3" t="s">
        <v>11</v>
      </c>
      <c r="H13" s="4">
        <v>0.9</v>
      </c>
      <c r="I13" s="4">
        <v>0.9</v>
      </c>
      <c r="J13" s="4">
        <v>0.72</v>
      </c>
    </row>
    <row r="14" spans="1:10" x14ac:dyDescent="0.3">
      <c r="A14" s="2">
        <v>44958</v>
      </c>
      <c r="B14" s="1" t="s">
        <v>16</v>
      </c>
      <c r="C14" s="3">
        <v>4000</v>
      </c>
      <c r="D14" s="1">
        <v>2000</v>
      </c>
      <c r="E14" s="3">
        <v>1428.5714285714287</v>
      </c>
      <c r="F14" s="1">
        <v>15</v>
      </c>
      <c r="G14" s="3" t="s">
        <v>11</v>
      </c>
      <c r="H14" s="4">
        <v>0.95</v>
      </c>
      <c r="I14" s="4">
        <v>0.97</v>
      </c>
      <c r="J14" s="4">
        <v>0.81</v>
      </c>
    </row>
    <row r="15" spans="1:10" x14ac:dyDescent="0.3">
      <c r="A15" s="2">
        <v>44958</v>
      </c>
      <c r="B15" s="1" t="s">
        <v>17</v>
      </c>
      <c r="C15" s="3">
        <v>10000</v>
      </c>
      <c r="D15" s="1">
        <v>2000</v>
      </c>
      <c r="E15" s="3">
        <v>1428.5714285714287</v>
      </c>
      <c r="F15" s="1">
        <v>20</v>
      </c>
      <c r="G15" s="3" t="s">
        <v>11</v>
      </c>
      <c r="H15" s="4">
        <v>0.99</v>
      </c>
      <c r="I15" s="4">
        <v>0.79</v>
      </c>
      <c r="J15" s="4">
        <v>0.75</v>
      </c>
    </row>
    <row r="16" spans="1:10" x14ac:dyDescent="0.3">
      <c r="A16" s="2">
        <v>44986</v>
      </c>
      <c r="B16" s="1" t="s">
        <v>10</v>
      </c>
      <c r="C16" s="3">
        <v>8571.4285714285706</v>
      </c>
      <c r="D16" s="3">
        <v>4000</v>
      </c>
      <c r="E16" s="3">
        <v>1428.5714285714287</v>
      </c>
      <c r="F16" s="1">
        <v>45</v>
      </c>
      <c r="G16" s="3" t="s">
        <v>11</v>
      </c>
      <c r="H16" s="4">
        <v>0.86</v>
      </c>
      <c r="I16" s="4">
        <v>0.97</v>
      </c>
      <c r="J16" s="4">
        <v>0.89</v>
      </c>
    </row>
    <row r="17" spans="1:10" x14ac:dyDescent="0.3">
      <c r="A17" s="2">
        <v>44986</v>
      </c>
      <c r="B17" s="1" t="s">
        <v>12</v>
      </c>
      <c r="C17" s="3">
        <v>8571.4285714285706</v>
      </c>
      <c r="D17" s="3">
        <v>6000</v>
      </c>
      <c r="E17" s="3">
        <v>1428.5714285714287</v>
      </c>
      <c r="F17" s="1">
        <v>43</v>
      </c>
      <c r="G17" s="3" t="s">
        <v>11</v>
      </c>
      <c r="H17" s="4">
        <v>0.83</v>
      </c>
      <c r="I17" s="4">
        <v>0.72</v>
      </c>
      <c r="J17" s="4">
        <v>0.74</v>
      </c>
    </row>
    <row r="18" spans="1:10" x14ac:dyDescent="0.3">
      <c r="A18" s="2">
        <v>44986</v>
      </c>
      <c r="B18" s="1" t="s">
        <v>13</v>
      </c>
      <c r="C18" s="3">
        <v>8571.4285714285706</v>
      </c>
      <c r="D18" s="1">
        <v>6500</v>
      </c>
      <c r="E18" s="3">
        <v>1428.5714285714287</v>
      </c>
      <c r="F18" s="1">
        <v>43</v>
      </c>
      <c r="G18" s="3" t="s">
        <v>11</v>
      </c>
      <c r="H18" s="4">
        <v>0.74</v>
      </c>
      <c r="I18" s="4">
        <v>0.78</v>
      </c>
      <c r="J18" s="4">
        <v>0.94</v>
      </c>
    </row>
    <row r="19" spans="1:10" x14ac:dyDescent="0.3">
      <c r="A19" s="2">
        <v>44986</v>
      </c>
      <c r="B19" s="1" t="s">
        <v>14</v>
      </c>
      <c r="C19" s="3">
        <v>8571.4285714285706</v>
      </c>
      <c r="D19" s="1">
        <v>12000</v>
      </c>
      <c r="E19" s="3">
        <v>1428.5714285714287</v>
      </c>
      <c r="F19" s="1">
        <v>43</v>
      </c>
      <c r="G19" s="3" t="s">
        <v>11</v>
      </c>
      <c r="H19" s="4">
        <v>0.8</v>
      </c>
      <c r="I19" s="4">
        <v>0.84</v>
      </c>
      <c r="J19" s="4">
        <v>0.81</v>
      </c>
    </row>
    <row r="20" spans="1:10" x14ac:dyDescent="0.3">
      <c r="A20" s="2">
        <v>44986</v>
      </c>
      <c r="B20" s="1" t="s">
        <v>15</v>
      </c>
      <c r="C20" s="3">
        <v>8571.4285714285706</v>
      </c>
      <c r="D20" s="1">
        <v>3000</v>
      </c>
      <c r="E20" s="3">
        <v>1428.5714285714287</v>
      </c>
      <c r="F20" s="1">
        <v>43</v>
      </c>
      <c r="G20" s="3" t="s">
        <v>11</v>
      </c>
      <c r="H20" s="4">
        <v>0.89</v>
      </c>
      <c r="I20" s="4">
        <v>0.99</v>
      </c>
      <c r="J20" s="4">
        <v>0.97</v>
      </c>
    </row>
    <row r="21" spans="1:10" x14ac:dyDescent="0.3">
      <c r="A21" s="2">
        <v>44986</v>
      </c>
      <c r="B21" s="1" t="s">
        <v>16</v>
      </c>
      <c r="C21" s="3">
        <v>8571.4285714285706</v>
      </c>
      <c r="D21" s="1">
        <v>2000</v>
      </c>
      <c r="E21" s="3">
        <v>1428.5714285714287</v>
      </c>
      <c r="F21" s="1">
        <v>40</v>
      </c>
      <c r="G21" s="3" t="s">
        <v>11</v>
      </c>
      <c r="H21" s="4">
        <v>0.71</v>
      </c>
      <c r="I21" s="4">
        <v>0.87</v>
      </c>
      <c r="J21" s="4">
        <v>0.94</v>
      </c>
    </row>
    <row r="22" spans="1:10" x14ac:dyDescent="0.3">
      <c r="A22" s="2">
        <v>44986</v>
      </c>
      <c r="B22" s="1" t="s">
        <v>17</v>
      </c>
      <c r="C22" s="3">
        <v>8571.4285714285706</v>
      </c>
      <c r="D22" s="1">
        <v>2000</v>
      </c>
      <c r="E22" s="3">
        <v>1428.5714285714287</v>
      </c>
      <c r="F22" s="1">
        <v>43</v>
      </c>
      <c r="G22" s="3" t="s">
        <v>11</v>
      </c>
      <c r="H22" s="4">
        <v>0.9</v>
      </c>
      <c r="I22" s="4">
        <v>0.72</v>
      </c>
      <c r="J22" s="4">
        <v>0.94</v>
      </c>
    </row>
    <row r="23" spans="1:10" x14ac:dyDescent="0.3">
      <c r="A23" s="2">
        <v>45017</v>
      </c>
      <c r="B23" s="1" t="s">
        <v>10</v>
      </c>
      <c r="C23" s="3">
        <v>7857.1428571428569</v>
      </c>
      <c r="D23" s="3">
        <v>3000</v>
      </c>
      <c r="E23" s="3">
        <v>5714.2857142857147</v>
      </c>
      <c r="F23" s="1">
        <v>100</v>
      </c>
      <c r="G23" s="1" t="s">
        <v>18</v>
      </c>
      <c r="H23" s="4">
        <v>0.89</v>
      </c>
      <c r="I23" s="4">
        <v>0.85</v>
      </c>
      <c r="J23" s="4">
        <v>0.87</v>
      </c>
    </row>
    <row r="24" spans="1:10" x14ac:dyDescent="0.3">
      <c r="A24" s="2">
        <v>45017</v>
      </c>
      <c r="B24" s="1" t="s">
        <v>12</v>
      </c>
      <c r="C24" s="3">
        <v>7857.1428571428569</v>
      </c>
      <c r="D24" s="3">
        <v>4500</v>
      </c>
      <c r="E24" s="3">
        <v>5714.2857142857147</v>
      </c>
      <c r="F24" s="1">
        <v>100</v>
      </c>
      <c r="G24" s="1" t="s">
        <v>18</v>
      </c>
      <c r="H24" s="4">
        <v>0.89</v>
      </c>
      <c r="I24" s="4">
        <v>0.8</v>
      </c>
      <c r="J24" s="4">
        <v>0.88</v>
      </c>
    </row>
    <row r="25" spans="1:10" x14ac:dyDescent="0.3">
      <c r="A25" s="2">
        <v>45017</v>
      </c>
      <c r="B25" s="1" t="s">
        <v>13</v>
      </c>
      <c r="C25" s="3">
        <v>7857.1428571428569</v>
      </c>
      <c r="D25" s="1">
        <v>5500</v>
      </c>
      <c r="E25" s="3">
        <v>5714.2857142857147</v>
      </c>
      <c r="F25" s="1">
        <v>100</v>
      </c>
      <c r="G25" s="1" t="s">
        <v>18</v>
      </c>
      <c r="H25" s="4">
        <v>0.98</v>
      </c>
      <c r="I25" s="4">
        <v>0.99</v>
      </c>
      <c r="J25" s="4">
        <v>0.81</v>
      </c>
    </row>
    <row r="26" spans="1:10" x14ac:dyDescent="0.3">
      <c r="A26" s="2">
        <v>45017</v>
      </c>
      <c r="B26" s="1" t="s">
        <v>14</v>
      </c>
      <c r="C26" s="3">
        <v>7857.1428571428569</v>
      </c>
      <c r="D26" s="1">
        <v>10000</v>
      </c>
      <c r="E26" s="3">
        <v>5714.2857142857147</v>
      </c>
      <c r="F26" s="1">
        <v>100</v>
      </c>
      <c r="G26" s="1" t="s">
        <v>18</v>
      </c>
      <c r="H26" s="4">
        <v>0.81</v>
      </c>
      <c r="I26" s="4">
        <v>0.91</v>
      </c>
      <c r="J26" s="4">
        <v>0.95</v>
      </c>
    </row>
    <row r="27" spans="1:10" x14ac:dyDescent="0.3">
      <c r="A27" s="2">
        <v>45017</v>
      </c>
      <c r="B27" s="1" t="s">
        <v>15</v>
      </c>
      <c r="C27" s="3">
        <v>7857.1428571428569</v>
      </c>
      <c r="D27" s="1">
        <v>2000</v>
      </c>
      <c r="E27" s="3">
        <v>5714.2857142857147</v>
      </c>
      <c r="F27" s="1">
        <v>100</v>
      </c>
      <c r="G27" s="1" t="s">
        <v>18</v>
      </c>
      <c r="H27" s="4">
        <v>0.97</v>
      </c>
      <c r="I27" s="4">
        <v>0.85</v>
      </c>
      <c r="J27" s="4">
        <v>0.85</v>
      </c>
    </row>
    <row r="28" spans="1:10" x14ac:dyDescent="0.3">
      <c r="A28" s="2">
        <v>45017</v>
      </c>
      <c r="B28" s="1" t="s">
        <v>16</v>
      </c>
      <c r="C28" s="3">
        <v>7857.1428571428569</v>
      </c>
      <c r="D28" s="1">
        <v>2000</v>
      </c>
      <c r="E28" s="3">
        <v>5714.2857142857147</v>
      </c>
      <c r="F28" s="1">
        <v>100</v>
      </c>
      <c r="G28" s="1" t="s">
        <v>18</v>
      </c>
      <c r="H28" s="4">
        <v>0.89</v>
      </c>
      <c r="I28" s="4">
        <v>0.94</v>
      </c>
      <c r="J28" s="4">
        <v>0.8</v>
      </c>
    </row>
    <row r="29" spans="1:10" x14ac:dyDescent="0.3">
      <c r="A29" s="2">
        <v>45017</v>
      </c>
      <c r="B29" s="1" t="s">
        <v>17</v>
      </c>
      <c r="C29" s="3">
        <v>7857.1428571428569</v>
      </c>
      <c r="D29" s="1">
        <v>2000</v>
      </c>
      <c r="E29" s="3">
        <v>5714.2857142857147</v>
      </c>
      <c r="F29" s="1">
        <v>100</v>
      </c>
      <c r="G29" s="1" t="s">
        <v>18</v>
      </c>
      <c r="H29" s="4">
        <v>0.88</v>
      </c>
      <c r="I29" s="4">
        <v>0.94</v>
      </c>
      <c r="J29" s="4">
        <v>0.7</v>
      </c>
    </row>
    <row r="30" spans="1:10" x14ac:dyDescent="0.3">
      <c r="A30" s="2">
        <v>45047</v>
      </c>
      <c r="B30" s="1" t="s">
        <v>10</v>
      </c>
      <c r="C30" s="3">
        <v>11428.571428571429</v>
      </c>
      <c r="D30" s="3">
        <v>20000</v>
      </c>
      <c r="E30" s="3">
        <v>2857.1428571428573</v>
      </c>
      <c r="F30" s="1">
        <v>90</v>
      </c>
      <c r="G30" s="1" t="s">
        <v>18</v>
      </c>
      <c r="H30" s="4">
        <v>0.75</v>
      </c>
      <c r="I30" s="4">
        <v>0.77</v>
      </c>
      <c r="J30" s="4">
        <v>0.84</v>
      </c>
    </row>
    <row r="31" spans="1:10" x14ac:dyDescent="0.3">
      <c r="A31" s="2">
        <v>45047</v>
      </c>
      <c r="B31" s="1" t="s">
        <v>12</v>
      </c>
      <c r="C31" s="3">
        <v>11428.571428571429</v>
      </c>
      <c r="D31" s="3">
        <v>17000</v>
      </c>
      <c r="E31" s="3">
        <v>2857.1428571428573</v>
      </c>
      <c r="F31" s="1">
        <v>80</v>
      </c>
      <c r="G31" s="1" t="s">
        <v>18</v>
      </c>
      <c r="H31" s="4">
        <v>0.73</v>
      </c>
      <c r="I31" s="4">
        <v>0.96</v>
      </c>
      <c r="J31" s="4">
        <v>0.93</v>
      </c>
    </row>
    <row r="32" spans="1:10" x14ac:dyDescent="0.3">
      <c r="A32" s="2">
        <v>45047</v>
      </c>
      <c r="B32" s="1" t="s">
        <v>13</v>
      </c>
      <c r="C32" s="3">
        <v>11428.571428571429</v>
      </c>
      <c r="D32" s="1">
        <v>16000</v>
      </c>
      <c r="E32" s="3">
        <v>2857.1428571428573</v>
      </c>
      <c r="F32" s="1">
        <v>90</v>
      </c>
      <c r="G32" s="1" t="s">
        <v>18</v>
      </c>
      <c r="H32" s="4">
        <v>0.93</v>
      </c>
      <c r="I32" s="4">
        <v>0.74</v>
      </c>
      <c r="J32" s="4">
        <v>0.93</v>
      </c>
    </row>
    <row r="33" spans="1:12" x14ac:dyDescent="0.3">
      <c r="A33" s="2">
        <v>45047</v>
      </c>
      <c r="B33" s="1" t="s">
        <v>14</v>
      </c>
      <c r="C33" s="3">
        <v>11428.571428571429</v>
      </c>
      <c r="D33" s="1">
        <v>12000</v>
      </c>
      <c r="E33" s="3">
        <v>2857.1428571428573</v>
      </c>
      <c r="F33" s="1">
        <v>110</v>
      </c>
      <c r="G33" s="1" t="s">
        <v>18</v>
      </c>
      <c r="H33" s="4">
        <v>0.85</v>
      </c>
      <c r="I33" s="4">
        <v>0.7</v>
      </c>
      <c r="J33" s="4">
        <v>0.99</v>
      </c>
    </row>
    <row r="34" spans="1:12" x14ac:dyDescent="0.3">
      <c r="A34" s="2">
        <v>45047</v>
      </c>
      <c r="B34" s="1" t="s">
        <v>15</v>
      </c>
      <c r="C34" s="3">
        <v>11428.571428571429</v>
      </c>
      <c r="D34" s="1">
        <v>20500</v>
      </c>
      <c r="E34" s="3">
        <v>2857.1428571428573</v>
      </c>
      <c r="F34" s="1">
        <v>90</v>
      </c>
      <c r="G34" s="1" t="s">
        <v>18</v>
      </c>
      <c r="H34" s="4">
        <v>0.92</v>
      </c>
      <c r="I34" s="4">
        <v>0.99</v>
      </c>
      <c r="J34" s="4">
        <v>0.88</v>
      </c>
    </row>
    <row r="35" spans="1:12" x14ac:dyDescent="0.3">
      <c r="A35" s="2">
        <v>45047</v>
      </c>
      <c r="B35" s="1" t="s">
        <v>16</v>
      </c>
      <c r="C35" s="3">
        <v>11428.571428571429</v>
      </c>
      <c r="D35" s="1">
        <v>21000</v>
      </c>
      <c r="E35" s="3">
        <v>2857.1428571428573</v>
      </c>
      <c r="F35" s="1">
        <v>100</v>
      </c>
      <c r="G35" s="1" t="s">
        <v>18</v>
      </c>
      <c r="H35" s="4">
        <v>0.75</v>
      </c>
      <c r="I35" s="4">
        <v>0.97</v>
      </c>
      <c r="J35" s="4">
        <v>0.83</v>
      </c>
    </row>
    <row r="36" spans="1:12" x14ac:dyDescent="0.3">
      <c r="A36" s="2">
        <v>45047</v>
      </c>
      <c r="B36" s="1" t="s">
        <v>17</v>
      </c>
      <c r="C36" s="3">
        <v>11428.571428571429</v>
      </c>
      <c r="D36" s="1">
        <v>21500</v>
      </c>
      <c r="E36" s="3">
        <v>2857.1428571428573</v>
      </c>
      <c r="F36" s="1">
        <v>90</v>
      </c>
      <c r="G36" s="1" t="s">
        <v>18</v>
      </c>
      <c r="H36" s="4">
        <v>0.77</v>
      </c>
      <c r="I36" s="4">
        <v>0.97</v>
      </c>
      <c r="J36" s="4">
        <v>0.78</v>
      </c>
    </row>
    <row r="37" spans="1:12" x14ac:dyDescent="0.3">
      <c r="A37" s="2">
        <v>45078</v>
      </c>
      <c r="B37" s="1" t="s">
        <v>10</v>
      </c>
      <c r="C37" s="3">
        <v>14285.714285714286</v>
      </c>
      <c r="D37" s="3">
        <v>22000</v>
      </c>
      <c r="E37" s="3">
        <v>857.14285714285711</v>
      </c>
      <c r="F37" s="1">
        <v>228</v>
      </c>
      <c r="G37" s="1" t="s">
        <v>18</v>
      </c>
      <c r="H37" s="4">
        <v>0.79</v>
      </c>
      <c r="I37" s="4">
        <v>0.75</v>
      </c>
      <c r="J37" s="4">
        <v>0.93</v>
      </c>
    </row>
    <row r="38" spans="1:12" x14ac:dyDescent="0.3">
      <c r="A38" s="2">
        <v>45078</v>
      </c>
      <c r="B38" s="1" t="s">
        <v>12</v>
      </c>
      <c r="C38" s="3">
        <v>14285.714285714286</v>
      </c>
      <c r="D38" s="3">
        <v>18000</v>
      </c>
      <c r="E38" s="3">
        <v>857.14285714285711</v>
      </c>
      <c r="F38" s="1">
        <v>220</v>
      </c>
      <c r="G38" s="1" t="s">
        <v>18</v>
      </c>
      <c r="H38" s="4">
        <v>0.81</v>
      </c>
      <c r="I38" s="4">
        <v>0.98</v>
      </c>
      <c r="J38" s="4">
        <v>0.86</v>
      </c>
    </row>
    <row r="39" spans="1:12" x14ac:dyDescent="0.3">
      <c r="A39" s="2">
        <v>45078</v>
      </c>
      <c r="B39" s="1" t="s">
        <v>13</v>
      </c>
      <c r="C39" s="3">
        <v>14285.714285714286</v>
      </c>
      <c r="D39" s="1">
        <v>18500</v>
      </c>
      <c r="E39" s="3">
        <v>857.14285714285711</v>
      </c>
      <c r="F39" s="1">
        <v>228</v>
      </c>
      <c r="G39" s="1" t="s">
        <v>18</v>
      </c>
      <c r="H39" s="4">
        <v>0.86</v>
      </c>
      <c r="I39" s="4">
        <v>0.82</v>
      </c>
      <c r="J39" s="4">
        <v>0.86</v>
      </c>
    </row>
    <row r="40" spans="1:12" x14ac:dyDescent="0.3">
      <c r="A40" s="2">
        <v>45078</v>
      </c>
      <c r="B40" s="1" t="s">
        <v>14</v>
      </c>
      <c r="C40" s="3">
        <v>14285.714285714286</v>
      </c>
      <c r="D40" s="1">
        <v>14314</v>
      </c>
      <c r="E40" s="3">
        <v>857.14285714285711</v>
      </c>
      <c r="F40" s="1">
        <v>238</v>
      </c>
      <c r="G40" s="1" t="s">
        <v>18</v>
      </c>
      <c r="H40" s="4">
        <v>0.72</v>
      </c>
      <c r="I40" s="4">
        <v>0.95</v>
      </c>
      <c r="J40" s="4">
        <v>0.9</v>
      </c>
    </row>
    <row r="41" spans="1:12" x14ac:dyDescent="0.3">
      <c r="A41" s="2">
        <v>45078</v>
      </c>
      <c r="B41" s="1" t="s">
        <v>15</v>
      </c>
      <c r="C41" s="3">
        <v>14285.714285714286</v>
      </c>
      <c r="D41" s="1">
        <v>21000</v>
      </c>
      <c r="E41" s="3">
        <v>857.14285714285711</v>
      </c>
      <c r="F41" s="1">
        <v>228</v>
      </c>
      <c r="G41" s="1" t="s">
        <v>18</v>
      </c>
      <c r="H41" s="4">
        <v>0.71</v>
      </c>
      <c r="I41" s="4">
        <v>0.8</v>
      </c>
      <c r="J41" s="4">
        <v>0.76</v>
      </c>
    </row>
    <row r="42" spans="1:12" x14ac:dyDescent="0.3">
      <c r="A42" s="2">
        <v>45078</v>
      </c>
      <c r="B42" s="1" t="s">
        <v>16</v>
      </c>
      <c r="C42" s="3">
        <v>14285.714285714286</v>
      </c>
      <c r="D42" s="1">
        <v>22500</v>
      </c>
      <c r="E42" s="3">
        <v>857.14285714285711</v>
      </c>
      <c r="F42" s="1">
        <v>230</v>
      </c>
      <c r="G42" s="1" t="s">
        <v>18</v>
      </c>
      <c r="H42" s="4">
        <v>0.97</v>
      </c>
      <c r="I42" s="4">
        <v>0.95</v>
      </c>
      <c r="J42" s="4">
        <v>0.85</v>
      </c>
    </row>
    <row r="43" spans="1:12" x14ac:dyDescent="0.3">
      <c r="A43" s="2">
        <v>45078</v>
      </c>
      <c r="B43" s="1" t="s">
        <v>17</v>
      </c>
      <c r="C43" s="3">
        <v>14285.714285714286</v>
      </c>
      <c r="D43" s="1">
        <v>22900</v>
      </c>
      <c r="E43" s="3">
        <v>857.14285714285711</v>
      </c>
      <c r="F43" s="1">
        <v>228</v>
      </c>
      <c r="G43" s="1" t="s">
        <v>18</v>
      </c>
      <c r="H43" s="4">
        <v>0.95</v>
      </c>
      <c r="I43" s="4">
        <v>0.85</v>
      </c>
      <c r="J43" s="4">
        <v>0.91</v>
      </c>
    </row>
    <row r="44" spans="1:12" x14ac:dyDescent="0.3">
      <c r="A44" s="2">
        <v>45108</v>
      </c>
      <c r="B44" s="1" t="s">
        <v>10</v>
      </c>
      <c r="C44" s="3">
        <v>18562.957142857143</v>
      </c>
      <c r="D44" s="3">
        <v>25000</v>
      </c>
      <c r="E44" s="3">
        <v>714.28571428571433</v>
      </c>
      <c r="F44" s="1">
        <v>250</v>
      </c>
      <c r="G44" s="1" t="s">
        <v>19</v>
      </c>
      <c r="H44" s="4">
        <v>0.97</v>
      </c>
      <c r="I44" s="4">
        <v>0.7</v>
      </c>
      <c r="J44" s="4">
        <v>0.93</v>
      </c>
      <c r="K44" s="5"/>
      <c r="L44" s="5"/>
    </row>
    <row r="45" spans="1:12" x14ac:dyDescent="0.3">
      <c r="A45" s="2">
        <v>45108</v>
      </c>
      <c r="B45" s="1" t="s">
        <v>12</v>
      </c>
      <c r="C45" s="3">
        <v>18562.957142857143</v>
      </c>
      <c r="D45" s="3">
        <v>22000</v>
      </c>
      <c r="E45" s="3">
        <v>714.28571428571433</v>
      </c>
      <c r="F45" s="1">
        <v>240</v>
      </c>
      <c r="G45" s="1" t="s">
        <v>19</v>
      </c>
      <c r="H45" s="4">
        <v>0.9</v>
      </c>
      <c r="I45" s="4">
        <v>0.98</v>
      </c>
      <c r="J45" s="4">
        <v>0.96</v>
      </c>
    </row>
    <row r="46" spans="1:12" x14ac:dyDescent="0.3">
      <c r="A46" s="2">
        <v>45108</v>
      </c>
      <c r="B46" s="1" t="s">
        <v>13</v>
      </c>
      <c r="C46" s="3">
        <v>18562.957142857143</v>
      </c>
      <c r="D46" s="1">
        <v>25000</v>
      </c>
      <c r="E46" s="3">
        <v>714.28571428571433</v>
      </c>
      <c r="F46" s="1">
        <v>270</v>
      </c>
      <c r="G46" s="1" t="s">
        <v>19</v>
      </c>
      <c r="H46" s="4">
        <v>0.9</v>
      </c>
      <c r="I46" s="4">
        <v>0.95</v>
      </c>
      <c r="J46" s="4">
        <v>0.98</v>
      </c>
    </row>
    <row r="47" spans="1:12" x14ac:dyDescent="0.3">
      <c r="A47" s="2">
        <v>45108</v>
      </c>
      <c r="B47" s="1" t="s">
        <v>14</v>
      </c>
      <c r="C47" s="3">
        <v>18562.957142857143</v>
      </c>
      <c r="D47" s="1">
        <v>25000</v>
      </c>
      <c r="E47" s="3">
        <v>714.28571428571433</v>
      </c>
      <c r="F47" s="1">
        <v>259</v>
      </c>
      <c r="G47" s="1" t="s">
        <v>19</v>
      </c>
      <c r="H47" s="4">
        <v>0.96</v>
      </c>
      <c r="I47" s="4">
        <v>0.81</v>
      </c>
      <c r="J47" s="4">
        <v>0.85</v>
      </c>
    </row>
    <row r="48" spans="1:12" x14ac:dyDescent="0.3">
      <c r="A48" s="2">
        <v>45108</v>
      </c>
      <c r="B48" s="1" t="s">
        <v>15</v>
      </c>
      <c r="C48" s="3">
        <v>18562.957142857143</v>
      </c>
      <c r="D48" s="1">
        <v>25000</v>
      </c>
      <c r="E48" s="3">
        <v>714.28571428571433</v>
      </c>
      <c r="F48" s="1">
        <v>260</v>
      </c>
      <c r="G48" s="1" t="s">
        <v>19</v>
      </c>
      <c r="H48" s="4">
        <v>0.98</v>
      </c>
      <c r="I48" s="4">
        <v>0.84</v>
      </c>
      <c r="J48" s="4">
        <v>0.89</v>
      </c>
    </row>
    <row r="49" spans="1:10" x14ac:dyDescent="0.3">
      <c r="A49" s="2">
        <v>45108</v>
      </c>
      <c r="B49" s="1" t="s">
        <v>16</v>
      </c>
      <c r="C49" s="3">
        <v>18562.957142857143</v>
      </c>
      <c r="D49" s="1">
        <v>25000</v>
      </c>
      <c r="E49" s="3">
        <v>714.28571428571433</v>
      </c>
      <c r="F49" s="1">
        <v>260</v>
      </c>
      <c r="G49" s="1" t="s">
        <v>19</v>
      </c>
      <c r="H49" s="4">
        <v>0.76</v>
      </c>
      <c r="I49" s="4">
        <v>0.7</v>
      </c>
      <c r="J49" s="4">
        <v>0.86</v>
      </c>
    </row>
    <row r="50" spans="1:10" x14ac:dyDescent="0.3">
      <c r="A50" s="2">
        <v>45108</v>
      </c>
      <c r="B50" s="1" t="s">
        <v>17</v>
      </c>
      <c r="C50" s="3">
        <v>18562.957142857143</v>
      </c>
      <c r="D50" s="1">
        <v>25000</v>
      </c>
      <c r="E50" s="3">
        <v>714.28571428571433</v>
      </c>
      <c r="F50" s="1">
        <v>261</v>
      </c>
      <c r="G50" s="1" t="s">
        <v>19</v>
      </c>
      <c r="H50" s="4">
        <v>0.91</v>
      </c>
      <c r="I50" s="4">
        <v>0.77</v>
      </c>
      <c r="J50" s="4">
        <v>0.75</v>
      </c>
    </row>
    <row r="51" spans="1:10" x14ac:dyDescent="0.3">
      <c r="A51" s="2">
        <v>45139</v>
      </c>
      <c r="B51" s="1" t="s">
        <v>10</v>
      </c>
      <c r="C51" s="3">
        <v>18571.428571428572</v>
      </c>
      <c r="D51" s="3">
        <v>25000</v>
      </c>
      <c r="E51" s="3">
        <v>714.28571428571433</v>
      </c>
      <c r="F51" s="1">
        <v>242</v>
      </c>
      <c r="G51" s="1" t="s">
        <v>19</v>
      </c>
      <c r="H51" s="4">
        <v>0.79</v>
      </c>
      <c r="I51" s="4">
        <v>0.81</v>
      </c>
      <c r="J51" s="4">
        <v>0.74</v>
      </c>
    </row>
    <row r="52" spans="1:10" x14ac:dyDescent="0.3">
      <c r="A52" s="2">
        <v>45139</v>
      </c>
      <c r="B52" s="1" t="s">
        <v>12</v>
      </c>
      <c r="C52" s="3">
        <v>18571.428571428572</v>
      </c>
      <c r="D52" s="3">
        <v>22500</v>
      </c>
      <c r="E52" s="3">
        <v>714.28571428571433</v>
      </c>
      <c r="F52" s="1">
        <v>250</v>
      </c>
      <c r="G52" s="1" t="s">
        <v>19</v>
      </c>
      <c r="H52" s="4">
        <v>0.85</v>
      </c>
      <c r="I52" s="4">
        <v>0.82</v>
      </c>
      <c r="J52" s="4">
        <v>0.73</v>
      </c>
    </row>
    <row r="53" spans="1:10" x14ac:dyDescent="0.3">
      <c r="A53" s="2">
        <v>45139</v>
      </c>
      <c r="B53" s="1" t="s">
        <v>13</v>
      </c>
      <c r="C53" s="3">
        <v>18571.428571428572</v>
      </c>
      <c r="D53" s="1">
        <v>25000</v>
      </c>
      <c r="E53" s="3">
        <v>714.28571428571433</v>
      </c>
      <c r="F53" s="1">
        <v>242</v>
      </c>
      <c r="G53" s="1" t="s">
        <v>19</v>
      </c>
      <c r="H53" s="4">
        <v>0.88</v>
      </c>
      <c r="I53" s="4">
        <v>0.84</v>
      </c>
      <c r="J53" s="4">
        <v>0.75</v>
      </c>
    </row>
    <row r="54" spans="1:10" x14ac:dyDescent="0.3">
      <c r="A54" s="2">
        <v>45139</v>
      </c>
      <c r="B54" s="1" t="s">
        <v>14</v>
      </c>
      <c r="C54" s="3">
        <v>18571.428571428572</v>
      </c>
      <c r="D54" s="1">
        <v>25000</v>
      </c>
      <c r="E54" s="3">
        <v>714.28571428571433</v>
      </c>
      <c r="F54" s="1">
        <v>242</v>
      </c>
      <c r="G54" s="1" t="s">
        <v>19</v>
      </c>
      <c r="H54" s="4">
        <v>0.81</v>
      </c>
      <c r="I54" s="4">
        <v>0.92</v>
      </c>
      <c r="J54" s="4">
        <v>0.91</v>
      </c>
    </row>
    <row r="55" spans="1:10" x14ac:dyDescent="0.3">
      <c r="A55" s="2">
        <v>45139</v>
      </c>
      <c r="B55" s="1" t="s">
        <v>15</v>
      </c>
      <c r="C55" s="3">
        <v>18571.428571428572</v>
      </c>
      <c r="D55" s="1">
        <v>25000</v>
      </c>
      <c r="E55" s="3">
        <v>714.28571428571433</v>
      </c>
      <c r="F55" s="1">
        <v>242</v>
      </c>
      <c r="G55" s="1" t="s">
        <v>19</v>
      </c>
      <c r="H55" s="4">
        <v>0.84</v>
      </c>
      <c r="I55" s="4">
        <v>0.73</v>
      </c>
      <c r="J55" s="4">
        <v>0.99</v>
      </c>
    </row>
    <row r="56" spans="1:10" x14ac:dyDescent="0.3">
      <c r="A56" s="2">
        <v>45139</v>
      </c>
      <c r="B56" s="1" t="s">
        <v>16</v>
      </c>
      <c r="C56" s="3">
        <v>18571.428571428572</v>
      </c>
      <c r="D56" s="1">
        <v>25000</v>
      </c>
      <c r="E56" s="3">
        <v>714.28571428571433</v>
      </c>
      <c r="F56" s="1">
        <v>240</v>
      </c>
      <c r="G56" s="1" t="s">
        <v>19</v>
      </c>
      <c r="H56" s="4">
        <v>0.93</v>
      </c>
      <c r="I56" s="4">
        <v>0.79</v>
      </c>
      <c r="J56" s="4">
        <v>0.72</v>
      </c>
    </row>
    <row r="57" spans="1:10" x14ac:dyDescent="0.3">
      <c r="A57" s="2">
        <v>45139</v>
      </c>
      <c r="B57" s="1" t="s">
        <v>17</v>
      </c>
      <c r="C57" s="3">
        <v>18571.428571428572</v>
      </c>
      <c r="D57" s="1">
        <v>25000</v>
      </c>
      <c r="E57" s="3">
        <v>714.28571428571433</v>
      </c>
      <c r="F57" s="1">
        <v>242</v>
      </c>
      <c r="G57" s="1" t="s">
        <v>19</v>
      </c>
      <c r="H57" s="4">
        <v>0.84</v>
      </c>
      <c r="I57" s="4">
        <v>0.79</v>
      </c>
      <c r="J57" s="4">
        <v>0.8</v>
      </c>
    </row>
    <row r="58" spans="1:10" x14ac:dyDescent="0.3">
      <c r="A58" s="2">
        <v>45170</v>
      </c>
      <c r="B58" s="1" t="s">
        <v>10</v>
      </c>
      <c r="C58" s="3">
        <v>17857.142857142859</v>
      </c>
      <c r="D58" s="3">
        <v>22500</v>
      </c>
      <c r="E58" s="3">
        <v>285.71428571428572</v>
      </c>
      <c r="F58" s="1">
        <v>285</v>
      </c>
      <c r="G58" s="1" t="s">
        <v>19</v>
      </c>
      <c r="H58" s="4">
        <v>0.85</v>
      </c>
      <c r="I58" s="4">
        <v>0.91</v>
      </c>
      <c r="J58" s="4">
        <v>0.84</v>
      </c>
    </row>
    <row r="59" spans="1:10" x14ac:dyDescent="0.3">
      <c r="A59" s="2">
        <v>45170</v>
      </c>
      <c r="B59" s="1" t="s">
        <v>12</v>
      </c>
      <c r="C59" s="3">
        <v>17857.142857142859</v>
      </c>
      <c r="D59" s="3">
        <v>21500</v>
      </c>
      <c r="E59" s="3">
        <v>285.71428571428572</v>
      </c>
      <c r="F59" s="1">
        <v>275</v>
      </c>
      <c r="G59" s="1" t="s">
        <v>19</v>
      </c>
      <c r="H59" s="4">
        <v>0.86</v>
      </c>
      <c r="I59" s="4">
        <v>0.75</v>
      </c>
      <c r="J59" s="4">
        <v>0.96</v>
      </c>
    </row>
    <row r="60" spans="1:10" x14ac:dyDescent="0.3">
      <c r="A60" s="2">
        <v>45170</v>
      </c>
      <c r="B60" s="1" t="s">
        <v>13</v>
      </c>
      <c r="C60" s="3">
        <v>17857.142857142859</v>
      </c>
      <c r="D60" s="1">
        <v>24000</v>
      </c>
      <c r="E60" s="3">
        <v>285.71428571428572</v>
      </c>
      <c r="F60" s="1">
        <v>285</v>
      </c>
      <c r="G60" s="1" t="s">
        <v>19</v>
      </c>
      <c r="H60" s="4">
        <v>0.96</v>
      </c>
      <c r="I60" s="4">
        <v>0.77</v>
      </c>
      <c r="J60" s="4">
        <v>0.92</v>
      </c>
    </row>
    <row r="61" spans="1:10" x14ac:dyDescent="0.3">
      <c r="A61" s="2">
        <v>45170</v>
      </c>
      <c r="B61" s="1" t="s">
        <v>14</v>
      </c>
      <c r="C61" s="3">
        <v>17857.142857142859</v>
      </c>
      <c r="D61" s="1">
        <v>24500</v>
      </c>
      <c r="E61" s="3">
        <v>285.71428571428572</v>
      </c>
      <c r="F61" s="1">
        <v>290</v>
      </c>
      <c r="G61" s="1" t="s">
        <v>19</v>
      </c>
      <c r="H61" s="4">
        <v>0.99</v>
      </c>
      <c r="I61" s="4">
        <v>0.97</v>
      </c>
      <c r="J61" s="4">
        <v>0.73</v>
      </c>
    </row>
    <row r="62" spans="1:10" x14ac:dyDescent="0.3">
      <c r="A62" s="2">
        <v>45170</v>
      </c>
      <c r="B62" s="1" t="s">
        <v>15</v>
      </c>
      <c r="C62" s="3">
        <v>17857.142857142859</v>
      </c>
      <c r="D62" s="1">
        <v>24500</v>
      </c>
      <c r="E62" s="3">
        <v>285.71428571428572</v>
      </c>
      <c r="F62" s="1">
        <v>310</v>
      </c>
      <c r="G62" s="1" t="s">
        <v>19</v>
      </c>
      <c r="H62" s="4">
        <v>0.77</v>
      </c>
      <c r="I62" s="4">
        <v>0.72</v>
      </c>
      <c r="J62" s="4">
        <v>0.85</v>
      </c>
    </row>
    <row r="63" spans="1:10" x14ac:dyDescent="0.3">
      <c r="A63" s="2">
        <v>45170</v>
      </c>
      <c r="B63" s="1" t="s">
        <v>16</v>
      </c>
      <c r="C63" s="3">
        <v>17857.142857142859</v>
      </c>
      <c r="D63" s="1">
        <v>24500</v>
      </c>
      <c r="E63" s="3">
        <v>285.71428571428572</v>
      </c>
      <c r="F63" s="1">
        <v>270</v>
      </c>
      <c r="G63" s="1" t="s">
        <v>19</v>
      </c>
      <c r="H63" s="4">
        <v>0.77</v>
      </c>
      <c r="I63" s="4">
        <v>0.96</v>
      </c>
      <c r="J63" s="4">
        <v>0.78</v>
      </c>
    </row>
    <row r="64" spans="1:10" x14ac:dyDescent="0.3">
      <c r="A64" s="2">
        <v>45170</v>
      </c>
      <c r="B64" s="1" t="s">
        <v>17</v>
      </c>
      <c r="C64" s="3">
        <v>17857.142857142859</v>
      </c>
      <c r="D64" s="1">
        <v>24500</v>
      </c>
      <c r="E64" s="3">
        <v>285.71428571428572</v>
      </c>
      <c r="F64" s="1">
        <v>285</v>
      </c>
      <c r="G64" s="1" t="s">
        <v>19</v>
      </c>
      <c r="H64" s="4">
        <v>0.78</v>
      </c>
      <c r="I64" s="4">
        <v>0.8</v>
      </c>
      <c r="J64" s="4">
        <v>0.85</v>
      </c>
    </row>
  </sheetData>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2:P15"/>
  <sheetViews>
    <sheetView workbookViewId="0">
      <selection activeCell="C8" sqref="C8"/>
    </sheetView>
  </sheetViews>
  <sheetFormatPr defaultColWidth="11.19921875" defaultRowHeight="15" customHeight="1" x14ac:dyDescent="0.3"/>
  <cols>
    <col min="1" max="1" width="33.59765625" customWidth="1"/>
    <col min="2" max="2" width="13" bestFit="1" customWidth="1"/>
    <col min="3" max="3" width="10.8984375" customWidth="1"/>
    <col min="4" max="4" width="16.3984375" customWidth="1"/>
    <col min="5" max="5" width="9.5" bestFit="1" customWidth="1"/>
    <col min="6" max="7" width="8.59765625" customWidth="1"/>
    <col min="8" max="8" width="12.19921875" bestFit="1" customWidth="1"/>
    <col min="9" max="9" width="11.3984375" bestFit="1" customWidth="1"/>
    <col min="10" max="10" width="17.3984375" bestFit="1" customWidth="1"/>
    <col min="11" max="11" width="8.59765625" customWidth="1"/>
    <col min="12" max="12" width="12.19921875" bestFit="1" customWidth="1"/>
    <col min="13" max="13" width="16.19921875" bestFit="1" customWidth="1"/>
    <col min="14" max="14" width="11" customWidth="1"/>
    <col min="15" max="15" width="12.19921875" bestFit="1" customWidth="1"/>
    <col min="16" max="16" width="11.796875" bestFit="1" customWidth="1"/>
    <col min="17" max="26" width="8.59765625" customWidth="1"/>
  </cols>
  <sheetData>
    <row r="2" spans="1:16" x14ac:dyDescent="0.3">
      <c r="A2" s="6" t="s">
        <v>20</v>
      </c>
      <c r="B2" s="7"/>
      <c r="D2" s="8"/>
      <c r="E2" s="6" t="s">
        <v>21</v>
      </c>
      <c r="H2" s="14" t="s">
        <v>22</v>
      </c>
      <c r="I2" s="15" t="s">
        <v>25</v>
      </c>
      <c r="J2" s="16" t="s">
        <v>36</v>
      </c>
      <c r="L2" s="14" t="s">
        <v>22</v>
      </c>
      <c r="M2" s="26" t="s">
        <v>23</v>
      </c>
      <c r="O2" s="14" t="s">
        <v>22</v>
      </c>
      <c r="P2" s="26" t="s">
        <v>24</v>
      </c>
    </row>
    <row r="3" spans="1:16" x14ac:dyDescent="0.3">
      <c r="A3" s="9" t="s">
        <v>25</v>
      </c>
      <c r="B3" s="35">
        <f>GETPIVOTDATA("Sales",Sheet1!$A$3)</f>
        <v>754940.69999999937</v>
      </c>
      <c r="C3" s="3"/>
      <c r="D3" s="8" t="s">
        <v>2</v>
      </c>
      <c r="E3" s="11">
        <f>B3</f>
        <v>754940.69999999937</v>
      </c>
      <c r="H3" s="17" t="s">
        <v>37</v>
      </c>
      <c r="I3" s="18">
        <v>30000</v>
      </c>
      <c r="J3" s="19">
        <v>20000.000000000004</v>
      </c>
      <c r="L3" s="17" t="s">
        <v>37</v>
      </c>
      <c r="M3" s="28">
        <v>300</v>
      </c>
      <c r="O3" s="17" t="s">
        <v>10</v>
      </c>
      <c r="P3" s="28">
        <v>126081</v>
      </c>
    </row>
    <row r="4" spans="1:16" x14ac:dyDescent="0.3">
      <c r="A4" s="9" t="s">
        <v>24</v>
      </c>
      <c r="B4" s="35">
        <f>GETPIVOTDATA("Sum of Profit",Sheet1!$A$3)</f>
        <v>891111</v>
      </c>
      <c r="C4" s="3"/>
      <c r="D4" s="8" t="s">
        <v>3</v>
      </c>
      <c r="E4" s="11">
        <f t="shared" ref="E4:E5" si="0">B4</f>
        <v>891111</v>
      </c>
      <c r="H4" s="20" t="s">
        <v>38</v>
      </c>
      <c r="I4" s="21">
        <v>45000</v>
      </c>
      <c r="J4" s="22">
        <v>10000.000000000002</v>
      </c>
      <c r="L4" s="20" t="s">
        <v>38</v>
      </c>
      <c r="M4" s="29">
        <v>310</v>
      </c>
      <c r="O4" s="20" t="s">
        <v>12</v>
      </c>
      <c r="P4" s="29">
        <v>129875</v>
      </c>
    </row>
    <row r="5" spans="1:16" x14ac:dyDescent="0.3">
      <c r="A5" s="9" t="s">
        <v>23</v>
      </c>
      <c r="B5" s="10">
        <f>GETPIVOTDATA("Sum of Customers",Sheet1!$A$3)</f>
        <v>9360</v>
      </c>
      <c r="C5" s="3"/>
      <c r="D5" s="8" t="s">
        <v>5</v>
      </c>
      <c r="E5" s="10">
        <f t="shared" si="0"/>
        <v>9360</v>
      </c>
      <c r="H5" s="20" t="s">
        <v>39</v>
      </c>
      <c r="I5" s="21">
        <v>60000</v>
      </c>
      <c r="J5" s="22">
        <v>10000.000000000002</v>
      </c>
      <c r="L5" s="20" t="s">
        <v>39</v>
      </c>
      <c r="M5" s="29">
        <v>300</v>
      </c>
      <c r="O5" s="20" t="s">
        <v>13</v>
      </c>
      <c r="P5" s="29">
        <v>126793</v>
      </c>
    </row>
    <row r="6" spans="1:16" x14ac:dyDescent="0.3">
      <c r="H6" s="20" t="s">
        <v>40</v>
      </c>
      <c r="I6" s="21">
        <v>54999.999999999993</v>
      </c>
      <c r="J6" s="22">
        <v>40000.000000000007</v>
      </c>
      <c r="L6" s="20" t="s">
        <v>40</v>
      </c>
      <c r="M6" s="29">
        <v>700</v>
      </c>
      <c r="O6" s="20" t="s">
        <v>14</v>
      </c>
      <c r="P6" s="29">
        <v>128833</v>
      </c>
    </row>
    <row r="7" spans="1:16" x14ac:dyDescent="0.3">
      <c r="H7" s="20" t="s">
        <v>41</v>
      </c>
      <c r="I7" s="21">
        <v>80000.000000000015</v>
      </c>
      <c r="J7" s="22">
        <v>20000.000000000004</v>
      </c>
      <c r="L7" s="20" t="s">
        <v>41</v>
      </c>
      <c r="M7" s="29">
        <v>650</v>
      </c>
      <c r="O7" s="20" t="s">
        <v>15</v>
      </c>
      <c r="P7" s="29">
        <v>125980</v>
      </c>
    </row>
    <row r="8" spans="1:16" x14ac:dyDescent="0.3">
      <c r="A8" s="26" t="s">
        <v>26</v>
      </c>
      <c r="D8" s="8" t="s">
        <v>27</v>
      </c>
      <c r="E8" s="12">
        <f>GETPIVOTDATA("Sales Completion Rate",$A$8)</f>
        <v>0.85555555555555574</v>
      </c>
      <c r="H8" s="20" t="s">
        <v>42</v>
      </c>
      <c r="I8" s="21">
        <v>100000.00000000001</v>
      </c>
      <c r="J8" s="22">
        <v>5999.9999999999991</v>
      </c>
      <c r="L8" s="20" t="s">
        <v>42</v>
      </c>
      <c r="M8" s="29">
        <v>1600</v>
      </c>
      <c r="O8" s="20" t="s">
        <v>16</v>
      </c>
      <c r="P8" s="29">
        <v>126209</v>
      </c>
    </row>
    <row r="9" spans="1:16" x14ac:dyDescent="0.3">
      <c r="A9" s="27">
        <v>0.85555555555555574</v>
      </c>
      <c r="D9" s="8" t="s">
        <v>28</v>
      </c>
      <c r="E9" s="12">
        <f>1-E8</f>
        <v>0.14444444444444426</v>
      </c>
      <c r="H9" s="20" t="s">
        <v>43</v>
      </c>
      <c r="I9" s="21">
        <v>129940.69999999998</v>
      </c>
      <c r="J9" s="22">
        <v>5000.0000000000009</v>
      </c>
      <c r="L9" s="20" t="s">
        <v>43</v>
      </c>
      <c r="M9" s="29">
        <v>1800</v>
      </c>
      <c r="O9" s="20" t="s">
        <v>17</v>
      </c>
      <c r="P9" s="29">
        <v>127340</v>
      </c>
    </row>
    <row r="10" spans="1:16" x14ac:dyDescent="0.3">
      <c r="H10" s="20" t="s">
        <v>44</v>
      </c>
      <c r="I10" s="21">
        <v>130000.00000000003</v>
      </c>
      <c r="J10" s="22">
        <v>5000.0000000000009</v>
      </c>
      <c r="L10" s="20" t="s">
        <v>44</v>
      </c>
      <c r="M10" s="29">
        <v>1700</v>
      </c>
      <c r="O10" s="23" t="s">
        <v>29</v>
      </c>
      <c r="P10" s="30">
        <v>891111</v>
      </c>
    </row>
    <row r="11" spans="1:16" x14ac:dyDescent="0.3">
      <c r="A11" s="26" t="s">
        <v>30</v>
      </c>
      <c r="D11" s="8" t="s">
        <v>31</v>
      </c>
      <c r="E11" s="12">
        <f>GETPIVOTDATA("Profit Completion Rate",$A$11)</f>
        <v>0.85492063492063519</v>
      </c>
      <c r="H11" s="20" t="s">
        <v>45</v>
      </c>
      <c r="I11" s="21">
        <v>125000</v>
      </c>
      <c r="J11" s="22">
        <v>2000.0000000000002</v>
      </c>
      <c r="L11" s="20" t="s">
        <v>45</v>
      </c>
      <c r="M11" s="29">
        <v>2000</v>
      </c>
    </row>
    <row r="12" spans="1:16" x14ac:dyDescent="0.3">
      <c r="A12" s="27">
        <v>0.85492063492063519</v>
      </c>
      <c r="D12" s="8" t="s">
        <v>32</v>
      </c>
      <c r="E12" s="12">
        <f>1-E11</f>
        <v>0.14507936507936481</v>
      </c>
      <c r="H12" s="23" t="s">
        <v>29</v>
      </c>
      <c r="I12" s="24">
        <v>754940.7</v>
      </c>
      <c r="J12" s="25">
        <v>118000.00000000001</v>
      </c>
      <c r="L12" s="23" t="s">
        <v>29</v>
      </c>
      <c r="M12" s="30">
        <v>9360</v>
      </c>
    </row>
    <row r="14" spans="1:16" x14ac:dyDescent="0.3">
      <c r="A14" s="26" t="s">
        <v>33</v>
      </c>
      <c r="D14" s="8" t="s">
        <v>34</v>
      </c>
      <c r="E14" s="12">
        <f>GETPIVOTDATA("Customer Completion Rate",$A$14)</f>
        <v>0.8447619047619046</v>
      </c>
    </row>
    <row r="15" spans="1:16" x14ac:dyDescent="0.3">
      <c r="A15" s="27">
        <v>0.8447619047619046</v>
      </c>
      <c r="D15" s="8" t="s">
        <v>35</v>
      </c>
      <c r="E15" s="12">
        <f>1-E14</f>
        <v>0.1552380952380954</v>
      </c>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Dashboard</vt:lpstr>
      <vt:lpstr>Sheet1</vt:lpstr>
      <vt:lpstr>Data</vt:lpstr>
      <vt:lpstr>Pivot Tables</vt:lpstr>
      <vt:lpstr>_xlcn.WorksheetConnection_deliveries.csvA1N180791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 Xu</dc:creator>
  <cp:lastModifiedBy>jithin</cp:lastModifiedBy>
  <dcterms:created xsi:type="dcterms:W3CDTF">2014-05-13T23:37:49Z</dcterms:created>
  <dcterms:modified xsi:type="dcterms:W3CDTF">2024-11-03T05:07:27Z</dcterms:modified>
</cp:coreProperties>
</file>