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d3k117/Documents/Information &amp; Documents/CEDS_Project/CEDS/input/emissions-inventories/USA/"/>
    </mc:Choice>
  </mc:AlternateContent>
  <xr:revisionPtr revIDLastSave="0" documentId="13_ncr:1_{73A895FD-F9F3-744F-ACC3-62B8A3838060}" xr6:coauthVersionLast="47" xr6:coauthVersionMax="47" xr10:uidLastSave="{00000000-0000-0000-0000-000000000000}"/>
  <bookViews>
    <workbookView xWindow="0" yWindow="760" windowWidth="30240" windowHeight="18880" activeTab="6" xr2:uid="{6D0437E1-ADF7-3841-A372-51301A7A9F28}"/>
  </bookViews>
  <sheets>
    <sheet name="Notes" sheetId="7" r:id="rId1"/>
    <sheet name="NOx" sheetId="1" r:id="rId2"/>
    <sheet name="CO" sheetId="2" r:id="rId3"/>
    <sheet name="VOC" sheetId="3" r:id="rId4"/>
    <sheet name="SO2" sheetId="4" r:id="rId5"/>
    <sheet name="PM25Primary" sheetId="5" r:id="rId6"/>
    <sheet name="NH3" sheetId="6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6" l="1"/>
  <c r="A68" i="6"/>
  <c r="C67" i="6"/>
  <c r="A67" i="6"/>
  <c r="C66" i="6"/>
  <c r="A66" i="6"/>
  <c r="C65" i="6"/>
  <c r="A65" i="6"/>
  <c r="C64" i="6"/>
  <c r="A64" i="6"/>
  <c r="C63" i="6"/>
  <c r="A63" i="6"/>
  <c r="C62" i="6"/>
  <c r="A62" i="6"/>
  <c r="C42" i="6"/>
  <c r="A42" i="6"/>
  <c r="C40" i="6"/>
  <c r="A40" i="6"/>
  <c r="C39" i="6"/>
  <c r="C57" i="6" s="1"/>
  <c r="A39" i="6"/>
  <c r="A57" i="6" s="1"/>
  <c r="C38" i="6"/>
  <c r="A38" i="6"/>
  <c r="A56" i="6" s="1"/>
  <c r="C37" i="6"/>
  <c r="A37" i="6"/>
  <c r="A55" i="6" s="1"/>
  <c r="C36" i="6"/>
  <c r="C54" i="6" s="1"/>
  <c r="A36" i="6"/>
  <c r="A54" i="6" s="1"/>
  <c r="C35" i="6"/>
  <c r="A35" i="6"/>
  <c r="A53" i="6" s="1"/>
  <c r="C34" i="6"/>
  <c r="A34" i="6"/>
  <c r="A52" i="6" s="1"/>
  <c r="C33" i="6"/>
  <c r="A33" i="6"/>
  <c r="C32" i="6"/>
  <c r="A32" i="6"/>
  <c r="C31" i="6"/>
  <c r="D31" i="6" s="1"/>
  <c r="A31" i="6"/>
  <c r="C30" i="6"/>
  <c r="A30" i="6"/>
  <c r="A48" i="6" s="1"/>
  <c r="C29" i="6"/>
  <c r="C47" i="6" s="1"/>
  <c r="A29" i="6"/>
  <c r="A47" i="6" s="1"/>
  <c r="C28" i="6"/>
  <c r="A28" i="6"/>
  <c r="A46" i="6" s="1"/>
  <c r="I22" i="6"/>
  <c r="G22" i="6"/>
  <c r="C22" i="6"/>
  <c r="C21" i="6"/>
  <c r="A21" i="6"/>
  <c r="C20" i="6"/>
  <c r="A20" i="6"/>
  <c r="C19" i="6"/>
  <c r="A19" i="6"/>
  <c r="C18" i="6"/>
  <c r="A18" i="6"/>
  <c r="C17" i="6"/>
  <c r="A17" i="6"/>
  <c r="C16" i="6"/>
  <c r="A16" i="6"/>
  <c r="C15" i="6"/>
  <c r="A15" i="6"/>
  <c r="C14" i="6"/>
  <c r="A14" i="6"/>
  <c r="C13" i="6"/>
  <c r="A13" i="6"/>
  <c r="C12" i="6"/>
  <c r="A12" i="6"/>
  <c r="C11" i="6"/>
  <c r="A11" i="6"/>
  <c r="C10" i="6"/>
  <c r="A10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A4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B1" i="6"/>
  <c r="C1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A2" i="6"/>
  <c r="A58" i="6"/>
  <c r="A22" i="6"/>
  <c r="B22" i="6"/>
  <c r="H22" i="6"/>
  <c r="B40" i="6"/>
  <c r="B68" i="6"/>
  <c r="B67" i="6"/>
  <c r="B66" i="6"/>
  <c r="B65" i="6"/>
  <c r="B64" i="6"/>
  <c r="B63" i="6"/>
  <c r="E63" i="6" s="1"/>
  <c r="B62" i="6"/>
  <c r="E62" i="6" s="1"/>
  <c r="B42" i="6"/>
  <c r="E42" i="6" s="1"/>
  <c r="B51" i="6"/>
  <c r="B28" i="6"/>
  <c r="B29" i="6"/>
  <c r="B30" i="6"/>
  <c r="B31" i="6"/>
  <c r="B32" i="6"/>
  <c r="B33" i="6"/>
  <c r="B34" i="6"/>
  <c r="B35" i="6"/>
  <c r="B36" i="6"/>
  <c r="B37" i="6"/>
  <c r="B38" i="6"/>
  <c r="B39" i="6"/>
  <c r="A51" i="6"/>
  <c r="A50" i="6"/>
  <c r="A49" i="6"/>
  <c r="B21" i="6"/>
  <c r="B20" i="6"/>
  <c r="B19" i="6"/>
  <c r="B18" i="6"/>
  <c r="B17" i="6"/>
  <c r="B16" i="6"/>
  <c r="B15" i="6"/>
  <c r="B14" i="6"/>
  <c r="C49" i="6"/>
  <c r="B13" i="6"/>
  <c r="B12" i="6"/>
  <c r="B11" i="6"/>
  <c r="B10" i="6"/>
  <c r="P15" i="7"/>
  <c r="O15" i="7" s="1"/>
  <c r="N15" i="7" s="1"/>
  <c r="M15" i="7" s="1"/>
  <c r="L15" i="7" s="1"/>
  <c r="K15" i="7" s="1"/>
  <c r="J15" i="7" s="1"/>
  <c r="I15" i="7" s="1"/>
  <c r="H15" i="7" s="1"/>
  <c r="G15" i="7" s="1"/>
  <c r="C51" i="6" l="1"/>
  <c r="B58" i="6"/>
  <c r="D38" i="6"/>
  <c r="E38" i="6" s="1"/>
  <c r="D28" i="6"/>
  <c r="B54" i="6"/>
  <c r="B41" i="6"/>
  <c r="B23" i="6"/>
  <c r="C56" i="6"/>
  <c r="D21" i="6"/>
  <c r="D40" i="6"/>
  <c r="E40" i="6" s="1"/>
  <c r="C58" i="6"/>
  <c r="C41" i="6"/>
  <c r="D15" i="6"/>
  <c r="E15" i="6" s="1"/>
  <c r="D66" i="6"/>
  <c r="E66" i="6" s="1"/>
  <c r="J22" i="6"/>
  <c r="K22" i="6" s="1"/>
  <c r="B47" i="6"/>
  <c r="C53" i="6"/>
  <c r="D18" i="6"/>
  <c r="E18" i="6" s="1"/>
  <c r="D63" i="6"/>
  <c r="D39" i="6"/>
  <c r="E39" i="6" s="1"/>
  <c r="D22" i="6"/>
  <c r="E22" i="6" s="1"/>
  <c r="D10" i="6"/>
  <c r="E10" i="6" s="1"/>
  <c r="D17" i="6"/>
  <c r="E17" i="6" s="1"/>
  <c r="D11" i="6"/>
  <c r="E11" i="6" s="1"/>
  <c r="C23" i="6"/>
  <c r="C52" i="6"/>
  <c r="B52" i="6"/>
  <c r="B49" i="6"/>
  <c r="B56" i="6"/>
  <c r="D33" i="6"/>
  <c r="E33" i="6" s="1"/>
  <c r="B55" i="6"/>
  <c r="B48" i="6"/>
  <c r="D65" i="6"/>
  <c r="E65" i="6" s="1"/>
  <c r="B53" i="6"/>
  <c r="B46" i="6"/>
  <c r="D67" i="6"/>
  <c r="E67" i="6" s="1"/>
  <c r="D14" i="6"/>
  <c r="E14" i="6" s="1"/>
  <c r="C50" i="6"/>
  <c r="D68" i="6"/>
  <c r="E68" i="6" s="1"/>
  <c r="C55" i="6"/>
  <c r="B57" i="6"/>
  <c r="B50" i="6"/>
  <c r="D34" i="6"/>
  <c r="E34" i="6" s="1"/>
  <c r="D64" i="6"/>
  <c r="E64" i="6" s="1"/>
  <c r="C48" i="6"/>
  <c r="D16" i="6"/>
  <c r="E16" i="6" s="1"/>
  <c r="D35" i="6"/>
  <c r="E35" i="6" s="1"/>
  <c r="E31" i="6"/>
  <c r="E28" i="6"/>
  <c r="D46" i="6"/>
  <c r="E21" i="6"/>
  <c r="D20" i="6"/>
  <c r="E20" i="6" s="1"/>
  <c r="D37" i="6"/>
  <c r="D30" i="6"/>
  <c r="D42" i="6"/>
  <c r="C46" i="6"/>
  <c r="D36" i="6"/>
  <c r="D12" i="6"/>
  <c r="E12" i="6" s="1"/>
  <c r="D13" i="6"/>
  <c r="E13" i="6" s="1"/>
  <c r="D29" i="6"/>
  <c r="D32" i="6"/>
  <c r="D19" i="6"/>
  <c r="E19" i="6" s="1"/>
  <c r="D62" i="6"/>
  <c r="D52" i="6" l="1"/>
  <c r="E52" i="6" s="1"/>
  <c r="D57" i="6"/>
  <c r="D51" i="6"/>
  <c r="E57" i="6"/>
  <c r="B59" i="6"/>
  <c r="C59" i="6"/>
  <c r="D58" i="6"/>
  <c r="E51" i="6"/>
  <c r="F51" i="6" s="1"/>
  <c r="D49" i="6"/>
  <c r="E49" i="6" s="1"/>
  <c r="D53" i="6"/>
  <c r="D56" i="6"/>
  <c r="E56" i="6" s="1"/>
  <c r="F52" i="6"/>
  <c r="F49" i="6"/>
  <c r="E37" i="6"/>
  <c r="D55" i="6"/>
  <c r="D41" i="6"/>
  <c r="E41" i="6" s="1"/>
  <c r="E46" i="6"/>
  <c r="E30" i="6"/>
  <c r="D48" i="6"/>
  <c r="E32" i="6"/>
  <c r="D50" i="6"/>
  <c r="E50" i="6" s="1"/>
  <c r="F50" i="6" s="1"/>
  <c r="E29" i="6"/>
  <c r="D47" i="6"/>
  <c r="F57" i="6"/>
  <c r="E53" i="6"/>
  <c r="F53" i="6" s="1"/>
  <c r="E36" i="6"/>
  <c r="D54" i="6"/>
  <c r="D59" i="6"/>
  <c r="E59" i="6" s="1"/>
  <c r="F46" i="6" l="1"/>
  <c r="E58" i="6"/>
  <c r="F58" i="6" s="1"/>
  <c r="F56" i="6"/>
  <c r="E48" i="6"/>
  <c r="F48" i="6" s="1"/>
  <c r="E54" i="6"/>
  <c r="F54" i="6" s="1"/>
  <c r="E55" i="6"/>
  <c r="F55" i="6" s="1"/>
  <c r="E47" i="6"/>
  <c r="F47" i="6" s="1"/>
  <c r="AL7" i="1" l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5" i="1"/>
  <c r="A4" i="1"/>
  <c r="A3" i="1"/>
  <c r="A2" i="1"/>
  <c r="C40" i="1"/>
  <c r="B40" i="1"/>
  <c r="B58" i="1" s="1"/>
  <c r="C39" i="1"/>
  <c r="B39" i="1"/>
  <c r="B57" i="1" s="1"/>
  <c r="C38" i="1"/>
  <c r="B38" i="1"/>
  <c r="C37" i="1"/>
  <c r="B37" i="1"/>
  <c r="B55" i="1" s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B48" i="1" s="1"/>
  <c r="C29" i="1"/>
  <c r="B29" i="1"/>
  <c r="C28" i="1"/>
  <c r="B28" i="1"/>
  <c r="C22" i="1"/>
  <c r="B22" i="1"/>
  <c r="C21" i="1"/>
  <c r="B21" i="1"/>
  <c r="C20" i="1"/>
  <c r="B20" i="1"/>
  <c r="C19" i="1"/>
  <c r="D19" i="1" s="1"/>
  <c r="E19" i="1" s="1"/>
  <c r="B19" i="1"/>
  <c r="C18" i="1"/>
  <c r="B18" i="1"/>
  <c r="C17" i="1"/>
  <c r="B17" i="1"/>
  <c r="C16" i="1"/>
  <c r="D16" i="1" s="1"/>
  <c r="E16" i="1" s="1"/>
  <c r="B16" i="1"/>
  <c r="C15" i="1"/>
  <c r="B15" i="1"/>
  <c r="C14" i="1"/>
  <c r="B14" i="1"/>
  <c r="C13" i="1"/>
  <c r="B13" i="1"/>
  <c r="C12" i="1"/>
  <c r="D12" i="1" s="1"/>
  <c r="E12" i="1" s="1"/>
  <c r="B12" i="1"/>
  <c r="C11" i="1"/>
  <c r="B11" i="1"/>
  <c r="C10" i="1"/>
  <c r="B10" i="1"/>
  <c r="B26" i="1"/>
  <c r="A40" i="1"/>
  <c r="A58" i="1" s="1"/>
  <c r="A39" i="1"/>
  <c r="A57" i="1" s="1"/>
  <c r="A38" i="1"/>
  <c r="A56" i="1" s="1"/>
  <c r="A37" i="1"/>
  <c r="A55" i="1" s="1"/>
  <c r="A36" i="1"/>
  <c r="A54" i="1" s="1"/>
  <c r="A35" i="1"/>
  <c r="A53" i="1" s="1"/>
  <c r="A34" i="1"/>
  <c r="A52" i="1" s="1"/>
  <c r="A33" i="1"/>
  <c r="A51" i="1" s="1"/>
  <c r="A32" i="1"/>
  <c r="A50" i="1" s="1"/>
  <c r="A31" i="1"/>
  <c r="A49" i="1" s="1"/>
  <c r="A30" i="1"/>
  <c r="A48" i="1" s="1"/>
  <c r="A29" i="1"/>
  <c r="A47" i="1" s="1"/>
  <c r="A28" i="1"/>
  <c r="A46" i="1" s="1"/>
  <c r="H27" i="1"/>
  <c r="B8" i="1"/>
  <c r="B26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A40" i="2"/>
  <c r="A58" i="2" s="1"/>
  <c r="A39" i="2"/>
  <c r="A57" i="2" s="1"/>
  <c r="A38" i="2"/>
  <c r="A56" i="2" s="1"/>
  <c r="A37" i="2"/>
  <c r="A55" i="2" s="1"/>
  <c r="A36" i="2"/>
  <c r="A54" i="2" s="1"/>
  <c r="A35" i="2"/>
  <c r="A53" i="2" s="1"/>
  <c r="A34" i="2"/>
  <c r="A52" i="2" s="1"/>
  <c r="A33" i="2"/>
  <c r="A51" i="2" s="1"/>
  <c r="A32" i="2"/>
  <c r="A50" i="2" s="1"/>
  <c r="A31" i="2"/>
  <c r="A49" i="2" s="1"/>
  <c r="A30" i="2"/>
  <c r="A48" i="2" s="1"/>
  <c r="A29" i="2"/>
  <c r="A47" i="2" s="1"/>
  <c r="A28" i="2"/>
  <c r="A46" i="2" s="1"/>
  <c r="H26" i="2"/>
  <c r="B8" i="2"/>
  <c r="B26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8" i="3"/>
  <c r="A40" i="3"/>
  <c r="A58" i="3" s="1"/>
  <c r="A39" i="3"/>
  <c r="A57" i="3" s="1"/>
  <c r="A38" i="3"/>
  <c r="A56" i="3" s="1"/>
  <c r="A37" i="3"/>
  <c r="A55" i="3" s="1"/>
  <c r="A36" i="3"/>
  <c r="A54" i="3" s="1"/>
  <c r="A35" i="3"/>
  <c r="A53" i="3" s="1"/>
  <c r="A34" i="3"/>
  <c r="A52" i="3" s="1"/>
  <c r="A33" i="3"/>
  <c r="A51" i="3" s="1"/>
  <c r="A32" i="3"/>
  <c r="A50" i="3" s="1"/>
  <c r="A31" i="3"/>
  <c r="A49" i="3" s="1"/>
  <c r="A30" i="3"/>
  <c r="A48" i="3" s="1"/>
  <c r="A29" i="3"/>
  <c r="A47" i="3" s="1"/>
  <c r="A28" i="3"/>
  <c r="A46" i="3" s="1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B54" i="1" l="1"/>
  <c r="D37" i="2"/>
  <c r="D22" i="1"/>
  <c r="E22" i="1" s="1"/>
  <c r="D18" i="1"/>
  <c r="E18" i="1" s="1"/>
  <c r="D11" i="1"/>
  <c r="E11" i="1" s="1"/>
  <c r="D10" i="1"/>
  <c r="E10" i="1" s="1"/>
  <c r="D17" i="1"/>
  <c r="E17" i="1" s="1"/>
  <c r="C47" i="1"/>
  <c r="D29" i="1"/>
  <c r="D47" i="1" s="1"/>
  <c r="C54" i="1"/>
  <c r="D36" i="1"/>
  <c r="B47" i="1"/>
  <c r="B49" i="1"/>
  <c r="B56" i="1"/>
  <c r="D38" i="1"/>
  <c r="C56" i="1"/>
  <c r="D30" i="1"/>
  <c r="C48" i="1"/>
  <c r="C55" i="1"/>
  <c r="D37" i="1"/>
  <c r="D31" i="1"/>
  <c r="D49" i="1" s="1"/>
  <c r="C49" i="1"/>
  <c r="B50" i="1"/>
  <c r="C53" i="1"/>
  <c r="D35" i="1"/>
  <c r="D20" i="1"/>
  <c r="E20" i="1" s="1"/>
  <c r="D14" i="1"/>
  <c r="E14" i="1" s="1"/>
  <c r="D21" i="1"/>
  <c r="E21" i="1" s="1"/>
  <c r="C51" i="1"/>
  <c r="D33" i="1"/>
  <c r="D40" i="1"/>
  <c r="C58" i="1"/>
  <c r="C46" i="1"/>
  <c r="D28" i="1"/>
  <c r="B51" i="1"/>
  <c r="E33" i="1"/>
  <c r="B52" i="1"/>
  <c r="D39" i="1"/>
  <c r="C57" i="1"/>
  <c r="D15" i="1"/>
  <c r="E15" i="1" s="1"/>
  <c r="D34" i="1"/>
  <c r="C52" i="1"/>
  <c r="D13" i="1"/>
  <c r="E13" i="1" s="1"/>
  <c r="C50" i="1"/>
  <c r="D32" i="1"/>
  <c r="E32" i="1" s="1"/>
  <c r="B46" i="1"/>
  <c r="B53" i="1"/>
  <c r="D33" i="3"/>
  <c r="D40" i="3"/>
  <c r="E33" i="3"/>
  <c r="D39" i="3"/>
  <c r="D32" i="3"/>
  <c r="E32" i="3" s="1"/>
  <c r="D38" i="3"/>
  <c r="D31" i="3"/>
  <c r="D37" i="3"/>
  <c r="D30" i="3"/>
  <c r="D36" i="3"/>
  <c r="D29" i="3"/>
  <c r="E29" i="3" s="1"/>
  <c r="D35" i="3"/>
  <c r="E35" i="3" s="1"/>
  <c r="D28" i="3"/>
  <c r="D34" i="3"/>
  <c r="E34" i="3" s="1"/>
  <c r="D33" i="2"/>
  <c r="E33" i="2" s="1"/>
  <c r="D30" i="2"/>
  <c r="D39" i="2"/>
  <c r="D32" i="2"/>
  <c r="D36" i="2"/>
  <c r="D29" i="2"/>
  <c r="E29" i="2" s="1"/>
  <c r="D35" i="2"/>
  <c r="B41" i="2"/>
  <c r="D40" i="2"/>
  <c r="E40" i="2" s="1"/>
  <c r="D34" i="2"/>
  <c r="E34" i="2" s="1"/>
  <c r="D31" i="2"/>
  <c r="E31" i="2" s="1"/>
  <c r="D28" i="2"/>
  <c r="E28" i="2" s="1"/>
  <c r="D38" i="2"/>
  <c r="E38" i="2" s="1"/>
  <c r="B41" i="3"/>
  <c r="B23" i="1"/>
  <c r="C41" i="1"/>
  <c r="C23" i="1"/>
  <c r="B41" i="1"/>
  <c r="C41" i="2"/>
  <c r="C41" i="3"/>
  <c r="E49" i="1" l="1"/>
  <c r="E31" i="1"/>
  <c r="E29" i="1"/>
  <c r="D41" i="3"/>
  <c r="E41" i="3" s="1"/>
  <c r="D53" i="1"/>
  <c r="E53" i="1" s="1"/>
  <c r="D23" i="1"/>
  <c r="E23" i="1" s="1"/>
  <c r="E47" i="1"/>
  <c r="E32" i="2"/>
  <c r="E35" i="2"/>
  <c r="E39" i="2"/>
  <c r="E36" i="2"/>
  <c r="E30" i="2"/>
  <c r="E37" i="2"/>
  <c r="D50" i="1"/>
  <c r="E50" i="1" s="1"/>
  <c r="D51" i="1"/>
  <c r="E51" i="1" s="1"/>
  <c r="E35" i="1"/>
  <c r="E37" i="1"/>
  <c r="D55" i="1"/>
  <c r="E34" i="1"/>
  <c r="D52" i="1"/>
  <c r="E52" i="1" s="1"/>
  <c r="E30" i="1"/>
  <c r="D48" i="1"/>
  <c r="B59" i="1"/>
  <c r="E36" i="1"/>
  <c r="D54" i="1"/>
  <c r="E39" i="1"/>
  <c r="D57" i="1"/>
  <c r="E57" i="1" s="1"/>
  <c r="D56" i="1"/>
  <c r="E56" i="1" s="1"/>
  <c r="E28" i="1"/>
  <c r="D46" i="1"/>
  <c r="E46" i="1" s="1"/>
  <c r="C59" i="1"/>
  <c r="E40" i="1"/>
  <c r="D58" i="1"/>
  <c r="E58" i="1" s="1"/>
  <c r="E38" i="1"/>
  <c r="E36" i="3"/>
  <c r="E31" i="3"/>
  <c r="E40" i="3"/>
  <c r="E39" i="3"/>
  <c r="E38" i="3"/>
  <c r="E30" i="3"/>
  <c r="E28" i="3"/>
  <c r="E37" i="3"/>
  <c r="D41" i="1"/>
  <c r="E41" i="1" s="1"/>
  <c r="D41" i="2"/>
  <c r="E41" i="2" s="1"/>
  <c r="D59" i="1" l="1"/>
  <c r="F51" i="1"/>
  <c r="F49" i="1"/>
  <c r="F46" i="1"/>
  <c r="E48" i="1"/>
  <c r="F48" i="1" s="1"/>
  <c r="F53" i="1"/>
  <c r="F56" i="1"/>
  <c r="F50" i="1"/>
  <c r="E59" i="1"/>
  <c r="F52" i="1"/>
  <c r="E55" i="1"/>
  <c r="F55" i="1" s="1"/>
  <c r="E54" i="1"/>
  <c r="F54" i="1" s="1"/>
  <c r="F47" i="1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26" i="6"/>
  <c r="B8" i="6"/>
  <c r="A3" i="6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E17" i="4" s="1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B4" i="4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C22" i="3"/>
  <c r="B22" i="3"/>
  <c r="A22" i="3"/>
  <c r="C21" i="3"/>
  <c r="B21" i="3"/>
  <c r="A21" i="3"/>
  <c r="C20" i="3"/>
  <c r="B20" i="3"/>
  <c r="B56" i="3" s="1"/>
  <c r="A20" i="3"/>
  <c r="C19" i="3"/>
  <c r="B19" i="3"/>
  <c r="B55" i="3" s="1"/>
  <c r="A19" i="3"/>
  <c r="C18" i="3"/>
  <c r="B18" i="3"/>
  <c r="B54" i="3" s="1"/>
  <c r="A18" i="3"/>
  <c r="C17" i="3"/>
  <c r="B17" i="3"/>
  <c r="B53" i="3" s="1"/>
  <c r="A17" i="3"/>
  <c r="C16" i="3"/>
  <c r="B16" i="3"/>
  <c r="B52" i="3" s="1"/>
  <c r="A16" i="3"/>
  <c r="C15" i="3"/>
  <c r="B15" i="3"/>
  <c r="A15" i="3"/>
  <c r="C14" i="3"/>
  <c r="B14" i="3"/>
  <c r="A14" i="3"/>
  <c r="C13" i="3"/>
  <c r="B13" i="3"/>
  <c r="B49" i="3" s="1"/>
  <c r="A13" i="3"/>
  <c r="C12" i="3"/>
  <c r="B12" i="3"/>
  <c r="B48" i="3" s="1"/>
  <c r="A12" i="3"/>
  <c r="C11" i="3"/>
  <c r="B11" i="3"/>
  <c r="B47" i="3" s="1"/>
  <c r="A11" i="3"/>
  <c r="C10" i="3"/>
  <c r="B10" i="3"/>
  <c r="B46" i="3" s="1"/>
  <c r="A10" i="3"/>
  <c r="C22" i="2"/>
  <c r="C58" i="2" s="1"/>
  <c r="B22" i="2"/>
  <c r="A22" i="2"/>
  <c r="C19" i="2"/>
  <c r="C55" i="2" s="1"/>
  <c r="B19" i="2"/>
  <c r="A19" i="2"/>
  <c r="C18" i="2"/>
  <c r="C54" i="2" s="1"/>
  <c r="B18" i="2"/>
  <c r="A18" i="2"/>
  <c r="C17" i="2"/>
  <c r="C53" i="2" s="1"/>
  <c r="B17" i="2"/>
  <c r="A17" i="2"/>
  <c r="C16" i="2"/>
  <c r="C52" i="2" s="1"/>
  <c r="B16" i="2"/>
  <c r="A16" i="2"/>
  <c r="C15" i="2"/>
  <c r="C51" i="2" s="1"/>
  <c r="B15" i="2"/>
  <c r="A15" i="2"/>
  <c r="C14" i="2"/>
  <c r="C50" i="2" s="1"/>
  <c r="B14" i="2"/>
  <c r="A14" i="2"/>
  <c r="C13" i="2"/>
  <c r="C49" i="2" s="1"/>
  <c r="B13" i="2"/>
  <c r="A13" i="2"/>
  <c r="C12" i="2"/>
  <c r="C48" i="2" s="1"/>
  <c r="B12" i="2"/>
  <c r="A12" i="2"/>
  <c r="C11" i="2"/>
  <c r="C47" i="2" s="1"/>
  <c r="B11" i="2"/>
  <c r="A11" i="2"/>
  <c r="C10" i="2"/>
  <c r="C46" i="2" s="1"/>
  <c r="B10" i="2"/>
  <c r="A10" i="2"/>
  <c r="C21" i="2"/>
  <c r="C57" i="2" s="1"/>
  <c r="C20" i="2"/>
  <c r="C56" i="2" s="1"/>
  <c r="B21" i="2"/>
  <c r="B20" i="2"/>
  <c r="A21" i="2"/>
  <c r="A20" i="2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2" i="3"/>
  <c r="B2" i="3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3" i="2"/>
  <c r="A2" i="2"/>
  <c r="A5" i="2"/>
  <c r="A4" i="2"/>
  <c r="AL5" i="2"/>
  <c r="AK5" i="2"/>
  <c r="AJ5" i="2"/>
  <c r="B5" i="2"/>
  <c r="AL4" i="2"/>
  <c r="AK4" i="2"/>
  <c r="AJ4" i="2"/>
  <c r="B4" i="2"/>
  <c r="B3" i="2"/>
  <c r="B2" i="2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L4" i="1"/>
  <c r="AA85" i="1" s="1"/>
  <c r="AK4" i="1"/>
  <c r="Z85" i="1" s="1"/>
  <c r="AJ4" i="1"/>
  <c r="Y85" i="1" s="1"/>
  <c r="AI4" i="1"/>
  <c r="X85" i="1" s="1"/>
  <c r="AH4" i="1"/>
  <c r="W85" i="1" s="1"/>
  <c r="AG4" i="1"/>
  <c r="V85" i="1" s="1"/>
  <c r="AF4" i="1"/>
  <c r="U85" i="1" s="1"/>
  <c r="AE4" i="1"/>
  <c r="T85" i="1" s="1"/>
  <c r="AD4" i="1"/>
  <c r="S85" i="1" s="1"/>
  <c r="AC4" i="1"/>
  <c r="R85" i="1" s="1"/>
  <c r="AB4" i="1"/>
  <c r="Q85" i="1" s="1"/>
  <c r="AA4" i="1"/>
  <c r="P85" i="1" s="1"/>
  <c r="Z4" i="1"/>
  <c r="O85" i="1" s="1"/>
  <c r="Y4" i="1"/>
  <c r="N85" i="1" s="1"/>
  <c r="X4" i="1"/>
  <c r="M85" i="1" s="1"/>
  <c r="W4" i="1"/>
  <c r="L85" i="1" s="1"/>
  <c r="V4" i="1"/>
  <c r="K85" i="1" s="1"/>
  <c r="U4" i="1"/>
  <c r="J85" i="1" s="1"/>
  <c r="T4" i="1"/>
  <c r="I85" i="1" s="1"/>
  <c r="S4" i="1"/>
  <c r="H85" i="1" s="1"/>
  <c r="R4" i="1"/>
  <c r="G85" i="1" s="1"/>
  <c r="Q4" i="1"/>
  <c r="F85" i="1" s="1"/>
  <c r="P4" i="1"/>
  <c r="E85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B53" i="2" l="1"/>
  <c r="B56" i="2"/>
  <c r="B57" i="2"/>
  <c r="B54" i="2"/>
  <c r="B50" i="2"/>
  <c r="B55" i="2"/>
  <c r="E10" i="2"/>
  <c r="B46" i="2"/>
  <c r="E46" i="2" s="1"/>
  <c r="B47" i="2"/>
  <c r="E13" i="2"/>
  <c r="B49" i="2"/>
  <c r="E49" i="2" s="1"/>
  <c r="B51" i="2"/>
  <c r="B58" i="2"/>
  <c r="C59" i="2"/>
  <c r="B52" i="2"/>
  <c r="B48" i="2"/>
  <c r="D20" i="3"/>
  <c r="C56" i="3"/>
  <c r="D11" i="3"/>
  <c r="C47" i="3"/>
  <c r="B57" i="3"/>
  <c r="D21" i="3"/>
  <c r="D57" i="3" s="1"/>
  <c r="C57" i="3"/>
  <c r="D12" i="3"/>
  <c r="C48" i="3"/>
  <c r="D17" i="3"/>
  <c r="C53" i="3"/>
  <c r="B58" i="3"/>
  <c r="D16" i="3"/>
  <c r="C52" i="3"/>
  <c r="D22" i="3"/>
  <c r="D58" i="3" s="1"/>
  <c r="C58" i="3"/>
  <c r="D13" i="3"/>
  <c r="C49" i="3"/>
  <c r="D18" i="3"/>
  <c r="C54" i="3"/>
  <c r="B50" i="3"/>
  <c r="D14" i="3"/>
  <c r="D50" i="3" s="1"/>
  <c r="C50" i="3"/>
  <c r="D19" i="3"/>
  <c r="C55" i="3"/>
  <c r="D10" i="3"/>
  <c r="C46" i="3"/>
  <c r="B51" i="3"/>
  <c r="D15" i="3"/>
  <c r="D51" i="3" s="1"/>
  <c r="C51" i="3"/>
  <c r="D16" i="5"/>
  <c r="E16" i="5" s="1"/>
  <c r="D11" i="5"/>
  <c r="E11" i="5" s="1"/>
  <c r="C23" i="2"/>
  <c r="C23" i="4"/>
  <c r="D10" i="5"/>
  <c r="E10" i="5" s="1"/>
  <c r="C23" i="5"/>
  <c r="B23" i="4"/>
  <c r="B23" i="5"/>
  <c r="D23" i="5" s="1"/>
  <c r="E23" i="5" s="1"/>
  <c r="D10" i="2"/>
  <c r="D46" i="2" s="1"/>
  <c r="B23" i="2"/>
  <c r="B23" i="3"/>
  <c r="C23" i="3"/>
  <c r="D23" i="3" s="1"/>
  <c r="E23" i="3" s="1"/>
  <c r="D13" i="2"/>
  <c r="D49" i="2" s="1"/>
  <c r="D21" i="4"/>
  <c r="E21" i="4" s="1"/>
  <c r="D20" i="2"/>
  <c r="D56" i="2" s="1"/>
  <c r="D21" i="2"/>
  <c r="D57" i="2" s="1"/>
  <c r="D12" i="5"/>
  <c r="E12" i="5" s="1"/>
  <c r="D17" i="4"/>
  <c r="D14" i="5"/>
  <c r="E14" i="5" s="1"/>
  <c r="D19" i="2"/>
  <c r="D55" i="2" s="1"/>
  <c r="D11" i="4"/>
  <c r="E11" i="4" s="1"/>
  <c r="D15" i="2"/>
  <c r="D51" i="2" s="1"/>
  <c r="D22" i="2"/>
  <c r="D58" i="2" s="1"/>
  <c r="D15" i="5"/>
  <c r="E15" i="5" s="1"/>
  <c r="D18" i="4"/>
  <c r="E18" i="4" s="1"/>
  <c r="D13" i="4"/>
  <c r="E13" i="4" s="1"/>
  <c r="D16" i="2"/>
  <c r="D52" i="2" s="1"/>
  <c r="D11" i="2"/>
  <c r="D47" i="2" s="1"/>
  <c r="D12" i="2"/>
  <c r="D48" i="2" s="1"/>
  <c r="D17" i="2"/>
  <c r="D53" i="2" s="1"/>
  <c r="D14" i="4"/>
  <c r="E14" i="4" s="1"/>
  <c r="D19" i="4"/>
  <c r="E19" i="4" s="1"/>
  <c r="D18" i="2"/>
  <c r="D54" i="2" s="1"/>
  <c r="D14" i="2"/>
  <c r="D50" i="2" s="1"/>
  <c r="D20" i="4"/>
  <c r="E20" i="4" s="1"/>
  <c r="D17" i="5"/>
  <c r="E17" i="5" s="1"/>
  <c r="D20" i="5"/>
  <c r="E20" i="5" s="1"/>
  <c r="D18" i="5"/>
  <c r="E18" i="5" s="1"/>
  <c r="D21" i="5"/>
  <c r="E21" i="5" s="1"/>
  <c r="D13" i="5"/>
  <c r="E13" i="5" s="1"/>
  <c r="D19" i="5"/>
  <c r="E19" i="5" s="1"/>
  <c r="D22" i="5"/>
  <c r="E22" i="5" s="1"/>
  <c r="D12" i="4"/>
  <c r="E12" i="4" s="1"/>
  <c r="D15" i="4"/>
  <c r="E15" i="4" s="1"/>
  <c r="D10" i="4"/>
  <c r="E10" i="4" s="1"/>
  <c r="D16" i="4"/>
  <c r="E16" i="4" s="1"/>
  <c r="D22" i="4"/>
  <c r="E22" i="4" s="1"/>
  <c r="E14" i="2" l="1"/>
  <c r="E19" i="2"/>
  <c r="E50" i="2"/>
  <c r="F50" i="2" s="1"/>
  <c r="E54" i="2"/>
  <c r="F54" i="2" s="1"/>
  <c r="E55" i="2"/>
  <c r="E48" i="2"/>
  <c r="E16" i="2"/>
  <c r="E57" i="2"/>
  <c r="E12" i="2"/>
  <c r="E52" i="2"/>
  <c r="F52" i="2" s="1"/>
  <c r="D23" i="4"/>
  <c r="E23" i="4" s="1"/>
  <c r="E56" i="2"/>
  <c r="F56" i="2" s="1"/>
  <c r="E22" i="3"/>
  <c r="E21" i="2"/>
  <c r="D23" i="2"/>
  <c r="E23" i="2" s="1"/>
  <c r="E18" i="2"/>
  <c r="F46" i="2"/>
  <c r="E58" i="2"/>
  <c r="E22" i="2"/>
  <c r="E51" i="2"/>
  <c r="F51" i="2" s="1"/>
  <c r="E15" i="2"/>
  <c r="E20" i="2"/>
  <c r="F55" i="2"/>
  <c r="F57" i="2"/>
  <c r="F48" i="2"/>
  <c r="B59" i="2"/>
  <c r="D59" i="2" s="1"/>
  <c r="E47" i="2"/>
  <c r="F47" i="2" s="1"/>
  <c r="E53" i="2"/>
  <c r="F53" i="2" s="1"/>
  <c r="F49" i="2"/>
  <c r="E11" i="2"/>
  <c r="E17" i="2"/>
  <c r="E14" i="3"/>
  <c r="E15" i="3"/>
  <c r="E17" i="3"/>
  <c r="D53" i="3"/>
  <c r="E13" i="3"/>
  <c r="D49" i="3"/>
  <c r="E57" i="3"/>
  <c r="E51" i="3"/>
  <c r="E18" i="3"/>
  <c r="D54" i="3"/>
  <c r="E12" i="3"/>
  <c r="D48" i="3"/>
  <c r="E21" i="3"/>
  <c r="E16" i="3"/>
  <c r="D52" i="3"/>
  <c r="C59" i="3"/>
  <c r="E10" i="3"/>
  <c r="D46" i="3"/>
  <c r="E19" i="3"/>
  <c r="D55" i="3"/>
  <c r="B59" i="3"/>
  <c r="E11" i="3"/>
  <c r="D47" i="3"/>
  <c r="E50" i="3"/>
  <c r="E58" i="3"/>
  <c r="E20" i="3"/>
  <c r="D56" i="3"/>
  <c r="D23" i="6"/>
  <c r="E23" i="6" s="1"/>
  <c r="F57" i="3" l="1"/>
  <c r="E59" i="2"/>
  <c r="F50" i="3"/>
  <c r="E48" i="3"/>
  <c r="F48" i="3" s="1"/>
  <c r="E46" i="3"/>
  <c r="F46" i="3" s="1"/>
  <c r="E52" i="3"/>
  <c r="F52" i="3" s="1"/>
  <c r="E47" i="3"/>
  <c r="F47" i="3" s="1"/>
  <c r="E54" i="3"/>
  <c r="F54" i="3" s="1"/>
  <c r="E55" i="3"/>
  <c r="F55" i="3" s="1"/>
  <c r="E49" i="3"/>
  <c r="F49" i="3" s="1"/>
  <c r="D59" i="3"/>
  <c r="E59" i="3" s="1"/>
  <c r="E53" i="3"/>
  <c r="F53" i="3" s="1"/>
  <c r="E56" i="3"/>
  <c r="F56" i="3" s="1"/>
  <c r="F51" i="3"/>
</calcChain>
</file>

<file path=xl/sharedStrings.xml><?xml version="1.0" encoding="utf-8"?>
<sst xmlns="http://schemas.openxmlformats.org/spreadsheetml/2006/main" count="121" uniqueCount="47">
  <si>
    <t>Source Category</t>
  </si>
  <si>
    <t>New</t>
  </si>
  <si>
    <t>Difference</t>
  </si>
  <si>
    <t>2002 Differences</t>
  </si>
  <si>
    <t>Previous</t>
  </si>
  <si>
    <t>TOTAL (no misc)</t>
  </si>
  <si>
    <t>IPCC_annex</t>
  </si>
  <si>
    <t>C_group_IM24_sh</t>
  </si>
  <si>
    <t>Country_code_A3</t>
  </si>
  <si>
    <t>Name</t>
  </si>
  <si>
    <t>ipcc_code_2006_for_standard_report</t>
  </si>
  <si>
    <t>ipcc_code_2006_for_standard_report_name</t>
  </si>
  <si>
    <t>Substance</t>
  </si>
  <si>
    <t>fossil_bio</t>
  </si>
  <si>
    <t>Annex_I</t>
  </si>
  <si>
    <t>USA</t>
  </si>
  <si>
    <t>United States</t>
  </si>
  <si>
    <t>1.B.2</t>
  </si>
  <si>
    <t>Oil and Natural Gas</t>
  </si>
  <si>
    <t>NMVOC</t>
  </si>
  <si>
    <t>fossil</t>
  </si>
  <si>
    <t>Reference: European Commission, Joint Research Centre (EC-JRC)/Netherlands Environmental Assessment Agency (PBL). Emissions Database for Global Atmospheric Research (EDGAR), release EDGAR v6.1 (1970 - 2018) of May 2022.</t>
  </si>
  <si>
    <t>How to cite: EDGARv6.1 air pollutants</t>
  </si>
  <si>
    <t>Data download:</t>
  </si>
  <si>
    <t>2.D</t>
  </si>
  <si>
    <t>Non-Energy Products from Fuels and Solvent Use</t>
  </si>
  <si>
    <t>Average Difference</t>
  </si>
  <si>
    <t>% from old</t>
  </si>
  <si>
    <t>Make Adjustement</t>
  </si>
  <si>
    <t>General approach (except for Road NOx) is:</t>
  </si>
  <si>
    <t>Take average difference between old and new data in 2002 and 2003</t>
  </si>
  <si>
    <t>Apply that percenage difference in 2001</t>
  </si>
  <si>
    <t>Then for prior years</t>
  </si>
  <si>
    <r>
      <rPr>
        <b/>
        <sz val="12"/>
        <color theme="1"/>
        <rFont val="Aptos Narrow"/>
        <scheme val="minor"/>
      </rPr>
      <t>non-combustion</t>
    </r>
    <r>
      <rPr>
        <sz val="12"/>
        <color theme="1"/>
        <rFont val="Aptos Narrow"/>
        <family val="2"/>
        <scheme val="minor"/>
      </rPr>
      <t>: use that percentage back in time to preserve trend</t>
    </r>
  </si>
  <si>
    <r>
      <rPr>
        <b/>
        <sz val="12"/>
        <color theme="1"/>
        <rFont val="Aptos Narrow"/>
        <scheme val="minor"/>
      </rPr>
      <t>combustion</t>
    </r>
    <r>
      <rPr>
        <sz val="12"/>
        <color theme="1"/>
        <rFont val="Aptos Narrow"/>
        <family val="2"/>
        <scheme val="minor"/>
      </rPr>
      <t>: linearly decrease that precenate back in time as follows:</t>
    </r>
  </si>
  <si>
    <t>If the difference is &gt; 5% of total emissions (or the sector itself is &gt;10% of total emissions and the difference is &gt; 20% of the sector's emissions)  then adjust previous time series</t>
  </si>
  <si>
    <t>Additional data plotted above</t>
  </si>
  <si>
    <t>iso</t>
  </si>
  <si>
    <t>sector</t>
  </si>
  <si>
    <t>em</t>
  </si>
  <si>
    <t>units</t>
  </si>
  <si>
    <t>usa</t>
  </si>
  <si>
    <t>1A3b_Road</t>
  </si>
  <si>
    <t>NOx</t>
  </si>
  <si>
    <t>kt</t>
  </si>
  <si>
    <t>CEDS NOx using FIVE Emission Factors</t>
  </si>
  <si>
    <t>Diff w/ New EPA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</si>
</sst>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21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/>
    </xf>
    <xf numFmtId="3" fontId="2" fillId="0" borderId="0" xfId="2" applyNumberFormat="1" applyAlignment="1">
      <alignment horizontal="center"/>
    </xf>
    <xf numFmtId="3" fontId="2" fillId="0" borderId="0" xfId="2" applyNumberForma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center"/>
    </xf>
    <xf numFmtId="9" fontId="0" fillId="0" borderId="0" xfId="1" applyFont="1" applyAlignment="1">
      <alignment horizontal="left"/>
    </xf>
    <xf numFmtId="3" fontId="2" fillId="0" borderId="1" xfId="2" applyNumberFormat="1" applyBorder="1" applyAlignment="1">
      <alignment horizontal="right"/>
    </xf>
    <xf numFmtId="3" fontId="2" fillId="0" borderId="1" xfId="2" applyNumberFormat="1" applyBorder="1" applyAlignment="1">
      <alignment horizontal="center"/>
    </xf>
    <xf numFmtId="9" fontId="0" fillId="0" borderId="1" xfId="1" applyFont="1" applyBorder="1" applyAlignment="1">
      <alignment horizontal="left"/>
    </xf>
    <xf numFmtId="3" fontId="2" fillId="0" borderId="0" xfId="2" applyNumberFormat="1" applyAlignment="1">
      <alignment horizontal="left"/>
    </xf>
    <xf numFmtId="49" fontId="6" fillId="2" borderId="0" xfId="0" applyNumberFormat="1" applyFont="1" applyFill="1"/>
    <xf numFmtId="0" fontId="6" fillId="2" borderId="0" xfId="0" applyFont="1" applyFill="1"/>
    <xf numFmtId="49" fontId="7" fillId="0" borderId="0" xfId="0" applyNumberFormat="1" applyFont="1"/>
    <xf numFmtId="0" fontId="7" fillId="0" borderId="0" xfId="0" applyFont="1"/>
    <xf numFmtId="3" fontId="7" fillId="0" borderId="0" xfId="0" applyNumberFormat="1" applyFont="1"/>
    <xf numFmtId="2" fontId="0" fillId="0" borderId="0" xfId="0" applyNumberFormat="1"/>
    <xf numFmtId="0" fontId="9" fillId="0" borderId="0" xfId="0" applyFont="1"/>
    <xf numFmtId="0" fontId="8" fillId="0" borderId="0" xfId="0" applyFont="1"/>
    <xf numFmtId="3" fontId="0" fillId="0" borderId="0" xfId="0" applyNumberFormat="1"/>
  </cellXfs>
  <cellStyles count="4">
    <cellStyle name="Normal" xfId="0" builtinId="0"/>
    <cellStyle name="Normal 3" xfId="2" xr:uid="{288D6918-E80D-AA46-B51A-3A121570AA40}"/>
    <cellStyle name="Normal 6" xfId="3" xr:uid="{A758E54F-A4B5-014B-848F-DF5182FF042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Prevous and new EPA trends - NOx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NOx!$A$2</c:f>
              <c:strCache>
                <c:ptCount val="1"/>
                <c:pt idx="0">
                  <c:v>HIGHWAY VEHICLES (prev)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NOx!$B$1:$AL$1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NOx!$B$2:$AL$2</c:f>
              <c:numCache>
                <c:formatCode>#,##0</c:formatCode>
                <c:ptCount val="37"/>
                <c:pt idx="0">
                  <c:v>12624</c:v>
                </c:pt>
                <c:pt idx="1">
                  <c:v>12061</c:v>
                </c:pt>
                <c:pt idx="2">
                  <c:v>11493</c:v>
                </c:pt>
                <c:pt idx="3">
                  <c:v>10932</c:v>
                </c:pt>
                <c:pt idx="4">
                  <c:v>9592</c:v>
                </c:pt>
                <c:pt idx="5">
                  <c:v>9449</c:v>
                </c:pt>
                <c:pt idx="6">
                  <c:v>9306</c:v>
                </c:pt>
                <c:pt idx="7">
                  <c:v>9162</c:v>
                </c:pt>
                <c:pt idx="8">
                  <c:v>9019</c:v>
                </c:pt>
                <c:pt idx="9">
                  <c:v>8876</c:v>
                </c:pt>
                <c:pt idx="10">
                  <c:v>8732.7439600000016</c:v>
                </c:pt>
                <c:pt idx="11">
                  <c:v>8791.7872799999986</c:v>
                </c:pt>
                <c:pt idx="12">
                  <c:v>8619.2681699999994</c:v>
                </c:pt>
                <c:pt idx="13">
                  <c:v>8371.3374299999996</c:v>
                </c:pt>
                <c:pt idx="14">
                  <c:v>8393.5218599999989</c:v>
                </c:pt>
                <c:pt idx="15">
                  <c:v>7774.1959100000004</c:v>
                </c:pt>
                <c:pt idx="16">
                  <c:v>10337.276260006405</c:v>
                </c:pt>
                <c:pt idx="17">
                  <c:v>9670.7664437215917</c:v>
                </c:pt>
                <c:pt idx="18">
                  <c:v>9004.25662743678</c:v>
                </c:pt>
                <c:pt idx="19">
                  <c:v>8337.7468111519684</c:v>
                </c:pt>
                <c:pt idx="20">
                  <c:v>7992.0753288743799</c:v>
                </c:pt>
                <c:pt idx="21">
                  <c:v>7646.4038465967915</c:v>
                </c:pt>
                <c:pt idx="22">
                  <c:v>6941.4348573545103</c:v>
                </c:pt>
                <c:pt idx="23">
                  <c:v>6206.306086120233</c:v>
                </c:pt>
                <c:pt idx="24">
                  <c:v>5701.1166933170362</c:v>
                </c:pt>
                <c:pt idx="25">
                  <c:v>5870.3464310505587</c:v>
                </c:pt>
                <c:pt idx="26">
                  <c:v>5539.9422973030405</c:v>
                </c:pt>
                <c:pt idx="27">
                  <c:v>5209.5381635555223</c:v>
                </c:pt>
                <c:pt idx="28">
                  <c:v>4879.1340298080031</c:v>
                </c:pt>
                <c:pt idx="29">
                  <c:v>4441.3725879519789</c:v>
                </c:pt>
                <c:pt idx="30">
                  <c:v>3663.3276690704397</c:v>
                </c:pt>
                <c:pt idx="31">
                  <c:v>3494.8386478953798</c:v>
                </c:pt>
                <c:pt idx="32">
                  <c:v>3062.5675672777475</c:v>
                </c:pt>
                <c:pt idx="33">
                  <c:v>2774.7089763568824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1-CC44-A5BA-60F76705B92A}"/>
            </c:ext>
          </c:extLst>
        </c:ser>
        <c:ser>
          <c:idx val="1"/>
          <c:order val="1"/>
          <c:tx>
            <c:strRef>
              <c:f>NOx!$A$3</c:f>
              <c:strCache>
                <c:ptCount val="1"/>
                <c:pt idx="0">
                  <c:v>OFF-HIGHWAY (prev)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NOx!$B$1:$AL$1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NOx!$B$3:$AL$3</c:f>
              <c:numCache>
                <c:formatCode>#,##0</c:formatCode>
                <c:ptCount val="37"/>
                <c:pt idx="0">
                  <c:v>2652</c:v>
                </c:pt>
                <c:pt idx="1">
                  <c:v>2968</c:v>
                </c:pt>
                <c:pt idx="2">
                  <c:v>3353</c:v>
                </c:pt>
                <c:pt idx="3">
                  <c:v>3576</c:v>
                </c:pt>
                <c:pt idx="4">
                  <c:v>3781</c:v>
                </c:pt>
                <c:pt idx="5">
                  <c:v>3849</c:v>
                </c:pt>
                <c:pt idx="6">
                  <c:v>3915</c:v>
                </c:pt>
                <c:pt idx="7">
                  <c:v>3981</c:v>
                </c:pt>
                <c:pt idx="8">
                  <c:v>4047</c:v>
                </c:pt>
                <c:pt idx="9">
                  <c:v>4113</c:v>
                </c:pt>
                <c:pt idx="10">
                  <c:v>4179.20856</c:v>
                </c:pt>
                <c:pt idx="11">
                  <c:v>4178.1268799999998</c:v>
                </c:pt>
                <c:pt idx="12">
                  <c:v>4156.3456699999997</c:v>
                </c:pt>
                <c:pt idx="13">
                  <c:v>4084.4155989999999</c:v>
                </c:pt>
                <c:pt idx="14">
                  <c:v>4166.9662539999999</c:v>
                </c:pt>
                <c:pt idx="15">
                  <c:v>4156.0193380000001</c:v>
                </c:pt>
                <c:pt idx="16">
                  <c:v>4863.6926120568432</c:v>
                </c:pt>
                <c:pt idx="17">
                  <c:v>4667.3733983374059</c:v>
                </c:pt>
                <c:pt idx="18">
                  <c:v>4471.0541846179685</c:v>
                </c:pt>
                <c:pt idx="19">
                  <c:v>4274.7349708985321</c:v>
                </c:pt>
                <c:pt idx="20">
                  <c:v>3897.9005215019679</c:v>
                </c:pt>
                <c:pt idx="21">
                  <c:v>3521.0660721054037</c:v>
                </c:pt>
                <c:pt idx="22">
                  <c:v>3484.7652217895748</c:v>
                </c:pt>
                <c:pt idx="23">
                  <c:v>3391.3659774168882</c:v>
                </c:pt>
                <c:pt idx="24">
                  <c:v>3315.4739835340397</c:v>
                </c:pt>
                <c:pt idx="25">
                  <c:v>3081.3783318338765</c:v>
                </c:pt>
                <c:pt idx="26">
                  <c:v>2947.4357893583392</c:v>
                </c:pt>
                <c:pt idx="27">
                  <c:v>2813.4932468828019</c:v>
                </c:pt>
                <c:pt idx="28">
                  <c:v>2679.5507044072647</c:v>
                </c:pt>
                <c:pt idx="29">
                  <c:v>2512.9915842774967</c:v>
                </c:pt>
                <c:pt idx="30">
                  <c:v>2216.0841389352304</c:v>
                </c:pt>
                <c:pt idx="31">
                  <c:v>2179.8733440179603</c:v>
                </c:pt>
                <c:pt idx="32">
                  <c:v>2105.0895167367203</c:v>
                </c:pt>
                <c:pt idx="33">
                  <c:v>2105.0895167367203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1-CC44-A5BA-60F76705B92A}"/>
            </c:ext>
          </c:extLst>
        </c:ser>
        <c:ser>
          <c:idx val="2"/>
          <c:order val="2"/>
          <c:tx>
            <c:strRef>
              <c:f>NOx!$A$4</c:f>
              <c:strCache>
                <c:ptCount val="1"/>
                <c:pt idx="0">
                  <c:v>HIGHWAY VEHICLES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NOx!$B$1:$AL$1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NOx!$B$4:$AL$4</c:f>
              <c:numCache>
                <c:formatCode>#,##0</c:formatCode>
                <c:ptCount val="37"/>
                <c:pt idx="0">
                  <c:v>12624</c:v>
                </c:pt>
                <c:pt idx="1">
                  <c:v>12061</c:v>
                </c:pt>
                <c:pt idx="2">
                  <c:v>11493</c:v>
                </c:pt>
                <c:pt idx="3">
                  <c:v>10932</c:v>
                </c:pt>
                <c:pt idx="4">
                  <c:v>9592</c:v>
                </c:pt>
                <c:pt idx="5">
                  <c:v>9449</c:v>
                </c:pt>
                <c:pt idx="6">
                  <c:v>9306</c:v>
                </c:pt>
                <c:pt idx="7">
                  <c:v>9162</c:v>
                </c:pt>
                <c:pt idx="8">
                  <c:v>9019</c:v>
                </c:pt>
                <c:pt idx="9">
                  <c:v>8876</c:v>
                </c:pt>
                <c:pt idx="10">
                  <c:v>8732.7439600000016</c:v>
                </c:pt>
                <c:pt idx="11">
                  <c:v>8791.7872799999986</c:v>
                </c:pt>
                <c:pt idx="12">
                  <c:v>8619.2681699999994</c:v>
                </c:pt>
                <c:pt idx="13">
                  <c:v>8371.3374299999996</c:v>
                </c:pt>
                <c:pt idx="14">
                  <c:v>8393.5218599999989</c:v>
                </c:pt>
                <c:pt idx="15">
                  <c:v>7774.1959100000004</c:v>
                </c:pt>
                <c:pt idx="16">
                  <c:v>12805.317056</c:v>
                </c:pt>
                <c:pt idx="17">
                  <c:v>12314.087898</c:v>
                </c:pt>
                <c:pt idx="18">
                  <c:v>11365.280153</c:v>
                </c:pt>
                <c:pt idx="19">
                  <c:v>10414.990852000001</c:v>
                </c:pt>
                <c:pt idx="20">
                  <c:v>9775.4400277999994</c:v>
                </c:pt>
                <c:pt idx="21">
                  <c:v>8689.8897840000009</c:v>
                </c:pt>
                <c:pt idx="22">
                  <c:v>8083.5541649999996</c:v>
                </c:pt>
                <c:pt idx="23">
                  <c:v>7293.9996867999998</c:v>
                </c:pt>
                <c:pt idx="24">
                  <c:v>7232.3828356000004</c:v>
                </c:pt>
                <c:pt idx="25">
                  <c:v>6460.6320808999999</c:v>
                </c:pt>
                <c:pt idx="26">
                  <c:v>5936.6976941000003</c:v>
                </c:pt>
                <c:pt idx="27">
                  <c:v>5435.3332948999996</c:v>
                </c:pt>
                <c:pt idx="28">
                  <c:v>4858.1132214999998</c:v>
                </c:pt>
                <c:pt idx="29">
                  <c:v>4269.8238265999998</c:v>
                </c:pt>
                <c:pt idx="30">
                  <c:v>3579.2344760000001</c:v>
                </c:pt>
                <c:pt idx="31">
                  <c:v>3239.8421699</c:v>
                </c:pt>
                <c:pt idx="32">
                  <c:v>2883.1191779000001</c:v>
                </c:pt>
                <c:pt idx="33">
                  <c:v>2820.5925926999998</c:v>
                </c:pt>
                <c:pt idx="34">
                  <c:v>2344.9975617999999</c:v>
                </c:pt>
                <c:pt idx="35">
                  <c:v>2279.8636182</c:v>
                </c:pt>
                <c:pt idx="36">
                  <c:v>1972.6975064000001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1-CC44-A5BA-60F76705B92A}"/>
            </c:ext>
          </c:extLst>
        </c:ser>
        <c:ser>
          <c:idx val="3"/>
          <c:order val="3"/>
          <c:tx>
            <c:strRef>
              <c:f>NOx!$A$5</c:f>
              <c:strCache>
                <c:ptCount val="1"/>
                <c:pt idx="0">
                  <c:v>OFF-HIGHWAY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NOx!$B$1:$AL$1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NOx!$B$5:$AL$5</c:f>
              <c:numCache>
                <c:formatCode>#,##0</c:formatCode>
                <c:ptCount val="37"/>
                <c:pt idx="0">
                  <c:v>2652</c:v>
                </c:pt>
                <c:pt idx="1">
                  <c:v>2968</c:v>
                </c:pt>
                <c:pt idx="2">
                  <c:v>3353</c:v>
                </c:pt>
                <c:pt idx="3">
                  <c:v>3576</c:v>
                </c:pt>
                <c:pt idx="4">
                  <c:v>3781</c:v>
                </c:pt>
                <c:pt idx="5">
                  <c:v>3849</c:v>
                </c:pt>
                <c:pt idx="6">
                  <c:v>3915</c:v>
                </c:pt>
                <c:pt idx="7">
                  <c:v>3981</c:v>
                </c:pt>
                <c:pt idx="8">
                  <c:v>4047</c:v>
                </c:pt>
                <c:pt idx="9">
                  <c:v>4113</c:v>
                </c:pt>
                <c:pt idx="10">
                  <c:v>4179.20856</c:v>
                </c:pt>
                <c:pt idx="11">
                  <c:v>4178.1268799999998</c:v>
                </c:pt>
                <c:pt idx="12">
                  <c:v>4156.3456699999997</c:v>
                </c:pt>
                <c:pt idx="13">
                  <c:v>4084.4155989999999</c:v>
                </c:pt>
                <c:pt idx="14">
                  <c:v>4166.9662539999999</c:v>
                </c:pt>
                <c:pt idx="15">
                  <c:v>4156.0193380000001</c:v>
                </c:pt>
                <c:pt idx="16">
                  <c:v>3559.3517333999998</c:v>
                </c:pt>
                <c:pt idx="17">
                  <c:v>3641.8725653000001</c:v>
                </c:pt>
                <c:pt idx="18">
                  <c:v>3453.3141962</c:v>
                </c:pt>
                <c:pt idx="19">
                  <c:v>3504.5742630999998</c:v>
                </c:pt>
                <c:pt idx="20">
                  <c:v>3398.6093707</c:v>
                </c:pt>
                <c:pt idx="21">
                  <c:v>3286.589285</c:v>
                </c:pt>
                <c:pt idx="22">
                  <c:v>3081.2281932999999</c:v>
                </c:pt>
                <c:pt idx="23">
                  <c:v>2810.2007434000002</c:v>
                </c:pt>
                <c:pt idx="24">
                  <c:v>2727.5765704999999</c:v>
                </c:pt>
                <c:pt idx="25">
                  <c:v>2642.0198314999998</c:v>
                </c:pt>
                <c:pt idx="26">
                  <c:v>2501.9360359000002</c:v>
                </c:pt>
                <c:pt idx="27">
                  <c:v>2428.3325946999998</c:v>
                </c:pt>
                <c:pt idx="28">
                  <c:v>2374.2764041</c:v>
                </c:pt>
                <c:pt idx="29">
                  <c:v>2326.2312301000002</c:v>
                </c:pt>
                <c:pt idx="30">
                  <c:v>2151.4034796000001</c:v>
                </c:pt>
                <c:pt idx="31">
                  <c:v>2103.9895544000001</c:v>
                </c:pt>
                <c:pt idx="32">
                  <c:v>2061.3169825</c:v>
                </c:pt>
                <c:pt idx="33">
                  <c:v>1943.0572810000001</c:v>
                </c:pt>
                <c:pt idx="34">
                  <c:v>1643.4631277999999</c:v>
                </c:pt>
                <c:pt idx="35">
                  <c:v>1629.2356265999999</c:v>
                </c:pt>
                <c:pt idx="36">
                  <c:v>1585.5157629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1-CC44-A5BA-60F76705B92A}"/>
            </c:ext>
          </c:extLst>
        </c:ser>
        <c:ser>
          <c:idx val="4"/>
          <c:order val="4"/>
          <c:tx>
            <c:strRef>
              <c:f>NOx!$A$6</c:f>
              <c:strCache>
                <c:ptCount val="1"/>
                <c:pt idx="0">
                  <c:v>PETROLEUM &amp; RELATED INDUSTRIES (prev)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NOx!$B$1:$AL$1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NOx!$B$6:$AL$6</c:f>
              <c:numCache>
                <c:formatCode>#,##0</c:formatCode>
                <c:ptCount val="37"/>
                <c:pt idx="0">
                  <c:v>240</c:v>
                </c:pt>
                <c:pt idx="1">
                  <c:v>63</c:v>
                </c:pt>
                <c:pt idx="2">
                  <c:v>72</c:v>
                </c:pt>
                <c:pt idx="3">
                  <c:v>124</c:v>
                </c:pt>
                <c:pt idx="4">
                  <c:v>153</c:v>
                </c:pt>
                <c:pt idx="5">
                  <c:v>121</c:v>
                </c:pt>
                <c:pt idx="6">
                  <c:v>148</c:v>
                </c:pt>
                <c:pt idx="7">
                  <c:v>123</c:v>
                </c:pt>
                <c:pt idx="8">
                  <c:v>117</c:v>
                </c:pt>
                <c:pt idx="9">
                  <c:v>110</c:v>
                </c:pt>
                <c:pt idx="10">
                  <c:v>139.08267999999998</c:v>
                </c:pt>
                <c:pt idx="11">
                  <c:v>143.15672000000001</c:v>
                </c:pt>
                <c:pt idx="12">
                  <c:v>142.97984</c:v>
                </c:pt>
                <c:pt idx="13">
                  <c:v>120.085521</c:v>
                </c:pt>
                <c:pt idx="14">
                  <c:v>122.131897</c:v>
                </c:pt>
                <c:pt idx="15">
                  <c:v>124.29669899999999</c:v>
                </c:pt>
                <c:pt idx="16">
                  <c:v>354.19122147511536</c:v>
                </c:pt>
                <c:pt idx="17">
                  <c:v>357.19445137944541</c:v>
                </c:pt>
                <c:pt idx="18">
                  <c:v>355.40608487377551</c:v>
                </c:pt>
                <c:pt idx="19">
                  <c:v>353.61771836810561</c:v>
                </c:pt>
                <c:pt idx="20">
                  <c:v>379.46226250983705</c:v>
                </c:pt>
                <c:pt idx="21">
                  <c:v>405.30680665156854</c:v>
                </c:pt>
                <c:pt idx="22">
                  <c:v>431.10159302277901</c:v>
                </c:pt>
                <c:pt idx="23">
                  <c:v>515.83167403989376</c:v>
                </c:pt>
                <c:pt idx="24">
                  <c:v>600.56175505700844</c:v>
                </c:pt>
                <c:pt idx="25">
                  <c:v>685.29183607412313</c:v>
                </c:pt>
                <c:pt idx="26">
                  <c:v>695.82939244602335</c:v>
                </c:pt>
                <c:pt idx="27">
                  <c:v>706.36694881792357</c:v>
                </c:pt>
                <c:pt idx="28">
                  <c:v>716.90450518982368</c:v>
                </c:pt>
                <c:pt idx="29">
                  <c:v>685.63916361634449</c:v>
                </c:pt>
                <c:pt idx="30">
                  <c:v>654.3738220428653</c:v>
                </c:pt>
                <c:pt idx="31">
                  <c:v>623.108480469386</c:v>
                </c:pt>
                <c:pt idx="32">
                  <c:v>623.108480469386</c:v>
                </c:pt>
                <c:pt idx="33">
                  <c:v>623.108480469386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8-EC42-B232-1F4BB7A34EA8}"/>
            </c:ext>
          </c:extLst>
        </c:ser>
        <c:ser>
          <c:idx val="5"/>
          <c:order val="5"/>
          <c:tx>
            <c:strRef>
              <c:f>NOx!$A$7</c:f>
              <c:strCache>
                <c:ptCount val="1"/>
                <c:pt idx="0">
                  <c:v>PETROLEUM &amp; RELATED INDUSTRIES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NOx!$B$1:$AL$1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NOx!$B$7:$AL$7</c:f>
              <c:numCache>
                <c:formatCode>#,##0</c:formatCode>
                <c:ptCount val="37"/>
                <c:pt idx="0">
                  <c:v>240</c:v>
                </c:pt>
                <c:pt idx="1">
                  <c:v>63</c:v>
                </c:pt>
                <c:pt idx="2">
                  <c:v>72</c:v>
                </c:pt>
                <c:pt idx="3">
                  <c:v>124</c:v>
                </c:pt>
                <c:pt idx="4">
                  <c:v>153</c:v>
                </c:pt>
                <c:pt idx="5">
                  <c:v>121</c:v>
                </c:pt>
                <c:pt idx="6">
                  <c:v>148</c:v>
                </c:pt>
                <c:pt idx="7">
                  <c:v>123</c:v>
                </c:pt>
                <c:pt idx="8">
                  <c:v>117</c:v>
                </c:pt>
                <c:pt idx="9">
                  <c:v>110</c:v>
                </c:pt>
                <c:pt idx="10">
                  <c:v>139.08267999999998</c:v>
                </c:pt>
                <c:pt idx="11">
                  <c:v>143.15672000000001</c:v>
                </c:pt>
                <c:pt idx="12">
                  <c:v>142.97984</c:v>
                </c:pt>
                <c:pt idx="13">
                  <c:v>120.085521</c:v>
                </c:pt>
                <c:pt idx="14">
                  <c:v>122.131897</c:v>
                </c:pt>
                <c:pt idx="15">
                  <c:v>124.29669899999999</c:v>
                </c:pt>
                <c:pt idx="16">
                  <c:v>571.07890176000001</c:v>
                </c:pt>
                <c:pt idx="17">
                  <c:v>606.26070945000004</c:v>
                </c:pt>
                <c:pt idx="18">
                  <c:v>634.21757506999995</c:v>
                </c:pt>
                <c:pt idx="19">
                  <c:v>667.82478185000002</c:v>
                </c:pt>
                <c:pt idx="20">
                  <c:v>697.19383791999996</c:v>
                </c:pt>
                <c:pt idx="21">
                  <c:v>716.21162820999996</c:v>
                </c:pt>
                <c:pt idx="22">
                  <c:v>773.54398682999999</c:v>
                </c:pt>
                <c:pt idx="23">
                  <c:v>680.05669291000004</c:v>
                </c:pt>
                <c:pt idx="24">
                  <c:v>684.46945386000004</c:v>
                </c:pt>
                <c:pt idx="25">
                  <c:v>763.68738074999999</c:v>
                </c:pt>
                <c:pt idx="26">
                  <c:v>850.91986757999996</c:v>
                </c:pt>
                <c:pt idx="27">
                  <c:v>700.54867574000002</c:v>
                </c:pt>
                <c:pt idx="28">
                  <c:v>748.66114995999999</c:v>
                </c:pt>
                <c:pt idx="29">
                  <c:v>670.28241374000004</c:v>
                </c:pt>
                <c:pt idx="30">
                  <c:v>611.60619869000004</c:v>
                </c:pt>
                <c:pt idx="31">
                  <c:v>579.18249164999997</c:v>
                </c:pt>
                <c:pt idx="32">
                  <c:v>574.47540142000003</c:v>
                </c:pt>
                <c:pt idx="33">
                  <c:v>546.02140878</c:v>
                </c:pt>
                <c:pt idx="34">
                  <c:v>612.91401184999995</c:v>
                </c:pt>
                <c:pt idx="35">
                  <c:v>758.62944093999999</c:v>
                </c:pt>
                <c:pt idx="36">
                  <c:v>758.58224693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8-EC42-B232-1F4BB7A34EA8}"/>
            </c:ext>
          </c:extLst>
        </c:ser>
        <c:ser>
          <c:idx val="6"/>
          <c:order val="6"/>
          <c:tx>
            <c:v>CEDS with FIVE EF</c:v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NOx!$E$83:$AA$83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xVal>
          <c:yVal>
            <c:numRef>
              <c:f>NOx!$E$84:$AA$84</c:f>
              <c:numCache>
                <c:formatCode>General</c:formatCode>
                <c:ptCount val="23"/>
                <c:pt idx="0">
                  <c:v>8264.5497052907303</c:v>
                </c:pt>
                <c:pt idx="1">
                  <c:v>7823.9556782905302</c:v>
                </c:pt>
                <c:pt idx="2">
                  <c:v>7466.7967426057703</c:v>
                </c:pt>
                <c:pt idx="3">
                  <c:v>7419.6077479939704</c:v>
                </c:pt>
                <c:pt idx="4">
                  <c:v>7041.8352921587302</c:v>
                </c:pt>
                <c:pt idx="5">
                  <c:v>6771.97386127953</c:v>
                </c:pt>
                <c:pt idx="6">
                  <c:v>6478.5861987244098</c:v>
                </c:pt>
                <c:pt idx="7">
                  <c:v>6218.1336072191498</c:v>
                </c:pt>
                <c:pt idx="8">
                  <c:v>5614.7697309590303</c:v>
                </c:pt>
                <c:pt idx="9">
                  <c:v>5025.4275610057502</c:v>
                </c:pt>
                <c:pt idx="10">
                  <c:v>5041.3189848367301</c:v>
                </c:pt>
                <c:pt idx="11">
                  <c:v>4753.3670576935101</c:v>
                </c:pt>
                <c:pt idx="12">
                  <c:v>4285.3813645689097</c:v>
                </c:pt>
                <c:pt idx="13">
                  <c:v>4222.1217490068902</c:v>
                </c:pt>
                <c:pt idx="14">
                  <c:v>3826.13712866894</c:v>
                </c:pt>
                <c:pt idx="15">
                  <c:v>3678.7981578304698</c:v>
                </c:pt>
                <c:pt idx="16">
                  <c:v>3357.6509566110199</c:v>
                </c:pt>
                <c:pt idx="17">
                  <c:v>3099.45279645849</c:v>
                </c:pt>
                <c:pt idx="18">
                  <c:v>2881.5289761426402</c:v>
                </c:pt>
                <c:pt idx="19">
                  <c:v>2550.6567898783501</c:v>
                </c:pt>
                <c:pt idx="20">
                  <c:v>2065.9452239191301</c:v>
                </c:pt>
                <c:pt idx="21">
                  <c:v>1967.7024818730799</c:v>
                </c:pt>
                <c:pt idx="22">
                  <c:v>1950.34340557973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4-2041-98C3-BB4D3C50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31279"/>
        <c:axId val="1836933007"/>
      </c:scatterChart>
      <c:valAx>
        <c:axId val="183693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3007"/>
        <c:crosses val="autoZero"/>
        <c:crossBetween val="midCat"/>
      </c:valAx>
      <c:valAx>
        <c:axId val="18369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Prevous and new EPA trends - 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CO!$A$2</c:f>
              <c:strCache>
                <c:ptCount val="1"/>
                <c:pt idx="0">
                  <c:v>HIGHWAY VEHICLES (prev)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CO!$B$2:$AL$2</c:f>
              <c:numCache>
                <c:formatCode>#,##0</c:formatCode>
                <c:ptCount val="37"/>
                <c:pt idx="0">
                  <c:v>163231</c:v>
                </c:pt>
                <c:pt idx="1">
                  <c:v>153555</c:v>
                </c:pt>
                <c:pt idx="2">
                  <c:v>143827</c:v>
                </c:pt>
                <c:pt idx="3">
                  <c:v>134187</c:v>
                </c:pt>
                <c:pt idx="4">
                  <c:v>110255</c:v>
                </c:pt>
                <c:pt idx="5">
                  <c:v>104980</c:v>
                </c:pt>
                <c:pt idx="6">
                  <c:v>99705</c:v>
                </c:pt>
                <c:pt idx="7">
                  <c:v>94431</c:v>
                </c:pt>
                <c:pt idx="8">
                  <c:v>89156</c:v>
                </c:pt>
                <c:pt idx="9">
                  <c:v>83881</c:v>
                </c:pt>
                <c:pt idx="10">
                  <c:v>78605.994599999976</c:v>
                </c:pt>
                <c:pt idx="11">
                  <c:v>75849.129540000009</c:v>
                </c:pt>
                <c:pt idx="12">
                  <c:v>73244.49222</c:v>
                </c:pt>
                <c:pt idx="13">
                  <c:v>68708.336649999997</c:v>
                </c:pt>
                <c:pt idx="14">
                  <c:v>68060.943259999985</c:v>
                </c:pt>
                <c:pt idx="15">
                  <c:v>63476.038739999982</c:v>
                </c:pt>
                <c:pt idx="16">
                  <c:v>51610.937972855761</c:v>
                </c:pt>
                <c:pt idx="17">
                  <c:v>48682.53010175901</c:v>
                </c:pt>
                <c:pt idx="18">
                  <c:v>45754.122230662266</c:v>
                </c:pt>
                <c:pt idx="19">
                  <c:v>42825.714359565514</c:v>
                </c:pt>
                <c:pt idx="20">
                  <c:v>40045.945180033144</c:v>
                </c:pt>
                <c:pt idx="21">
                  <c:v>37266.176000500782</c:v>
                </c:pt>
                <c:pt idx="22">
                  <c:v>33156.468155717928</c:v>
                </c:pt>
                <c:pt idx="23">
                  <c:v>27436.85145307667</c:v>
                </c:pt>
                <c:pt idx="24">
                  <c:v>28242.218741849196</c:v>
                </c:pt>
                <c:pt idx="25">
                  <c:v>27355.394763755543</c:v>
                </c:pt>
                <c:pt idx="26">
                  <c:v>26382.431914503395</c:v>
                </c:pt>
                <c:pt idx="27">
                  <c:v>25409.469065251247</c:v>
                </c:pt>
                <c:pt idx="28">
                  <c:v>24436.506215999096</c:v>
                </c:pt>
                <c:pt idx="29">
                  <c:v>23351.115544922093</c:v>
                </c:pt>
                <c:pt idx="30">
                  <c:v>20139.267797029497</c:v>
                </c:pt>
                <c:pt idx="31">
                  <c:v>19513.050603903601</c:v>
                </c:pt>
                <c:pt idx="32">
                  <c:v>17793.054065691013</c:v>
                </c:pt>
                <c:pt idx="33">
                  <c:v>16866.357463996545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7-5E42-936A-139EC313CA8E}"/>
            </c:ext>
          </c:extLst>
        </c:ser>
        <c:ser>
          <c:idx val="1"/>
          <c:order val="1"/>
          <c:tx>
            <c:strRef>
              <c:f>CO!$A$3</c:f>
              <c:strCache>
                <c:ptCount val="1"/>
                <c:pt idx="0">
                  <c:v>OFF-HIGHWAY (prev)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CO!$B$3:$AL$3</c:f>
              <c:numCache>
                <c:formatCode>#,##0</c:formatCode>
                <c:ptCount val="37"/>
                <c:pt idx="0">
                  <c:v>11371</c:v>
                </c:pt>
                <c:pt idx="1">
                  <c:v>14329</c:v>
                </c:pt>
                <c:pt idx="2">
                  <c:v>16685</c:v>
                </c:pt>
                <c:pt idx="3">
                  <c:v>19029</c:v>
                </c:pt>
                <c:pt idx="4">
                  <c:v>21447</c:v>
                </c:pt>
                <c:pt idx="5">
                  <c:v>21934</c:v>
                </c:pt>
                <c:pt idx="6">
                  <c:v>22419</c:v>
                </c:pt>
                <c:pt idx="7">
                  <c:v>22904</c:v>
                </c:pt>
                <c:pt idx="8">
                  <c:v>23389</c:v>
                </c:pt>
                <c:pt idx="9">
                  <c:v>23874</c:v>
                </c:pt>
                <c:pt idx="10">
                  <c:v>24358.496760000005</c:v>
                </c:pt>
                <c:pt idx="11">
                  <c:v>23667.830380000003</c:v>
                </c:pt>
                <c:pt idx="12">
                  <c:v>23688.959260000007</c:v>
                </c:pt>
                <c:pt idx="13">
                  <c:v>23316.011545999998</c:v>
                </c:pt>
                <c:pt idx="14">
                  <c:v>24178.456670999993</c:v>
                </c:pt>
                <c:pt idx="15">
                  <c:v>24676.658330000006</c:v>
                </c:pt>
                <c:pt idx="16">
                  <c:v>22624.294728354689</c:v>
                </c:pt>
                <c:pt idx="17">
                  <c:v>22383.928701756115</c:v>
                </c:pt>
                <c:pt idx="18">
                  <c:v>22143.562675157544</c:v>
                </c:pt>
                <c:pt idx="19">
                  <c:v>21903.196648558966</c:v>
                </c:pt>
                <c:pt idx="20">
                  <c:v>20372.736928841605</c:v>
                </c:pt>
                <c:pt idx="21">
                  <c:v>18842.277209124244</c:v>
                </c:pt>
                <c:pt idx="22">
                  <c:v>17884.237223024506</c:v>
                </c:pt>
                <c:pt idx="23">
                  <c:v>15920.77760368445</c:v>
                </c:pt>
                <c:pt idx="24">
                  <c:v>15353.423195899577</c:v>
                </c:pt>
                <c:pt idx="25">
                  <c:v>14948.952024850267</c:v>
                </c:pt>
                <c:pt idx="26">
                  <c:v>14386.533818469599</c:v>
                </c:pt>
                <c:pt idx="27">
                  <c:v>13824.115612088932</c:v>
                </c:pt>
                <c:pt idx="28">
                  <c:v>13261.697405708263</c:v>
                </c:pt>
                <c:pt idx="29">
                  <c:v>12691.088035990408</c:v>
                </c:pt>
                <c:pt idx="30">
                  <c:v>11657.244328378099</c:v>
                </c:pt>
                <c:pt idx="31">
                  <c:v>11549.8692965547</c:v>
                </c:pt>
                <c:pt idx="32">
                  <c:v>11579.067487007251</c:v>
                </c:pt>
                <c:pt idx="33">
                  <c:v>11579.067487007251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27-5E42-936A-139EC313CA8E}"/>
            </c:ext>
          </c:extLst>
        </c:ser>
        <c:ser>
          <c:idx val="2"/>
          <c:order val="2"/>
          <c:tx>
            <c:strRef>
              <c:f>CO!$A$4</c:f>
              <c:strCache>
                <c:ptCount val="1"/>
                <c:pt idx="0">
                  <c:v>HIGHWAY VEHICLES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CO!$B$4:$AL$4</c:f>
              <c:numCache>
                <c:formatCode>#,##0</c:formatCode>
                <c:ptCount val="37"/>
                <c:pt idx="0">
                  <c:v>163231</c:v>
                </c:pt>
                <c:pt idx="1">
                  <c:v>153555</c:v>
                </c:pt>
                <c:pt idx="2">
                  <c:v>143827</c:v>
                </c:pt>
                <c:pt idx="3">
                  <c:v>134187</c:v>
                </c:pt>
                <c:pt idx="4">
                  <c:v>110255</c:v>
                </c:pt>
                <c:pt idx="5">
                  <c:v>104980</c:v>
                </c:pt>
                <c:pt idx="6">
                  <c:v>99705</c:v>
                </c:pt>
                <c:pt idx="7">
                  <c:v>94431</c:v>
                </c:pt>
                <c:pt idx="8">
                  <c:v>89156</c:v>
                </c:pt>
                <c:pt idx="9">
                  <c:v>83881</c:v>
                </c:pt>
                <c:pt idx="10">
                  <c:v>78605.994599999976</c:v>
                </c:pt>
                <c:pt idx="11">
                  <c:v>75849.129540000009</c:v>
                </c:pt>
                <c:pt idx="12">
                  <c:v>73244.49222</c:v>
                </c:pt>
                <c:pt idx="13">
                  <c:v>68708.336649999997</c:v>
                </c:pt>
                <c:pt idx="14">
                  <c:v>68060.943259999985</c:v>
                </c:pt>
                <c:pt idx="15">
                  <c:v>63476.038739999982</c:v>
                </c:pt>
                <c:pt idx="16">
                  <c:v>59633.840161</c:v>
                </c:pt>
                <c:pt idx="17">
                  <c:v>55328.159153000001</c:v>
                </c:pt>
                <c:pt idx="18">
                  <c:v>49739.019268999997</c:v>
                </c:pt>
                <c:pt idx="19">
                  <c:v>45487.113864999999</c:v>
                </c:pt>
                <c:pt idx="20">
                  <c:v>41915.055084</c:v>
                </c:pt>
                <c:pt idx="21">
                  <c:v>37261.716440999997</c:v>
                </c:pt>
                <c:pt idx="22">
                  <c:v>32948.902009999998</c:v>
                </c:pt>
                <c:pt idx="23">
                  <c:v>30756.366411999999</c:v>
                </c:pt>
                <c:pt idx="24">
                  <c:v>27568.720885999999</c:v>
                </c:pt>
                <c:pt idx="25">
                  <c:v>26093.817481999999</c:v>
                </c:pt>
                <c:pt idx="26">
                  <c:v>24879.681988</c:v>
                </c:pt>
                <c:pt idx="27">
                  <c:v>24428.054111000001</c:v>
                </c:pt>
                <c:pt idx="28">
                  <c:v>23628.533393999998</c:v>
                </c:pt>
                <c:pt idx="29">
                  <c:v>22359.793615999999</c:v>
                </c:pt>
                <c:pt idx="30">
                  <c:v>18562.972214000001</c:v>
                </c:pt>
                <c:pt idx="31">
                  <c:v>18168.026086000002</c:v>
                </c:pt>
                <c:pt idx="32">
                  <c:v>17318.656611999999</c:v>
                </c:pt>
                <c:pt idx="33">
                  <c:v>16883.652206999999</c:v>
                </c:pt>
                <c:pt idx="34">
                  <c:v>14262.128435000001</c:v>
                </c:pt>
                <c:pt idx="35">
                  <c:v>14617.170056000001</c:v>
                </c:pt>
                <c:pt idx="36">
                  <c:v>13811.550855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27-5E42-936A-139EC313CA8E}"/>
            </c:ext>
          </c:extLst>
        </c:ser>
        <c:ser>
          <c:idx val="3"/>
          <c:order val="3"/>
          <c:tx>
            <c:strRef>
              <c:f>CO!$A$5</c:f>
              <c:strCache>
                <c:ptCount val="1"/>
                <c:pt idx="0">
                  <c:v>OFF-HIGHWAY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CO!$B$5:$AL$5</c:f>
              <c:numCache>
                <c:formatCode>#,##0</c:formatCode>
                <c:ptCount val="37"/>
                <c:pt idx="0">
                  <c:v>11371</c:v>
                </c:pt>
                <c:pt idx="1">
                  <c:v>14329</c:v>
                </c:pt>
                <c:pt idx="2">
                  <c:v>16685</c:v>
                </c:pt>
                <c:pt idx="3">
                  <c:v>19029</c:v>
                </c:pt>
                <c:pt idx="4">
                  <c:v>21447</c:v>
                </c:pt>
                <c:pt idx="5">
                  <c:v>21934</c:v>
                </c:pt>
                <c:pt idx="6">
                  <c:v>22419</c:v>
                </c:pt>
                <c:pt idx="7">
                  <c:v>22904</c:v>
                </c:pt>
                <c:pt idx="8">
                  <c:v>23389</c:v>
                </c:pt>
                <c:pt idx="9">
                  <c:v>23874</c:v>
                </c:pt>
                <c:pt idx="10">
                  <c:v>24358.496760000005</c:v>
                </c:pt>
                <c:pt idx="11">
                  <c:v>23667.830380000003</c:v>
                </c:pt>
                <c:pt idx="12">
                  <c:v>23688.959260000007</c:v>
                </c:pt>
                <c:pt idx="13">
                  <c:v>23316.011545999998</c:v>
                </c:pt>
                <c:pt idx="14">
                  <c:v>24178.456670999993</c:v>
                </c:pt>
                <c:pt idx="15">
                  <c:v>24676.658330000006</c:v>
                </c:pt>
                <c:pt idx="16">
                  <c:v>21410.961771999999</c:v>
                </c:pt>
                <c:pt idx="17">
                  <c:v>20994.709891999999</c:v>
                </c:pt>
                <c:pt idx="18">
                  <c:v>20559.205673</c:v>
                </c:pt>
                <c:pt idx="19">
                  <c:v>20144.677025000001</c:v>
                </c:pt>
                <c:pt idx="20">
                  <c:v>18933.112469</c:v>
                </c:pt>
                <c:pt idx="21">
                  <c:v>17732.426777000001</c:v>
                </c:pt>
                <c:pt idx="22">
                  <c:v>16505.247877999998</c:v>
                </c:pt>
                <c:pt idx="23">
                  <c:v>15442.480131</c:v>
                </c:pt>
                <c:pt idx="24">
                  <c:v>14425.184775</c:v>
                </c:pt>
                <c:pt idx="25">
                  <c:v>13474.920141000001</c:v>
                </c:pt>
                <c:pt idx="26">
                  <c:v>12944.013878</c:v>
                </c:pt>
                <c:pt idx="27">
                  <c:v>12418.489002</c:v>
                </c:pt>
                <c:pt idx="28">
                  <c:v>11891.978292</c:v>
                </c:pt>
                <c:pt idx="29">
                  <c:v>11702.455629</c:v>
                </c:pt>
                <c:pt idx="30">
                  <c:v>11462.685106000001</c:v>
                </c:pt>
                <c:pt idx="31">
                  <c:v>11347.150533</c:v>
                </c:pt>
                <c:pt idx="32">
                  <c:v>11367.721847999999</c:v>
                </c:pt>
                <c:pt idx="33">
                  <c:v>11358.867636999999</c:v>
                </c:pt>
                <c:pt idx="34">
                  <c:v>11692.667473</c:v>
                </c:pt>
                <c:pt idx="35">
                  <c:v>11741.650129</c:v>
                </c:pt>
                <c:pt idx="36">
                  <c:v>11801.138763999999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27-5E42-936A-139EC313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31279"/>
        <c:axId val="1836933007"/>
      </c:scatterChart>
      <c:valAx>
        <c:axId val="183693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3007"/>
        <c:crosses val="autoZero"/>
        <c:crossBetween val="midCat"/>
      </c:valAx>
      <c:valAx>
        <c:axId val="18369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Prevous and new EPA trends - 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CO!$A$6</c:f>
              <c:strCache>
                <c:ptCount val="1"/>
                <c:pt idx="0">
                  <c:v>FUEL COMB. OTHER (prev)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CO!$B$6:$AL$6</c:f>
              <c:numCache>
                <c:formatCode>#,##0</c:formatCode>
                <c:ptCount val="37"/>
                <c:pt idx="0">
                  <c:v>3625</c:v>
                </c:pt>
                <c:pt idx="1">
                  <c:v>3441</c:v>
                </c:pt>
                <c:pt idx="2">
                  <c:v>6230</c:v>
                </c:pt>
                <c:pt idx="3">
                  <c:v>7525</c:v>
                </c:pt>
                <c:pt idx="4">
                  <c:v>4269</c:v>
                </c:pt>
                <c:pt idx="5">
                  <c:v>4587</c:v>
                </c:pt>
                <c:pt idx="6">
                  <c:v>4849</c:v>
                </c:pt>
                <c:pt idx="7">
                  <c:v>4181</c:v>
                </c:pt>
                <c:pt idx="8">
                  <c:v>4108</c:v>
                </c:pt>
                <c:pt idx="9">
                  <c:v>4506</c:v>
                </c:pt>
                <c:pt idx="10">
                  <c:v>2740.5335399999999</c:v>
                </c:pt>
                <c:pt idx="11">
                  <c:v>2742.2360299999996</c:v>
                </c:pt>
                <c:pt idx="12">
                  <c:v>2727.4366400000004</c:v>
                </c:pt>
                <c:pt idx="13">
                  <c:v>3828.9991940000018</c:v>
                </c:pt>
                <c:pt idx="14">
                  <c:v>3080.9052110000011</c:v>
                </c:pt>
                <c:pt idx="15">
                  <c:v>3087.9353070000006</c:v>
                </c:pt>
                <c:pt idx="16">
                  <c:v>3550.0528319395198</c:v>
                </c:pt>
                <c:pt idx="17">
                  <c:v>3477.7417653152252</c:v>
                </c:pt>
                <c:pt idx="18">
                  <c:v>3404.5474358549377</c:v>
                </c:pt>
                <c:pt idx="19">
                  <c:v>3330.7379159636571</c:v>
                </c:pt>
                <c:pt idx="20">
                  <c:v>3136.8784069241283</c:v>
                </c:pt>
                <c:pt idx="21">
                  <c:v>2943.018897884599</c:v>
                </c:pt>
                <c:pt idx="22">
                  <c:v>2749.1268536041566</c:v>
                </c:pt>
                <c:pt idx="23">
                  <c:v>2783.4481347665815</c:v>
                </c:pt>
                <c:pt idx="24">
                  <c:v>2817.7694159290063</c:v>
                </c:pt>
                <c:pt idx="25">
                  <c:v>2852.0906970914311</c:v>
                </c:pt>
                <c:pt idx="26">
                  <c:v>2704.0502732704126</c:v>
                </c:pt>
                <c:pt idx="27">
                  <c:v>2556.0098494493941</c:v>
                </c:pt>
                <c:pt idx="28">
                  <c:v>2407.9694256283756</c:v>
                </c:pt>
                <c:pt idx="29">
                  <c:v>2495.7944952210437</c:v>
                </c:pt>
                <c:pt idx="30">
                  <c:v>2583.6195648137118</c:v>
                </c:pt>
                <c:pt idx="31">
                  <c:v>2671.4446344063799</c:v>
                </c:pt>
                <c:pt idx="32">
                  <c:v>2671.4446344063799</c:v>
                </c:pt>
                <c:pt idx="33">
                  <c:v>2671.4446344063799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7-0141-AD12-BCB36DE50E52}"/>
            </c:ext>
          </c:extLst>
        </c:ser>
        <c:ser>
          <c:idx val="5"/>
          <c:order val="1"/>
          <c:tx>
            <c:strRef>
              <c:f>CO!$A$7</c:f>
              <c:strCache>
                <c:ptCount val="1"/>
                <c:pt idx="0">
                  <c:v>FUEL COMB. OTHER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CO!$B$7:$AL$7</c:f>
              <c:numCache>
                <c:formatCode>#,##0</c:formatCode>
                <c:ptCount val="37"/>
                <c:pt idx="0">
                  <c:v>3625</c:v>
                </c:pt>
                <c:pt idx="1">
                  <c:v>3441</c:v>
                </c:pt>
                <c:pt idx="2">
                  <c:v>6230</c:v>
                </c:pt>
                <c:pt idx="3">
                  <c:v>7525</c:v>
                </c:pt>
                <c:pt idx="4">
                  <c:v>4269</c:v>
                </c:pt>
                <c:pt idx="5">
                  <c:v>4587</c:v>
                </c:pt>
                <c:pt idx="6">
                  <c:v>4849</c:v>
                </c:pt>
                <c:pt idx="7">
                  <c:v>4181</c:v>
                </c:pt>
                <c:pt idx="8">
                  <c:v>4108</c:v>
                </c:pt>
                <c:pt idx="9">
                  <c:v>4506</c:v>
                </c:pt>
                <c:pt idx="10">
                  <c:v>2740.5335399999999</c:v>
                </c:pt>
                <c:pt idx="11">
                  <c:v>2742.2360299999996</c:v>
                </c:pt>
                <c:pt idx="12">
                  <c:v>2727.4366400000004</c:v>
                </c:pt>
                <c:pt idx="13">
                  <c:v>3828.9991940000018</c:v>
                </c:pt>
                <c:pt idx="14">
                  <c:v>3080.9052110000011</c:v>
                </c:pt>
                <c:pt idx="15">
                  <c:v>3087.9353070000006</c:v>
                </c:pt>
                <c:pt idx="16">
                  <c:v>2612.4641808000001</c:v>
                </c:pt>
                <c:pt idx="17">
                  <c:v>2725.2546422</c:v>
                </c:pt>
                <c:pt idx="18">
                  <c:v>2762.7486697999998</c:v>
                </c:pt>
                <c:pt idx="19">
                  <c:v>2875.5623682</c:v>
                </c:pt>
                <c:pt idx="20">
                  <c:v>2451.3096479000001</c:v>
                </c:pt>
                <c:pt idx="21">
                  <c:v>2677.572412</c:v>
                </c:pt>
                <c:pt idx="22">
                  <c:v>2957.9038870999998</c:v>
                </c:pt>
                <c:pt idx="23">
                  <c:v>3143.7034064999998</c:v>
                </c:pt>
                <c:pt idx="24">
                  <c:v>3343.0232237999999</c:v>
                </c:pt>
                <c:pt idx="25">
                  <c:v>3252.6500468999998</c:v>
                </c:pt>
                <c:pt idx="26">
                  <c:v>2771.0521171</c:v>
                </c:pt>
                <c:pt idx="27">
                  <c:v>3518.127007</c:v>
                </c:pt>
                <c:pt idx="28">
                  <c:v>3529.8267249</c:v>
                </c:pt>
                <c:pt idx="29">
                  <c:v>3143.2335962000002</c:v>
                </c:pt>
                <c:pt idx="30">
                  <c:v>2752.6316876999999</c:v>
                </c:pt>
                <c:pt idx="31">
                  <c:v>2670.7593827999999</c:v>
                </c:pt>
                <c:pt idx="32">
                  <c:v>3199.9841664999999</c:v>
                </c:pt>
                <c:pt idx="33">
                  <c:v>3320.3802526999998</c:v>
                </c:pt>
                <c:pt idx="34">
                  <c:v>3436.6226190000002</c:v>
                </c:pt>
                <c:pt idx="35">
                  <c:v>3420.5080538000002</c:v>
                </c:pt>
                <c:pt idx="36">
                  <c:v>3424.2995725000001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7-0141-AD12-BCB36DE50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31279"/>
        <c:axId val="1836933007"/>
      </c:scatterChart>
      <c:valAx>
        <c:axId val="183693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3007"/>
        <c:crosses val="autoZero"/>
        <c:crossBetween val="midCat"/>
      </c:valAx>
      <c:valAx>
        <c:axId val="18369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Prevous and new EPA trends - 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VOC!$A$2</c:f>
              <c:strCache>
                <c:ptCount val="1"/>
                <c:pt idx="0">
                  <c:v>HIGHWAY VEHICLES (prev)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VOC!$B$1:$AL$1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VOC!$B$2:$AL$2</c:f>
              <c:numCache>
                <c:formatCode>#,##0</c:formatCode>
                <c:ptCount val="37"/>
                <c:pt idx="0">
                  <c:v>16910</c:v>
                </c:pt>
                <c:pt idx="1">
                  <c:v>15392</c:v>
                </c:pt>
                <c:pt idx="2">
                  <c:v>13869</c:v>
                </c:pt>
                <c:pt idx="3">
                  <c:v>12354</c:v>
                </c:pt>
                <c:pt idx="4">
                  <c:v>9388</c:v>
                </c:pt>
                <c:pt idx="5">
                  <c:v>8860</c:v>
                </c:pt>
                <c:pt idx="6">
                  <c:v>8332</c:v>
                </c:pt>
                <c:pt idx="7">
                  <c:v>7804</c:v>
                </c:pt>
                <c:pt idx="8">
                  <c:v>7277</c:v>
                </c:pt>
                <c:pt idx="9">
                  <c:v>6749</c:v>
                </c:pt>
                <c:pt idx="10">
                  <c:v>6220.77</c:v>
                </c:pt>
                <c:pt idx="11">
                  <c:v>5985.4059999999999</c:v>
                </c:pt>
                <c:pt idx="12">
                  <c:v>5859.2250000000004</c:v>
                </c:pt>
                <c:pt idx="13">
                  <c:v>5680.576</c:v>
                </c:pt>
                <c:pt idx="14">
                  <c:v>5325.3969999999999</c:v>
                </c:pt>
                <c:pt idx="15">
                  <c:v>4952.0940000000001</c:v>
                </c:pt>
                <c:pt idx="16">
                  <c:v>4013.0587019468799</c:v>
                </c:pt>
                <c:pt idx="17">
                  <c:v>3823.055298635325</c:v>
                </c:pt>
                <c:pt idx="18">
                  <c:v>3633.0518953237706</c:v>
                </c:pt>
                <c:pt idx="19">
                  <c:v>3443.0484920122162</c:v>
                </c:pt>
                <c:pt idx="20">
                  <c:v>3463.5359493725664</c:v>
                </c:pt>
                <c:pt idx="21">
                  <c:v>3484.023406732917</c:v>
                </c:pt>
                <c:pt idx="22">
                  <c:v>3051.8036761990338</c:v>
                </c:pt>
                <c:pt idx="23">
                  <c:v>2755.536837143849</c:v>
                </c:pt>
                <c:pt idx="24">
                  <c:v>2765.5451553105568</c:v>
                </c:pt>
                <c:pt idx="25">
                  <c:v>2871.6001434995187</c:v>
                </c:pt>
                <c:pt idx="26">
                  <c:v>2707.0430413419504</c:v>
                </c:pt>
                <c:pt idx="27">
                  <c:v>2542.485939184382</c:v>
                </c:pt>
                <c:pt idx="28">
                  <c:v>2377.9288370268132</c:v>
                </c:pt>
                <c:pt idx="29">
                  <c:v>2229.467240762011</c:v>
                </c:pt>
                <c:pt idx="30">
                  <c:v>1878.99257705334</c:v>
                </c:pt>
                <c:pt idx="31">
                  <c:v>1814.4365538925201</c:v>
                </c:pt>
                <c:pt idx="32">
                  <c:v>1612.6713341922787</c:v>
                </c:pt>
                <c:pt idx="33">
                  <c:v>1496.1661623678635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7-3247-B7FB-8113531441AD}"/>
            </c:ext>
          </c:extLst>
        </c:ser>
        <c:ser>
          <c:idx val="1"/>
          <c:order val="1"/>
          <c:tx>
            <c:strRef>
              <c:f>VOC!$A$3</c:f>
              <c:strCache>
                <c:ptCount val="1"/>
                <c:pt idx="0">
                  <c:v>OFF-HIGHWAY (prev)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VOC!$B$1:$AL$1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VOC!$B$3:$AL$3</c:f>
              <c:numCache>
                <c:formatCode>#,##0</c:formatCode>
                <c:ptCount val="37"/>
                <c:pt idx="0">
                  <c:v>1616</c:v>
                </c:pt>
                <c:pt idx="1">
                  <c:v>1917</c:v>
                </c:pt>
                <c:pt idx="2">
                  <c:v>2192</c:v>
                </c:pt>
                <c:pt idx="3">
                  <c:v>2439</c:v>
                </c:pt>
                <c:pt idx="4">
                  <c:v>2662</c:v>
                </c:pt>
                <c:pt idx="5">
                  <c:v>2709</c:v>
                </c:pt>
                <c:pt idx="6">
                  <c:v>2754</c:v>
                </c:pt>
                <c:pt idx="7">
                  <c:v>2799</c:v>
                </c:pt>
                <c:pt idx="8">
                  <c:v>2845</c:v>
                </c:pt>
                <c:pt idx="9">
                  <c:v>2890</c:v>
                </c:pt>
                <c:pt idx="10">
                  <c:v>2934.9830000000002</c:v>
                </c:pt>
                <c:pt idx="11">
                  <c:v>2751.8519999999999</c:v>
                </c:pt>
                <c:pt idx="12">
                  <c:v>2673.2869999999998</c:v>
                </c:pt>
                <c:pt idx="13">
                  <c:v>2681.7049999999999</c:v>
                </c:pt>
                <c:pt idx="14">
                  <c:v>2643.7060000000001</c:v>
                </c:pt>
                <c:pt idx="15">
                  <c:v>2622.3560000000002</c:v>
                </c:pt>
                <c:pt idx="16">
                  <c:v>3085.9742675889952</c:v>
                </c:pt>
                <c:pt idx="17">
                  <c:v>3012.6602563968736</c:v>
                </c:pt>
                <c:pt idx="18">
                  <c:v>2939.346245204752</c:v>
                </c:pt>
                <c:pt idx="19">
                  <c:v>2866.0322340126295</c:v>
                </c:pt>
                <c:pt idx="20">
                  <c:v>2746.3183672439509</c:v>
                </c:pt>
                <c:pt idx="21">
                  <c:v>2626.6045004752732</c:v>
                </c:pt>
                <c:pt idx="22">
                  <c:v>2545.9161105868184</c:v>
                </c:pt>
                <c:pt idx="23">
                  <c:v>2369.8993362257002</c:v>
                </c:pt>
                <c:pt idx="24">
                  <c:v>2295.0827001992702</c:v>
                </c:pt>
                <c:pt idx="25">
                  <c:v>2157.0388716657062</c:v>
                </c:pt>
                <c:pt idx="26">
                  <c:v>2024.7565972430848</c:v>
                </c:pt>
                <c:pt idx="27">
                  <c:v>1892.4743228204634</c:v>
                </c:pt>
                <c:pt idx="28">
                  <c:v>1760.192048397842</c:v>
                </c:pt>
                <c:pt idx="29">
                  <c:v>1582.0368230211313</c:v>
                </c:pt>
                <c:pt idx="30">
                  <c:v>1287.6081069614299</c:v>
                </c:pt>
                <c:pt idx="31">
                  <c:v>1225.7263722677101</c:v>
                </c:pt>
                <c:pt idx="32">
                  <c:v>1189.9606003240583</c:v>
                </c:pt>
                <c:pt idx="33">
                  <c:v>1189.9606003240583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B7-3247-B7FB-8113531441AD}"/>
            </c:ext>
          </c:extLst>
        </c:ser>
        <c:ser>
          <c:idx val="2"/>
          <c:order val="2"/>
          <c:tx>
            <c:strRef>
              <c:f>VOC!$A$4</c:f>
              <c:strCache>
                <c:ptCount val="1"/>
                <c:pt idx="0">
                  <c:v>HIGHWAY VEHICLES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VOC!$B$1:$AL$1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VOC!$B$4:$AL$4</c:f>
              <c:numCache>
                <c:formatCode>#,##0</c:formatCode>
                <c:ptCount val="37"/>
                <c:pt idx="0">
                  <c:v>16910</c:v>
                </c:pt>
                <c:pt idx="1">
                  <c:v>15392</c:v>
                </c:pt>
                <c:pt idx="2">
                  <c:v>13869</c:v>
                </c:pt>
                <c:pt idx="3">
                  <c:v>12354</c:v>
                </c:pt>
                <c:pt idx="4">
                  <c:v>9388</c:v>
                </c:pt>
                <c:pt idx="5">
                  <c:v>8860</c:v>
                </c:pt>
                <c:pt idx="6">
                  <c:v>8332</c:v>
                </c:pt>
                <c:pt idx="7">
                  <c:v>7804</c:v>
                </c:pt>
                <c:pt idx="8">
                  <c:v>7277</c:v>
                </c:pt>
                <c:pt idx="9">
                  <c:v>6749</c:v>
                </c:pt>
                <c:pt idx="10">
                  <c:v>6220.77</c:v>
                </c:pt>
                <c:pt idx="11">
                  <c:v>5985.4059999999999</c:v>
                </c:pt>
                <c:pt idx="12">
                  <c:v>5859.2250000000004</c:v>
                </c:pt>
                <c:pt idx="13">
                  <c:v>5680.576</c:v>
                </c:pt>
                <c:pt idx="14">
                  <c:v>5325.3969999999999</c:v>
                </c:pt>
                <c:pt idx="15">
                  <c:v>4952.0940000000001</c:v>
                </c:pt>
                <c:pt idx="16">
                  <c:v>4751.9448738000001</c:v>
                </c:pt>
                <c:pt idx="17">
                  <c:v>4454.4519348000003</c:v>
                </c:pt>
                <c:pt idx="18">
                  <c:v>4008.8243953000001</c:v>
                </c:pt>
                <c:pt idx="19">
                  <c:v>3638.4983412000001</c:v>
                </c:pt>
                <c:pt idx="20">
                  <c:v>3349.1518540000002</c:v>
                </c:pt>
                <c:pt idx="21">
                  <c:v>3004.3626683000002</c:v>
                </c:pt>
                <c:pt idx="22">
                  <c:v>2720.8713125999998</c:v>
                </c:pt>
                <c:pt idx="23">
                  <c:v>2545.9528249</c:v>
                </c:pt>
                <c:pt idx="24">
                  <c:v>2285.1904365</c:v>
                </c:pt>
                <c:pt idx="25">
                  <c:v>2114.3940637000001</c:v>
                </c:pt>
                <c:pt idx="26">
                  <c:v>1964.3255739000001</c:v>
                </c:pt>
                <c:pt idx="27">
                  <c:v>1902.6109431</c:v>
                </c:pt>
                <c:pt idx="28">
                  <c:v>1779.3136729</c:v>
                </c:pt>
                <c:pt idx="29">
                  <c:v>1642.1401533999999</c:v>
                </c:pt>
                <c:pt idx="30">
                  <c:v>1344.4273502000001</c:v>
                </c:pt>
                <c:pt idx="31">
                  <c:v>1310.3535670000001</c:v>
                </c:pt>
                <c:pt idx="32">
                  <c:v>1204.2546359</c:v>
                </c:pt>
                <c:pt idx="33">
                  <c:v>1188.7976894000001</c:v>
                </c:pt>
                <c:pt idx="34">
                  <c:v>1044.3695177</c:v>
                </c:pt>
                <c:pt idx="35">
                  <c:v>1057.3493278999999</c:v>
                </c:pt>
                <c:pt idx="36">
                  <c:v>940.88654496000004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B7-3247-B7FB-8113531441AD}"/>
            </c:ext>
          </c:extLst>
        </c:ser>
        <c:ser>
          <c:idx val="3"/>
          <c:order val="3"/>
          <c:tx>
            <c:strRef>
              <c:f>VOC!$A$5</c:f>
              <c:strCache>
                <c:ptCount val="1"/>
                <c:pt idx="0">
                  <c:v>OFF-HIGHWAY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VOC!$B$1:$AL$1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VOC!$B$5:$AL$5</c:f>
              <c:numCache>
                <c:formatCode>#,##0</c:formatCode>
                <c:ptCount val="37"/>
                <c:pt idx="0">
                  <c:v>1616</c:v>
                </c:pt>
                <c:pt idx="1">
                  <c:v>1917</c:v>
                </c:pt>
                <c:pt idx="2">
                  <c:v>2192</c:v>
                </c:pt>
                <c:pt idx="3">
                  <c:v>2439</c:v>
                </c:pt>
                <c:pt idx="4">
                  <c:v>2662</c:v>
                </c:pt>
                <c:pt idx="5">
                  <c:v>2709</c:v>
                </c:pt>
                <c:pt idx="6">
                  <c:v>2754</c:v>
                </c:pt>
                <c:pt idx="7">
                  <c:v>2799</c:v>
                </c:pt>
                <c:pt idx="8">
                  <c:v>2845</c:v>
                </c:pt>
                <c:pt idx="9">
                  <c:v>2890</c:v>
                </c:pt>
                <c:pt idx="10">
                  <c:v>2934.9830000000002</c:v>
                </c:pt>
                <c:pt idx="11">
                  <c:v>2751.8519999999999</c:v>
                </c:pt>
                <c:pt idx="12">
                  <c:v>2673.2869999999998</c:v>
                </c:pt>
                <c:pt idx="13">
                  <c:v>2681.7049999999999</c:v>
                </c:pt>
                <c:pt idx="14">
                  <c:v>2643.7060000000001</c:v>
                </c:pt>
                <c:pt idx="15">
                  <c:v>2622.3560000000002</c:v>
                </c:pt>
                <c:pt idx="16">
                  <c:v>2820.160363</c:v>
                </c:pt>
                <c:pt idx="17">
                  <c:v>2733.2853884000001</c:v>
                </c:pt>
                <c:pt idx="18">
                  <c:v>2631.6258149</c:v>
                </c:pt>
                <c:pt idx="19">
                  <c:v>2543.5731421999999</c:v>
                </c:pt>
                <c:pt idx="20">
                  <c:v>2412.6926057999999</c:v>
                </c:pt>
                <c:pt idx="21">
                  <c:v>2279.3958904000001</c:v>
                </c:pt>
                <c:pt idx="22">
                  <c:v>2145.8506593000002</c:v>
                </c:pt>
                <c:pt idx="23">
                  <c:v>2015.9041769</c:v>
                </c:pt>
                <c:pt idx="24">
                  <c:v>1897.5296149000001</c:v>
                </c:pt>
                <c:pt idx="25">
                  <c:v>1777.0744775000001</c:v>
                </c:pt>
                <c:pt idx="26">
                  <c:v>1660.4309912000001</c:v>
                </c:pt>
                <c:pt idx="27">
                  <c:v>1547.1105826999999</c:v>
                </c:pt>
                <c:pt idx="28">
                  <c:v>1435.3184325</c:v>
                </c:pt>
                <c:pt idx="29">
                  <c:v>1351.6419159</c:v>
                </c:pt>
                <c:pt idx="30">
                  <c:v>1260.2105615</c:v>
                </c:pt>
                <c:pt idx="31">
                  <c:v>1188.9900305000001</c:v>
                </c:pt>
                <c:pt idx="32">
                  <c:v>1140.2858887</c:v>
                </c:pt>
                <c:pt idx="33">
                  <c:v>1095.6680272999999</c:v>
                </c:pt>
                <c:pt idx="34">
                  <c:v>1079.2356967000001</c:v>
                </c:pt>
                <c:pt idx="35">
                  <c:v>1049.7914459000001</c:v>
                </c:pt>
                <c:pt idx="36">
                  <c:v>1027.7969945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B7-3247-B7FB-811353144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31279"/>
        <c:axId val="1836933007"/>
      </c:scatterChart>
      <c:valAx>
        <c:axId val="183693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3007"/>
        <c:crosses val="autoZero"/>
        <c:crossBetween val="midCat"/>
      </c:valAx>
      <c:valAx>
        <c:axId val="18369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Prevous and new EPA trends - 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VOC!$A$73</c:f>
              <c:strCache>
                <c:ptCount val="1"/>
                <c:pt idx="0">
                  <c:v>FUEL COMB. OTHER (prev)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VOC!$B$1:$AL$1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VOC!$B$73:$AL$73</c:f>
              <c:numCache>
                <c:formatCode>#,##0</c:formatCode>
                <c:ptCount val="37"/>
                <c:pt idx="0">
                  <c:v>541</c:v>
                </c:pt>
                <c:pt idx="1">
                  <c:v>470</c:v>
                </c:pt>
                <c:pt idx="2">
                  <c:v>848</c:v>
                </c:pt>
                <c:pt idx="3">
                  <c:v>1403</c:v>
                </c:pt>
                <c:pt idx="4">
                  <c:v>776</c:v>
                </c:pt>
                <c:pt idx="5">
                  <c:v>835</c:v>
                </c:pt>
                <c:pt idx="6">
                  <c:v>884</c:v>
                </c:pt>
                <c:pt idx="7">
                  <c:v>762</c:v>
                </c:pt>
                <c:pt idx="8">
                  <c:v>748</c:v>
                </c:pt>
                <c:pt idx="9">
                  <c:v>823</c:v>
                </c:pt>
                <c:pt idx="10">
                  <c:v>893.31700000000001</c:v>
                </c:pt>
                <c:pt idx="11">
                  <c:v>892.73699999999997</c:v>
                </c:pt>
                <c:pt idx="12">
                  <c:v>889.47400000000005</c:v>
                </c:pt>
                <c:pt idx="13">
                  <c:v>919</c:v>
                </c:pt>
                <c:pt idx="14">
                  <c:v>949.00400000000002</c:v>
                </c:pt>
                <c:pt idx="15">
                  <c:v>949.85900000000004</c:v>
                </c:pt>
                <c:pt idx="16">
                  <c:v>1522.7242454450934</c:v>
                </c:pt>
                <c:pt idx="17">
                  <c:v>1211.4403910316828</c:v>
                </c:pt>
                <c:pt idx="18">
                  <c:v>900.0590695245761</c:v>
                </c:pt>
                <c:pt idx="19">
                  <c:v>588.63895416677371</c:v>
                </c:pt>
                <c:pt idx="20">
                  <c:v>527.82700400043313</c:v>
                </c:pt>
                <c:pt idx="21">
                  <c:v>467.01505383409261</c:v>
                </c:pt>
                <c:pt idx="22">
                  <c:v>406.20021929472335</c:v>
                </c:pt>
                <c:pt idx="23">
                  <c:v>429.53680071633119</c:v>
                </c:pt>
                <c:pt idx="24">
                  <c:v>452.87338213793902</c:v>
                </c:pt>
                <c:pt idx="25">
                  <c:v>476.20996355954679</c:v>
                </c:pt>
                <c:pt idx="26">
                  <c:v>441.39764885190152</c:v>
                </c:pt>
                <c:pt idx="27">
                  <c:v>406.58533414425625</c:v>
                </c:pt>
                <c:pt idx="28">
                  <c:v>371.77301943661098</c:v>
                </c:pt>
                <c:pt idx="29">
                  <c:v>368.50458869844897</c:v>
                </c:pt>
                <c:pt idx="30">
                  <c:v>365.23615796028696</c:v>
                </c:pt>
                <c:pt idx="31">
                  <c:v>361.96772722212501</c:v>
                </c:pt>
                <c:pt idx="32">
                  <c:v>361.96772722212501</c:v>
                </c:pt>
                <c:pt idx="33">
                  <c:v>361.96772722212501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CA-ED41-AD4F-5CD3BD8BF34E}"/>
            </c:ext>
          </c:extLst>
        </c:ser>
        <c:ser>
          <c:idx val="1"/>
          <c:order val="1"/>
          <c:tx>
            <c:strRef>
              <c:f>VOC!$A$74</c:f>
              <c:strCache>
                <c:ptCount val="1"/>
                <c:pt idx="0">
                  <c:v>PETROLEUM &amp; RELATED INDUSTRIES (prev)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VOC!$B$1:$AL$1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VOC!$B$74:$AL$74</c:f>
              <c:numCache>
                <c:formatCode>#,##0</c:formatCode>
                <c:ptCount val="37"/>
                <c:pt idx="0">
                  <c:v>1194</c:v>
                </c:pt>
                <c:pt idx="1">
                  <c:v>1342</c:v>
                </c:pt>
                <c:pt idx="2">
                  <c:v>1440</c:v>
                </c:pt>
                <c:pt idx="3">
                  <c:v>703</c:v>
                </c:pt>
                <c:pt idx="4">
                  <c:v>611</c:v>
                </c:pt>
                <c:pt idx="5">
                  <c:v>640</c:v>
                </c:pt>
                <c:pt idx="6">
                  <c:v>632</c:v>
                </c:pt>
                <c:pt idx="7">
                  <c:v>649</c:v>
                </c:pt>
                <c:pt idx="8">
                  <c:v>647</c:v>
                </c:pt>
                <c:pt idx="9">
                  <c:v>642</c:v>
                </c:pt>
                <c:pt idx="10">
                  <c:v>476.94900000000001</c:v>
                </c:pt>
                <c:pt idx="11">
                  <c:v>487.28100000000001</c:v>
                </c:pt>
                <c:pt idx="12">
                  <c:v>484.55500000000001</c:v>
                </c:pt>
                <c:pt idx="13">
                  <c:v>456.76400000000001</c:v>
                </c:pt>
                <c:pt idx="14">
                  <c:v>428.47</c:v>
                </c:pt>
                <c:pt idx="15">
                  <c:v>440.839</c:v>
                </c:pt>
                <c:pt idx="16">
                  <c:v>600.64132978471889</c:v>
                </c:pt>
                <c:pt idx="17">
                  <c:v>587.88580851822678</c:v>
                </c:pt>
                <c:pt idx="18">
                  <c:v>575.03517251173469</c:v>
                </c:pt>
                <c:pt idx="19">
                  <c:v>562.18453650524259</c:v>
                </c:pt>
                <c:pt idx="20">
                  <c:v>956.23117557862838</c:v>
                </c:pt>
                <c:pt idx="21">
                  <c:v>1350.2778146520143</c:v>
                </c:pt>
                <c:pt idx="22">
                  <c:v>1744.2996613262915</c:v>
                </c:pt>
                <c:pt idx="23">
                  <c:v>2087.5994475456287</c:v>
                </c:pt>
                <c:pt idx="24">
                  <c:v>2430.8992337649661</c:v>
                </c:pt>
                <c:pt idx="25">
                  <c:v>2774.1990199843035</c:v>
                </c:pt>
                <c:pt idx="26">
                  <c:v>2897.7194009587502</c:v>
                </c:pt>
                <c:pt idx="27">
                  <c:v>3021.2397819331968</c:v>
                </c:pt>
                <c:pt idx="28">
                  <c:v>3144.7601629076435</c:v>
                </c:pt>
                <c:pt idx="29">
                  <c:v>2927.6467173290189</c:v>
                </c:pt>
                <c:pt idx="30">
                  <c:v>2710.5332717503943</c:v>
                </c:pt>
                <c:pt idx="31">
                  <c:v>2493.4198261717702</c:v>
                </c:pt>
                <c:pt idx="32">
                  <c:v>2493.4198261717702</c:v>
                </c:pt>
                <c:pt idx="33">
                  <c:v>2493.4198261717702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CA-ED41-AD4F-5CD3BD8BF34E}"/>
            </c:ext>
          </c:extLst>
        </c:ser>
        <c:ser>
          <c:idx val="3"/>
          <c:order val="2"/>
          <c:tx>
            <c:strRef>
              <c:f>VOC!$A$75</c:f>
              <c:strCache>
                <c:ptCount val="1"/>
                <c:pt idx="0">
                  <c:v>SOLVENT UTILIZATION (prev)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VOC!$B$1:$AL$1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VOC!$B$75:$AL$75</c:f>
              <c:numCache>
                <c:formatCode>#,##0</c:formatCode>
                <c:ptCount val="37"/>
                <c:pt idx="0">
                  <c:v>7174</c:v>
                </c:pt>
                <c:pt idx="1">
                  <c:v>5651</c:v>
                </c:pt>
                <c:pt idx="2">
                  <c:v>6584</c:v>
                </c:pt>
                <c:pt idx="3">
                  <c:v>5699</c:v>
                </c:pt>
                <c:pt idx="4">
                  <c:v>5750</c:v>
                </c:pt>
                <c:pt idx="5">
                  <c:v>5782</c:v>
                </c:pt>
                <c:pt idx="6">
                  <c:v>5901</c:v>
                </c:pt>
                <c:pt idx="7">
                  <c:v>6016</c:v>
                </c:pt>
                <c:pt idx="8">
                  <c:v>6162</c:v>
                </c:pt>
                <c:pt idx="9">
                  <c:v>6183</c:v>
                </c:pt>
                <c:pt idx="10">
                  <c:v>5476.63</c:v>
                </c:pt>
                <c:pt idx="11">
                  <c:v>5620.7929999999997</c:v>
                </c:pt>
                <c:pt idx="12">
                  <c:v>5149.3100000000004</c:v>
                </c:pt>
                <c:pt idx="13">
                  <c:v>5035.5069999999996</c:v>
                </c:pt>
                <c:pt idx="14">
                  <c:v>4831.4120000000003</c:v>
                </c:pt>
                <c:pt idx="15">
                  <c:v>5012.22</c:v>
                </c:pt>
                <c:pt idx="16">
                  <c:v>4277.9839675210978</c:v>
                </c:pt>
                <c:pt idx="17">
                  <c:v>4267.049689948798</c:v>
                </c:pt>
                <c:pt idx="18">
                  <c:v>4256.1125493764976</c:v>
                </c:pt>
                <c:pt idx="19">
                  <c:v>4245.1754088041962</c:v>
                </c:pt>
                <c:pt idx="20">
                  <c:v>3937.6298853844637</c:v>
                </c:pt>
                <c:pt idx="21">
                  <c:v>3630.0843619647312</c:v>
                </c:pt>
                <c:pt idx="22">
                  <c:v>3298.7657460567243</c:v>
                </c:pt>
                <c:pt idx="23">
                  <c:v>3136.2679708320811</c:v>
                </c:pt>
                <c:pt idx="24">
                  <c:v>2973.7701956074379</c:v>
                </c:pt>
                <c:pt idx="25">
                  <c:v>2811.2724203827943</c:v>
                </c:pt>
                <c:pt idx="26">
                  <c:v>2891.4999905274517</c:v>
                </c:pt>
                <c:pt idx="27">
                  <c:v>2971.7275606721091</c:v>
                </c:pt>
                <c:pt idx="28">
                  <c:v>3051.9551308167665</c:v>
                </c:pt>
                <c:pt idx="29">
                  <c:v>3025.3768611804976</c:v>
                </c:pt>
                <c:pt idx="30">
                  <c:v>2998.7985915442287</c:v>
                </c:pt>
                <c:pt idx="31">
                  <c:v>2972.2203219079597</c:v>
                </c:pt>
                <c:pt idx="32">
                  <c:v>2972.2203219079597</c:v>
                </c:pt>
                <c:pt idx="33">
                  <c:v>2972.2203219079597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CA-ED41-AD4F-5CD3BD8BF34E}"/>
            </c:ext>
          </c:extLst>
        </c:ser>
        <c:ser>
          <c:idx val="4"/>
          <c:order val="3"/>
          <c:tx>
            <c:strRef>
              <c:f>VOC!$A$76</c:f>
              <c:strCache>
                <c:ptCount val="1"/>
                <c:pt idx="0">
                  <c:v>FUEL COMB. OTHER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VOC!$B$1:$AL$1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VOC!$B$76:$AL$76</c:f>
              <c:numCache>
                <c:formatCode>#,##0</c:formatCode>
                <c:ptCount val="37"/>
                <c:pt idx="0">
                  <c:v>541</c:v>
                </c:pt>
                <c:pt idx="1">
                  <c:v>470</c:v>
                </c:pt>
                <c:pt idx="2">
                  <c:v>848</c:v>
                </c:pt>
                <c:pt idx="3">
                  <c:v>1403</c:v>
                </c:pt>
                <c:pt idx="4">
                  <c:v>776</c:v>
                </c:pt>
                <c:pt idx="5">
                  <c:v>835</c:v>
                </c:pt>
                <c:pt idx="6">
                  <c:v>884</c:v>
                </c:pt>
                <c:pt idx="7">
                  <c:v>762</c:v>
                </c:pt>
                <c:pt idx="8">
                  <c:v>748</c:v>
                </c:pt>
                <c:pt idx="9">
                  <c:v>823</c:v>
                </c:pt>
                <c:pt idx="10">
                  <c:v>893.31700000000001</c:v>
                </c:pt>
                <c:pt idx="11">
                  <c:v>892.73699999999997</c:v>
                </c:pt>
                <c:pt idx="12">
                  <c:v>889.47400000000005</c:v>
                </c:pt>
                <c:pt idx="13">
                  <c:v>919</c:v>
                </c:pt>
                <c:pt idx="14">
                  <c:v>949.00400000000002</c:v>
                </c:pt>
                <c:pt idx="15">
                  <c:v>949.85900000000004</c:v>
                </c:pt>
                <c:pt idx="16">
                  <c:v>340.52683139999999</c:v>
                </c:pt>
                <c:pt idx="17">
                  <c:v>356.05859591000001</c:v>
                </c:pt>
                <c:pt idx="18">
                  <c:v>362.66415991000002</c:v>
                </c:pt>
                <c:pt idx="19">
                  <c:v>378.33566925000002</c:v>
                </c:pt>
                <c:pt idx="20">
                  <c:v>326.85621522999998</c:v>
                </c:pt>
                <c:pt idx="21">
                  <c:v>357.89129797999999</c:v>
                </c:pt>
                <c:pt idx="22">
                  <c:v>396.76610751999999</c:v>
                </c:pt>
                <c:pt idx="23">
                  <c:v>422.49225251000001</c:v>
                </c:pt>
                <c:pt idx="24">
                  <c:v>450.59477738999999</c:v>
                </c:pt>
                <c:pt idx="25">
                  <c:v>438.09294976000001</c:v>
                </c:pt>
                <c:pt idx="26">
                  <c:v>371.81219249999998</c:v>
                </c:pt>
                <c:pt idx="27">
                  <c:v>474.88870035000002</c:v>
                </c:pt>
                <c:pt idx="28">
                  <c:v>480.33966693000002</c:v>
                </c:pt>
                <c:pt idx="29">
                  <c:v>426.49705125999998</c:v>
                </c:pt>
                <c:pt idx="30">
                  <c:v>373.08894006000003</c:v>
                </c:pt>
                <c:pt idx="31">
                  <c:v>361.8491755</c:v>
                </c:pt>
                <c:pt idx="32">
                  <c:v>435.18835437000001</c:v>
                </c:pt>
                <c:pt idx="33">
                  <c:v>452.20693227999999</c:v>
                </c:pt>
                <c:pt idx="34">
                  <c:v>488.84536162000001</c:v>
                </c:pt>
                <c:pt idx="35">
                  <c:v>486.78789685999999</c:v>
                </c:pt>
                <c:pt idx="36">
                  <c:v>486.80010715999998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CA-ED41-AD4F-5CD3BD8BF34E}"/>
            </c:ext>
          </c:extLst>
        </c:ser>
        <c:ser>
          <c:idx val="5"/>
          <c:order val="4"/>
          <c:tx>
            <c:strRef>
              <c:f>VOC!$A$77</c:f>
              <c:strCache>
                <c:ptCount val="1"/>
                <c:pt idx="0">
                  <c:v>PETROLEUM &amp; RELATED INDUSTRIES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VOC!$B$1:$AL$1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VOC!$B$77:$AL$77</c:f>
              <c:numCache>
                <c:formatCode>#,##0</c:formatCode>
                <c:ptCount val="37"/>
                <c:pt idx="0">
                  <c:v>1194</c:v>
                </c:pt>
                <c:pt idx="1">
                  <c:v>1342</c:v>
                </c:pt>
                <c:pt idx="2">
                  <c:v>1440</c:v>
                </c:pt>
                <c:pt idx="3">
                  <c:v>703</c:v>
                </c:pt>
                <c:pt idx="4">
                  <c:v>611</c:v>
                </c:pt>
                <c:pt idx="5">
                  <c:v>640</c:v>
                </c:pt>
                <c:pt idx="6">
                  <c:v>632</c:v>
                </c:pt>
                <c:pt idx="7">
                  <c:v>649</c:v>
                </c:pt>
                <c:pt idx="8">
                  <c:v>647</c:v>
                </c:pt>
                <c:pt idx="9">
                  <c:v>642</c:v>
                </c:pt>
                <c:pt idx="10">
                  <c:v>476.94900000000001</c:v>
                </c:pt>
                <c:pt idx="11">
                  <c:v>487.28100000000001</c:v>
                </c:pt>
                <c:pt idx="12">
                  <c:v>484.55500000000001</c:v>
                </c:pt>
                <c:pt idx="13">
                  <c:v>456.76400000000001</c:v>
                </c:pt>
                <c:pt idx="14">
                  <c:v>428.47</c:v>
                </c:pt>
                <c:pt idx="15">
                  <c:v>440.839</c:v>
                </c:pt>
                <c:pt idx="16">
                  <c:v>2116.2065966999999</c:v>
                </c:pt>
                <c:pt idx="17">
                  <c:v>2158.2301213000001</c:v>
                </c:pt>
                <c:pt idx="18">
                  <c:v>2214.3123065</c:v>
                </c:pt>
                <c:pt idx="19">
                  <c:v>2286.3866357000002</c:v>
                </c:pt>
                <c:pt idx="20">
                  <c:v>2385.1828415999998</c:v>
                </c:pt>
                <c:pt idx="21">
                  <c:v>2436.5813753000002</c:v>
                </c:pt>
                <c:pt idx="22">
                  <c:v>2564.4628075999999</c:v>
                </c:pt>
                <c:pt idx="23">
                  <c:v>2349.9213565999999</c:v>
                </c:pt>
                <c:pt idx="24">
                  <c:v>2367.6967500999999</c:v>
                </c:pt>
                <c:pt idx="25">
                  <c:v>2623.6227604000001</c:v>
                </c:pt>
                <c:pt idx="26">
                  <c:v>3055.6962874000001</c:v>
                </c:pt>
                <c:pt idx="27">
                  <c:v>2723.9572460999998</c:v>
                </c:pt>
                <c:pt idx="28">
                  <c:v>3080.7584691000002</c:v>
                </c:pt>
                <c:pt idx="29">
                  <c:v>3109.3586411000001</c:v>
                </c:pt>
                <c:pt idx="30">
                  <c:v>2669.4057968000002</c:v>
                </c:pt>
                <c:pt idx="31">
                  <c:v>2579.1983042000002</c:v>
                </c:pt>
                <c:pt idx="32">
                  <c:v>2699.4920696999998</c:v>
                </c:pt>
                <c:pt idx="33">
                  <c:v>2671.7297821000002</c:v>
                </c:pt>
                <c:pt idx="34">
                  <c:v>2710.2503861</c:v>
                </c:pt>
                <c:pt idx="35">
                  <c:v>3018.1698290999998</c:v>
                </c:pt>
                <c:pt idx="36">
                  <c:v>3017.6030818999998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DCA-ED41-AD4F-5CD3BD8BF34E}"/>
            </c:ext>
          </c:extLst>
        </c:ser>
        <c:ser>
          <c:idx val="6"/>
          <c:order val="5"/>
          <c:tx>
            <c:strRef>
              <c:f>VOC!$A$78</c:f>
              <c:strCache>
                <c:ptCount val="1"/>
                <c:pt idx="0">
                  <c:v>SOLVENT UTILIZATION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VOC!$B$1:$AL$1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VOC!$B$78:$AL$78</c:f>
              <c:numCache>
                <c:formatCode>#,##0</c:formatCode>
                <c:ptCount val="37"/>
                <c:pt idx="0">
                  <c:v>7174</c:v>
                </c:pt>
                <c:pt idx="1">
                  <c:v>5651</c:v>
                </c:pt>
                <c:pt idx="2">
                  <c:v>6584</c:v>
                </c:pt>
                <c:pt idx="3">
                  <c:v>5699</c:v>
                </c:pt>
                <c:pt idx="4">
                  <c:v>5750</c:v>
                </c:pt>
                <c:pt idx="5">
                  <c:v>5782</c:v>
                </c:pt>
                <c:pt idx="6">
                  <c:v>5901</c:v>
                </c:pt>
                <c:pt idx="7">
                  <c:v>6016</c:v>
                </c:pt>
                <c:pt idx="8">
                  <c:v>6162</c:v>
                </c:pt>
                <c:pt idx="9">
                  <c:v>6183</c:v>
                </c:pt>
                <c:pt idx="10">
                  <c:v>5476.63</c:v>
                </c:pt>
                <c:pt idx="11">
                  <c:v>5620.7929999999997</c:v>
                </c:pt>
                <c:pt idx="12">
                  <c:v>5149.3100000000004</c:v>
                </c:pt>
                <c:pt idx="13">
                  <c:v>5035.5069999999996</c:v>
                </c:pt>
                <c:pt idx="14">
                  <c:v>4831.4120000000003</c:v>
                </c:pt>
                <c:pt idx="15">
                  <c:v>5012.22</c:v>
                </c:pt>
                <c:pt idx="16">
                  <c:v>2729.0028167</c:v>
                </c:pt>
                <c:pt idx="17">
                  <c:v>2693.6577232999998</c:v>
                </c:pt>
                <c:pt idx="18">
                  <c:v>2945.5890241000002</c:v>
                </c:pt>
                <c:pt idx="19">
                  <c:v>2969.1156679999999</c:v>
                </c:pt>
                <c:pt idx="20">
                  <c:v>2981.9127091999999</c:v>
                </c:pt>
                <c:pt idx="21">
                  <c:v>2956.3005702999999</c:v>
                </c:pt>
                <c:pt idx="22">
                  <c:v>2771.1717269999999</c:v>
                </c:pt>
                <c:pt idx="23">
                  <c:v>2424.5603348</c:v>
                </c:pt>
                <c:pt idx="24">
                  <c:v>2472.9333428</c:v>
                </c:pt>
                <c:pt idx="25">
                  <c:v>2502.6521376000001</c:v>
                </c:pt>
                <c:pt idx="26">
                  <c:v>2652.9667450000002</c:v>
                </c:pt>
                <c:pt idx="27">
                  <c:v>2596.5950213000001</c:v>
                </c:pt>
                <c:pt idx="28">
                  <c:v>2534.9735946999999</c:v>
                </c:pt>
                <c:pt idx="29">
                  <c:v>2545.3041300999998</c:v>
                </c:pt>
                <c:pt idx="30">
                  <c:v>2822.4121828000002</c:v>
                </c:pt>
                <c:pt idx="31">
                  <c:v>2741.3726284999998</c:v>
                </c:pt>
                <c:pt idx="32">
                  <c:v>2708.0669699999999</c:v>
                </c:pt>
                <c:pt idx="33">
                  <c:v>2567.4110590999999</c:v>
                </c:pt>
                <c:pt idx="34">
                  <c:v>2761.1086857999999</c:v>
                </c:pt>
                <c:pt idx="35">
                  <c:v>2906.587258</c:v>
                </c:pt>
                <c:pt idx="36">
                  <c:v>2908.2484863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DCA-ED41-AD4F-5CD3BD8BF34E}"/>
            </c:ext>
          </c:extLst>
        </c:ser>
        <c:ser>
          <c:idx val="2"/>
          <c:order val="6"/>
          <c:tx>
            <c:v>EDGAR Petr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VOC!$I$65:$BE$65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xVal>
          <c:yVal>
            <c:numRef>
              <c:f>VOC!$I$67:$BE$67</c:f>
              <c:numCache>
                <c:formatCode>General</c:formatCode>
                <c:ptCount val="49"/>
                <c:pt idx="0">
                  <c:v>2691.3092590000001</c:v>
                </c:pt>
                <c:pt idx="1">
                  <c:v>2638.5247469999999</c:v>
                </c:pt>
                <c:pt idx="2">
                  <c:v>2603.8886130000001</c:v>
                </c:pt>
                <c:pt idx="3">
                  <c:v>2537.9772149999999</c:v>
                </c:pt>
                <c:pt idx="4">
                  <c:v>2404.0683260000001</c:v>
                </c:pt>
                <c:pt idx="5">
                  <c:v>2306.3200109999998</c:v>
                </c:pt>
                <c:pt idx="6">
                  <c:v>2263.3272649999999</c:v>
                </c:pt>
                <c:pt idx="7">
                  <c:v>2273.1903769999999</c:v>
                </c:pt>
                <c:pt idx="8">
                  <c:v>2291.7015249999999</c:v>
                </c:pt>
                <c:pt idx="9">
                  <c:v>2226.984833</c:v>
                </c:pt>
                <c:pt idx="10">
                  <c:v>2154.662941</c:v>
                </c:pt>
                <c:pt idx="11">
                  <c:v>2088.2765960000002</c:v>
                </c:pt>
                <c:pt idx="12">
                  <c:v>2021.6327349999999</c:v>
                </c:pt>
                <c:pt idx="13">
                  <c:v>1973.4799969999999</c:v>
                </c:pt>
                <c:pt idx="14">
                  <c:v>1966.298491</c:v>
                </c:pt>
                <c:pt idx="15">
                  <c:v>1922.7930690000001</c:v>
                </c:pt>
                <c:pt idx="16">
                  <c:v>1868.644123</c:v>
                </c:pt>
                <c:pt idx="17">
                  <c:v>1822.429607</c:v>
                </c:pt>
                <c:pt idx="18">
                  <c:v>1784.935831</c:v>
                </c:pt>
                <c:pt idx="19">
                  <c:v>1696.733491</c:v>
                </c:pt>
                <c:pt idx="20">
                  <c:v>1646.8630439999999</c:v>
                </c:pt>
                <c:pt idx="21">
                  <c:v>1591.2746609999999</c:v>
                </c:pt>
                <c:pt idx="22">
                  <c:v>1588.779708</c:v>
                </c:pt>
                <c:pt idx="23">
                  <c:v>1574.0132739999999</c:v>
                </c:pt>
                <c:pt idx="24">
                  <c:v>1566.810941</c:v>
                </c:pt>
                <c:pt idx="25">
                  <c:v>1547.14095</c:v>
                </c:pt>
                <c:pt idx="26">
                  <c:v>1525.6491599999999</c:v>
                </c:pt>
                <c:pt idx="27">
                  <c:v>1527.9345450000001</c:v>
                </c:pt>
                <c:pt idx="28">
                  <c:v>1515.081823</c:v>
                </c:pt>
                <c:pt idx="29">
                  <c:v>1478.040135</c:v>
                </c:pt>
                <c:pt idx="30">
                  <c:v>1469.183931</c:v>
                </c:pt>
                <c:pt idx="31">
                  <c:v>1429.5681119999999</c:v>
                </c:pt>
                <c:pt idx="32">
                  <c:v>1395.230022</c:v>
                </c:pt>
                <c:pt idx="33">
                  <c:v>1322.4325289999999</c:v>
                </c:pt>
                <c:pt idx="34">
                  <c:v>1301.292297</c:v>
                </c:pt>
                <c:pt idx="35">
                  <c:v>1247.8420229999999</c:v>
                </c:pt>
                <c:pt idx="36">
                  <c:v>1234.701597</c:v>
                </c:pt>
                <c:pt idx="37">
                  <c:v>1219.6126204</c:v>
                </c:pt>
                <c:pt idx="38">
                  <c:v>1203.9108466</c:v>
                </c:pt>
                <c:pt idx="39">
                  <c:v>1168.9044510000001</c:v>
                </c:pt>
                <c:pt idx="40">
                  <c:v>1172.11886</c:v>
                </c:pt>
                <c:pt idx="41">
                  <c:v>1170.3262844000001</c:v>
                </c:pt>
                <c:pt idx="42">
                  <c:v>1186.7792866</c:v>
                </c:pt>
                <c:pt idx="43">
                  <c:v>1227.7996221000001</c:v>
                </c:pt>
                <c:pt idx="44">
                  <c:v>1347.8489007000001</c:v>
                </c:pt>
                <c:pt idx="45">
                  <c:v>1417.4313795</c:v>
                </c:pt>
                <c:pt idx="46">
                  <c:v>1440.1974376000001</c:v>
                </c:pt>
                <c:pt idx="47">
                  <c:v>1514.582887</c:v>
                </c:pt>
                <c:pt idx="48">
                  <c:v>1587.2001358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5-1A44-A780-47DD69BBF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31279"/>
        <c:axId val="1836933007"/>
      </c:scatterChart>
      <c:valAx>
        <c:axId val="183693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3007"/>
        <c:crosses val="autoZero"/>
        <c:crossBetween val="midCat"/>
      </c:valAx>
      <c:valAx>
        <c:axId val="18369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Prevous and new EPA trends - 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'SO2'!$A$2</c:f>
              <c:strCache>
                <c:ptCount val="1"/>
                <c:pt idx="0">
                  <c:v>HIGHWAY VEHICLES (prev)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'SO2'!$B$1:$AL$1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'SO2'!$B$2:$AL$2</c:f>
              <c:numCache>
                <c:formatCode>#,##0</c:formatCode>
                <c:ptCount val="37"/>
                <c:pt idx="0">
                  <c:v>273</c:v>
                </c:pt>
                <c:pt idx="1">
                  <c:v>334</c:v>
                </c:pt>
                <c:pt idx="2">
                  <c:v>394</c:v>
                </c:pt>
                <c:pt idx="3">
                  <c:v>455</c:v>
                </c:pt>
                <c:pt idx="4">
                  <c:v>503</c:v>
                </c:pt>
                <c:pt idx="5">
                  <c:v>469</c:v>
                </c:pt>
                <c:pt idx="6">
                  <c:v>436</c:v>
                </c:pt>
                <c:pt idx="7">
                  <c:v>402</c:v>
                </c:pt>
                <c:pt idx="8">
                  <c:v>369</c:v>
                </c:pt>
                <c:pt idx="9">
                  <c:v>335</c:v>
                </c:pt>
                <c:pt idx="10">
                  <c:v>301.66485999999998</c:v>
                </c:pt>
                <c:pt idx="11">
                  <c:v>303.66233</c:v>
                </c:pt>
                <c:pt idx="12">
                  <c:v>300.39059999999995</c:v>
                </c:pt>
                <c:pt idx="13">
                  <c:v>300.43069000000003</c:v>
                </c:pt>
                <c:pt idx="14">
                  <c:v>259.57540999999998</c:v>
                </c:pt>
                <c:pt idx="15">
                  <c:v>247.74441000000002</c:v>
                </c:pt>
                <c:pt idx="16">
                  <c:v>285.81593361632326</c:v>
                </c:pt>
                <c:pt idx="17">
                  <c:v>247.75146046216705</c:v>
                </c:pt>
                <c:pt idx="18">
                  <c:v>209.68698730801083</c:v>
                </c:pt>
                <c:pt idx="19">
                  <c:v>171.62251415385458</c:v>
                </c:pt>
                <c:pt idx="20">
                  <c:v>106.893881802039</c:v>
                </c:pt>
                <c:pt idx="21">
                  <c:v>42.165249450223413</c:v>
                </c:pt>
                <c:pt idx="22">
                  <c:v>39.422822636404703</c:v>
                </c:pt>
                <c:pt idx="23">
                  <c:v>35.703865346010652</c:v>
                </c:pt>
                <c:pt idx="24">
                  <c:v>37.230686390782523</c:v>
                </c:pt>
                <c:pt idx="25">
                  <c:v>29.464856834214899</c:v>
                </c:pt>
                <c:pt idx="26">
                  <c:v>29.110777728073018</c:v>
                </c:pt>
                <c:pt idx="27">
                  <c:v>28.756698621931136</c:v>
                </c:pt>
                <c:pt idx="28">
                  <c:v>28.402619515789254</c:v>
                </c:pt>
                <c:pt idx="29">
                  <c:v>27.433037818168916</c:v>
                </c:pt>
                <c:pt idx="30">
                  <c:v>27.744034417089299</c:v>
                </c:pt>
                <c:pt idx="31">
                  <c:v>25.5056035756668</c:v>
                </c:pt>
                <c:pt idx="32">
                  <c:v>13.277588090646841</c:v>
                </c:pt>
                <c:pt idx="33">
                  <c:v>11.125900489226574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B-9644-9FB4-C68549FFED20}"/>
            </c:ext>
          </c:extLst>
        </c:ser>
        <c:ser>
          <c:idx val="1"/>
          <c:order val="1"/>
          <c:tx>
            <c:strRef>
              <c:f>'SO2'!$A$3</c:f>
              <c:strCache>
                <c:ptCount val="1"/>
                <c:pt idx="0">
                  <c:v>OFF-HIGHWAY (prev)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'SO2'!$B$1:$AL$1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'SO2'!$B$3:$AL$3</c:f>
              <c:numCache>
                <c:formatCode>#,##0</c:formatCode>
                <c:ptCount val="37"/>
                <c:pt idx="0">
                  <c:v>278</c:v>
                </c:pt>
                <c:pt idx="1">
                  <c:v>301</c:v>
                </c:pt>
                <c:pt idx="2">
                  <c:v>323</c:v>
                </c:pt>
                <c:pt idx="3">
                  <c:v>354</c:v>
                </c:pt>
                <c:pt idx="4">
                  <c:v>371</c:v>
                </c:pt>
                <c:pt idx="5">
                  <c:v>379</c:v>
                </c:pt>
                <c:pt idx="6">
                  <c:v>385</c:v>
                </c:pt>
                <c:pt idx="7">
                  <c:v>392</c:v>
                </c:pt>
                <c:pt idx="8">
                  <c:v>399</c:v>
                </c:pt>
                <c:pt idx="9">
                  <c:v>406</c:v>
                </c:pt>
                <c:pt idx="10">
                  <c:v>413.12122999999997</c:v>
                </c:pt>
                <c:pt idx="11">
                  <c:v>421.73505999999998</c:v>
                </c:pt>
                <c:pt idx="12">
                  <c:v>431.67328000000003</c:v>
                </c:pt>
                <c:pt idx="13">
                  <c:v>475.375519</c:v>
                </c:pt>
                <c:pt idx="14">
                  <c:v>436.97895500000004</c:v>
                </c:pt>
                <c:pt idx="15">
                  <c:v>440.08677</c:v>
                </c:pt>
                <c:pt idx="16">
                  <c:v>725.45237796750553</c:v>
                </c:pt>
                <c:pt idx="17">
                  <c:v>653.73148948320136</c:v>
                </c:pt>
                <c:pt idx="18">
                  <c:v>582.0106009988973</c:v>
                </c:pt>
                <c:pt idx="19">
                  <c:v>510.28971251459313</c:v>
                </c:pt>
                <c:pt idx="20">
                  <c:v>398.74847677842592</c:v>
                </c:pt>
                <c:pt idx="21">
                  <c:v>287.20724104225872</c:v>
                </c:pt>
                <c:pt idx="22">
                  <c:v>201.06211811275628</c:v>
                </c:pt>
                <c:pt idx="23">
                  <c:v>207.06930772925153</c:v>
                </c:pt>
                <c:pt idx="24">
                  <c:v>121.05304704351978</c:v>
                </c:pt>
                <c:pt idx="25">
                  <c:v>127.13442460249956</c:v>
                </c:pt>
                <c:pt idx="26">
                  <c:v>107.70738405426459</c:v>
                </c:pt>
                <c:pt idx="27">
                  <c:v>88.280343506029624</c:v>
                </c:pt>
                <c:pt idx="28">
                  <c:v>68.853302957794654</c:v>
                </c:pt>
                <c:pt idx="29">
                  <c:v>58.569644126362569</c:v>
                </c:pt>
                <c:pt idx="30">
                  <c:v>35.472374105588003</c:v>
                </c:pt>
                <c:pt idx="31">
                  <c:v>38.002326463498399</c:v>
                </c:pt>
                <c:pt idx="32">
                  <c:v>38.428395645587116</c:v>
                </c:pt>
                <c:pt idx="33">
                  <c:v>38.428395645587116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5B-9644-9FB4-C68549FFED20}"/>
            </c:ext>
          </c:extLst>
        </c:ser>
        <c:ser>
          <c:idx val="2"/>
          <c:order val="2"/>
          <c:tx>
            <c:strRef>
              <c:f>'SO2'!$A$4</c:f>
              <c:strCache>
                <c:ptCount val="1"/>
                <c:pt idx="0">
                  <c:v>HIGHWAY VEHICLES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'SO2'!$B$1:$AL$1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'SO2'!$B$4:$AL$4</c:f>
              <c:numCache>
                <c:formatCode>#,##0</c:formatCode>
                <c:ptCount val="37"/>
                <c:pt idx="0">
                  <c:v>273</c:v>
                </c:pt>
                <c:pt idx="1">
                  <c:v>334</c:v>
                </c:pt>
                <c:pt idx="2">
                  <c:v>394</c:v>
                </c:pt>
                <c:pt idx="3">
                  <c:v>455</c:v>
                </c:pt>
                <c:pt idx="4">
                  <c:v>503</c:v>
                </c:pt>
                <c:pt idx="5">
                  <c:v>469</c:v>
                </c:pt>
                <c:pt idx="6">
                  <c:v>436</c:v>
                </c:pt>
                <c:pt idx="7">
                  <c:v>402</c:v>
                </c:pt>
                <c:pt idx="8">
                  <c:v>369</c:v>
                </c:pt>
                <c:pt idx="9">
                  <c:v>335</c:v>
                </c:pt>
                <c:pt idx="10">
                  <c:v>301.66485999999998</c:v>
                </c:pt>
                <c:pt idx="11">
                  <c:v>303.66233</c:v>
                </c:pt>
                <c:pt idx="12">
                  <c:v>300.39059999999995</c:v>
                </c:pt>
                <c:pt idx="13">
                  <c:v>300.43069000000003</c:v>
                </c:pt>
                <c:pt idx="14">
                  <c:v>259.57540999999998</c:v>
                </c:pt>
                <c:pt idx="15">
                  <c:v>247.74441000000002</c:v>
                </c:pt>
                <c:pt idx="16">
                  <c:v>243.52587204</c:v>
                </c:pt>
                <c:pt idx="17">
                  <c:v>246.76255609</c:v>
                </c:pt>
                <c:pt idx="18">
                  <c:v>181.8033829</c:v>
                </c:pt>
                <c:pt idx="19">
                  <c:v>117.26998902</c:v>
                </c:pt>
                <c:pt idx="20">
                  <c:v>107.72462432</c:v>
                </c:pt>
                <c:pt idx="21">
                  <c:v>38.452949902</c:v>
                </c:pt>
                <c:pt idx="22">
                  <c:v>36.157294506</c:v>
                </c:pt>
                <c:pt idx="23">
                  <c:v>34.353475082000003</c:v>
                </c:pt>
                <c:pt idx="24">
                  <c:v>35.387409269999999</c:v>
                </c:pt>
                <c:pt idx="25">
                  <c:v>27.247588214</c:v>
                </c:pt>
                <c:pt idx="26">
                  <c:v>27.890823864000001</c:v>
                </c:pt>
                <c:pt idx="27">
                  <c:v>27.431869605999999</c:v>
                </c:pt>
                <c:pt idx="28">
                  <c:v>27.763003034</c:v>
                </c:pt>
                <c:pt idx="29">
                  <c:v>26.515952532</c:v>
                </c:pt>
                <c:pt idx="30">
                  <c:v>26.153861798000001</c:v>
                </c:pt>
                <c:pt idx="31">
                  <c:v>23.565360106</c:v>
                </c:pt>
                <c:pt idx="32">
                  <c:v>22.788507231000001</c:v>
                </c:pt>
                <c:pt idx="33">
                  <c:v>16.771441446000001</c:v>
                </c:pt>
                <c:pt idx="34">
                  <c:v>9.8707804774000003</c:v>
                </c:pt>
                <c:pt idx="35">
                  <c:v>8.8985386897000005</c:v>
                </c:pt>
                <c:pt idx="36">
                  <c:v>10.088341078999999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5B-9644-9FB4-C68549FFED20}"/>
            </c:ext>
          </c:extLst>
        </c:ser>
        <c:ser>
          <c:idx val="3"/>
          <c:order val="3"/>
          <c:tx>
            <c:strRef>
              <c:f>'SO2'!$A$5</c:f>
              <c:strCache>
                <c:ptCount val="1"/>
                <c:pt idx="0">
                  <c:v>OFF-HIGHWAY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'SO2'!$B$1:$AL$1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'SO2'!$B$5:$AL$5</c:f>
              <c:numCache>
                <c:formatCode>#,##0</c:formatCode>
                <c:ptCount val="37"/>
                <c:pt idx="0">
                  <c:v>278</c:v>
                </c:pt>
                <c:pt idx="1">
                  <c:v>301</c:v>
                </c:pt>
                <c:pt idx="2">
                  <c:v>323</c:v>
                </c:pt>
                <c:pt idx="3">
                  <c:v>354</c:v>
                </c:pt>
                <c:pt idx="4">
                  <c:v>371</c:v>
                </c:pt>
                <c:pt idx="5">
                  <c:v>379</c:v>
                </c:pt>
                <c:pt idx="6">
                  <c:v>385</c:v>
                </c:pt>
                <c:pt idx="7">
                  <c:v>392</c:v>
                </c:pt>
                <c:pt idx="8">
                  <c:v>399</c:v>
                </c:pt>
                <c:pt idx="9">
                  <c:v>406</c:v>
                </c:pt>
                <c:pt idx="10">
                  <c:v>413.12122999999997</c:v>
                </c:pt>
                <c:pt idx="11">
                  <c:v>421.73505999999998</c:v>
                </c:pt>
                <c:pt idx="12">
                  <c:v>431.67328000000003</c:v>
                </c:pt>
                <c:pt idx="13">
                  <c:v>475.375519</c:v>
                </c:pt>
                <c:pt idx="14">
                  <c:v>436.97895500000004</c:v>
                </c:pt>
                <c:pt idx="15">
                  <c:v>440.08677</c:v>
                </c:pt>
                <c:pt idx="16">
                  <c:v>660.08195609999996</c:v>
                </c:pt>
                <c:pt idx="17">
                  <c:v>699.21803563000003</c:v>
                </c:pt>
                <c:pt idx="18">
                  <c:v>674.74803353000004</c:v>
                </c:pt>
                <c:pt idx="19">
                  <c:v>681.11055982000005</c:v>
                </c:pt>
                <c:pt idx="20">
                  <c:v>617.29782181999997</c:v>
                </c:pt>
                <c:pt idx="21">
                  <c:v>250.96246436999999</c:v>
                </c:pt>
                <c:pt idx="22">
                  <c:v>183.77912443</c:v>
                </c:pt>
                <c:pt idx="23">
                  <c:v>163.96500306999999</c:v>
                </c:pt>
                <c:pt idx="24">
                  <c:v>129.69642077</c:v>
                </c:pt>
                <c:pt idx="25">
                  <c:v>118.96586421000001</c:v>
                </c:pt>
                <c:pt idx="26">
                  <c:v>82.612196014000006</c:v>
                </c:pt>
                <c:pt idx="27">
                  <c:v>83.120007713000007</c:v>
                </c:pt>
                <c:pt idx="28">
                  <c:v>84.395830685000007</c:v>
                </c:pt>
                <c:pt idx="29">
                  <c:v>26.42675165</c:v>
                </c:pt>
                <c:pt idx="30">
                  <c:v>23.712814059999999</c:v>
                </c:pt>
                <c:pt idx="31">
                  <c:v>27.151388784000002</c:v>
                </c:pt>
                <c:pt idx="32">
                  <c:v>27.125179111000001</c:v>
                </c:pt>
                <c:pt idx="33">
                  <c:v>27.439129748999999</c:v>
                </c:pt>
                <c:pt idx="34">
                  <c:v>15.440410075000001</c:v>
                </c:pt>
                <c:pt idx="35">
                  <c:v>17.752772942</c:v>
                </c:pt>
                <c:pt idx="36">
                  <c:v>17.757305563999999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5B-9644-9FB4-C68549FF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31279"/>
        <c:axId val="1836933007"/>
      </c:scatterChart>
      <c:valAx>
        <c:axId val="183693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3007"/>
        <c:crosses val="autoZero"/>
        <c:crossBetween val="midCat"/>
      </c:valAx>
      <c:valAx>
        <c:axId val="18369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Prevous and new EPA trends - Primary PM2.5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PM25Primary!$A$2</c:f>
              <c:strCache>
                <c:ptCount val="1"/>
                <c:pt idx="0">
                  <c:v>HIGHWAY VEHICLES (prev)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PM25Primary!$B$1:$AL$1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PM25Primary!$B$2:$AL$2</c:f>
              <c:numCache>
                <c:formatCode>#,##0</c:formatCode>
                <c:ptCount val="37"/>
                <c:pt idx="0">
                  <c:v>323</c:v>
                </c:pt>
                <c:pt idx="1">
                  <c:v>308</c:v>
                </c:pt>
                <c:pt idx="2">
                  <c:v>292</c:v>
                </c:pt>
                <c:pt idx="3">
                  <c:v>276</c:v>
                </c:pt>
                <c:pt idx="4">
                  <c:v>261</c:v>
                </c:pt>
                <c:pt idx="5">
                  <c:v>245</c:v>
                </c:pt>
                <c:pt idx="6">
                  <c:v>228.57900000000001</c:v>
                </c:pt>
                <c:pt idx="7">
                  <c:v>215.53899999999999</c:v>
                </c:pt>
                <c:pt idx="8">
                  <c:v>199.13399999999999</c:v>
                </c:pt>
                <c:pt idx="9">
                  <c:v>183.89699999999999</c:v>
                </c:pt>
                <c:pt idx="10">
                  <c:v>173.01900000000001</c:v>
                </c:pt>
                <c:pt idx="11">
                  <c:v>157.238</c:v>
                </c:pt>
                <c:pt idx="12">
                  <c:v>329.56318573579716</c:v>
                </c:pt>
                <c:pt idx="13">
                  <c:v>322.34180918867895</c:v>
                </c:pt>
                <c:pt idx="14">
                  <c:v>315.12043264156074</c:v>
                </c:pt>
                <c:pt idx="15">
                  <c:v>307.89905609444253</c:v>
                </c:pt>
                <c:pt idx="16">
                  <c:v>295.21552240116483</c:v>
                </c:pt>
                <c:pt idx="17">
                  <c:v>282.53198870788714</c:v>
                </c:pt>
                <c:pt idx="18">
                  <c:v>252.60300680730472</c:v>
                </c:pt>
                <c:pt idx="19">
                  <c:v>224.19884058066103</c:v>
                </c:pt>
                <c:pt idx="20">
                  <c:v>198.90475689604</c:v>
                </c:pt>
                <c:pt idx="21">
                  <c:v>197.52798227035444</c:v>
                </c:pt>
                <c:pt idx="22">
                  <c:v>186.04956656994997</c:v>
                </c:pt>
                <c:pt idx="23">
                  <c:v>174.57115086954551</c:v>
                </c:pt>
                <c:pt idx="24">
                  <c:v>163.09273516914101</c:v>
                </c:pt>
                <c:pt idx="25">
                  <c:v>145.63414522060054</c:v>
                </c:pt>
                <c:pt idx="26">
                  <c:v>118.919993552553</c:v>
                </c:pt>
                <c:pt idx="27">
                  <c:v>114.069897752702</c:v>
                </c:pt>
                <c:pt idx="28">
                  <c:v>113.5806151582977</c:v>
                </c:pt>
                <c:pt idx="29">
                  <c:v>106.77990568057788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7-D34C-AF86-8E13187FCDCE}"/>
            </c:ext>
          </c:extLst>
        </c:ser>
        <c:ser>
          <c:idx val="1"/>
          <c:order val="1"/>
          <c:tx>
            <c:strRef>
              <c:f>PM25Primary!$A$3</c:f>
              <c:strCache>
                <c:ptCount val="1"/>
                <c:pt idx="0">
                  <c:v>OFF-HIGHWAY (prev)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PM25Primary!$B$1:$AL$1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PM25Primary!$B$3:$AL$3</c:f>
              <c:numCache>
                <c:formatCode>#,##0</c:formatCode>
                <c:ptCount val="37"/>
                <c:pt idx="0">
                  <c:v>300</c:v>
                </c:pt>
                <c:pt idx="1">
                  <c:v>303</c:v>
                </c:pt>
                <c:pt idx="2">
                  <c:v>305</c:v>
                </c:pt>
                <c:pt idx="3">
                  <c:v>307</c:v>
                </c:pt>
                <c:pt idx="4">
                  <c:v>309</c:v>
                </c:pt>
                <c:pt idx="5">
                  <c:v>311</c:v>
                </c:pt>
                <c:pt idx="6">
                  <c:v>312.92500000000001</c:v>
                </c:pt>
                <c:pt idx="7">
                  <c:v>308.66199999999998</c:v>
                </c:pt>
                <c:pt idx="8">
                  <c:v>304.28899999999999</c:v>
                </c:pt>
                <c:pt idx="9">
                  <c:v>307.142</c:v>
                </c:pt>
                <c:pt idx="10">
                  <c:v>295.245</c:v>
                </c:pt>
                <c:pt idx="11">
                  <c:v>289.99</c:v>
                </c:pt>
                <c:pt idx="12">
                  <c:v>337.96228349025273</c:v>
                </c:pt>
                <c:pt idx="13">
                  <c:v>321.10225274459123</c:v>
                </c:pt>
                <c:pt idx="14">
                  <c:v>304.24222199892972</c:v>
                </c:pt>
                <c:pt idx="15">
                  <c:v>287.38219125326822</c:v>
                </c:pt>
                <c:pt idx="16">
                  <c:v>267.12242384588666</c:v>
                </c:pt>
                <c:pt idx="17">
                  <c:v>246.8626564385051</c:v>
                </c:pt>
                <c:pt idx="18">
                  <c:v>236.35826811385985</c:v>
                </c:pt>
                <c:pt idx="19">
                  <c:v>225.25436287585234</c:v>
                </c:pt>
                <c:pt idx="20">
                  <c:v>213.41059557023834</c:v>
                </c:pt>
                <c:pt idx="21">
                  <c:v>210.48582118800093</c:v>
                </c:pt>
                <c:pt idx="22">
                  <c:v>198.94647063236869</c:v>
                </c:pt>
                <c:pt idx="23">
                  <c:v>187.40712007673645</c:v>
                </c:pt>
                <c:pt idx="24">
                  <c:v>175.86776952110418</c:v>
                </c:pt>
                <c:pt idx="25">
                  <c:v>161.45635270699313</c:v>
                </c:pt>
                <c:pt idx="26">
                  <c:v>138.75942579074399</c:v>
                </c:pt>
                <c:pt idx="27">
                  <c:v>132.633519078771</c:v>
                </c:pt>
                <c:pt idx="28">
                  <c:v>126.89756177617912</c:v>
                </c:pt>
                <c:pt idx="29">
                  <c:v>126.89756177617912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7-D34C-AF86-8E13187FCDCE}"/>
            </c:ext>
          </c:extLst>
        </c:ser>
        <c:ser>
          <c:idx val="2"/>
          <c:order val="2"/>
          <c:tx>
            <c:strRef>
              <c:f>PM25Primary!$A$4</c:f>
              <c:strCache>
                <c:ptCount val="1"/>
                <c:pt idx="0">
                  <c:v>HIGHWAY VEHICLES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PM25Primary!$B$1:$AL$1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PM25Primary!$B$4:$AL$4</c:f>
              <c:numCache>
                <c:formatCode>#,##0</c:formatCode>
                <c:ptCount val="37"/>
                <c:pt idx="0">
                  <c:v>323</c:v>
                </c:pt>
                <c:pt idx="1">
                  <c:v>308</c:v>
                </c:pt>
                <c:pt idx="2">
                  <c:v>292</c:v>
                </c:pt>
                <c:pt idx="3">
                  <c:v>276</c:v>
                </c:pt>
                <c:pt idx="4">
                  <c:v>261</c:v>
                </c:pt>
                <c:pt idx="5">
                  <c:v>245</c:v>
                </c:pt>
                <c:pt idx="6">
                  <c:v>228.57900000000001</c:v>
                </c:pt>
                <c:pt idx="7">
                  <c:v>215.53899999999999</c:v>
                </c:pt>
                <c:pt idx="8">
                  <c:v>199.13399999999999</c:v>
                </c:pt>
                <c:pt idx="9">
                  <c:v>183.89699999999999</c:v>
                </c:pt>
                <c:pt idx="10">
                  <c:v>173.01900000000001</c:v>
                </c:pt>
                <c:pt idx="11">
                  <c:v>157.238</c:v>
                </c:pt>
                <c:pt idx="12">
                  <c:v>340.35475493000001</c:v>
                </c:pt>
                <c:pt idx="13">
                  <c:v>337.36182450000001</c:v>
                </c:pt>
                <c:pt idx="14">
                  <c:v>330.59656937</c:v>
                </c:pt>
                <c:pt idx="15">
                  <c:v>317.1681069</c:v>
                </c:pt>
                <c:pt idx="16">
                  <c:v>310.56583033999999</c:v>
                </c:pt>
                <c:pt idx="17">
                  <c:v>268.24543576000002</c:v>
                </c:pt>
                <c:pt idx="18">
                  <c:v>251.81105916000001</c:v>
                </c:pt>
                <c:pt idx="19">
                  <c:v>226.72401010999999</c:v>
                </c:pt>
                <c:pt idx="20">
                  <c:v>237.12985452999999</c:v>
                </c:pt>
                <c:pt idx="21">
                  <c:v>201.20258931000001</c:v>
                </c:pt>
                <c:pt idx="22">
                  <c:v>181.75602212000001</c:v>
                </c:pt>
                <c:pt idx="23">
                  <c:v>169.52159470000001</c:v>
                </c:pt>
                <c:pt idx="24">
                  <c:v>150.62417203999999</c:v>
                </c:pt>
                <c:pt idx="25">
                  <c:v>132.45132946999999</c:v>
                </c:pt>
                <c:pt idx="26">
                  <c:v>114.87786435</c:v>
                </c:pt>
                <c:pt idx="27">
                  <c:v>100.93825064000001</c:v>
                </c:pt>
                <c:pt idx="28">
                  <c:v>89.512593745000004</c:v>
                </c:pt>
                <c:pt idx="29">
                  <c:v>95.519725417000004</c:v>
                </c:pt>
                <c:pt idx="30">
                  <c:v>79.261548262999995</c:v>
                </c:pt>
                <c:pt idx="31">
                  <c:v>75.24373104</c:v>
                </c:pt>
                <c:pt idx="32">
                  <c:v>69.209752108000004</c:v>
                </c:pt>
                <c:pt idx="33">
                  <c:v>63.175773274999997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7-D34C-AF86-8E13187FCDCE}"/>
            </c:ext>
          </c:extLst>
        </c:ser>
        <c:ser>
          <c:idx val="3"/>
          <c:order val="3"/>
          <c:tx>
            <c:strRef>
              <c:f>PM25Primary!$A$5</c:f>
              <c:strCache>
                <c:ptCount val="1"/>
                <c:pt idx="0">
                  <c:v>OFF-HIGHWAY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PM25Primary!$B$1:$AL$1</c:f>
              <c:numCache>
                <c:formatCode>General</c:formatCode>
                <c:ptCount val="37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</c:numCache>
            </c:numRef>
          </c:xVal>
          <c:yVal>
            <c:numRef>
              <c:f>PM25Primary!$B$5:$AL$5</c:f>
              <c:numCache>
                <c:formatCode>#,##0</c:formatCode>
                <c:ptCount val="37"/>
                <c:pt idx="0">
                  <c:v>300</c:v>
                </c:pt>
                <c:pt idx="1">
                  <c:v>303</c:v>
                </c:pt>
                <c:pt idx="2">
                  <c:v>305</c:v>
                </c:pt>
                <c:pt idx="3">
                  <c:v>307</c:v>
                </c:pt>
                <c:pt idx="4">
                  <c:v>309</c:v>
                </c:pt>
                <c:pt idx="5">
                  <c:v>311</c:v>
                </c:pt>
                <c:pt idx="6">
                  <c:v>312.92500000000001</c:v>
                </c:pt>
                <c:pt idx="7">
                  <c:v>308.66199999999998</c:v>
                </c:pt>
                <c:pt idx="8">
                  <c:v>304.28899999999999</c:v>
                </c:pt>
                <c:pt idx="9">
                  <c:v>307.142</c:v>
                </c:pt>
                <c:pt idx="10">
                  <c:v>295.245</c:v>
                </c:pt>
                <c:pt idx="11">
                  <c:v>289.99</c:v>
                </c:pt>
                <c:pt idx="12">
                  <c:v>272.28293833999999</c:v>
                </c:pt>
                <c:pt idx="13">
                  <c:v>269.94972747000003</c:v>
                </c:pt>
                <c:pt idx="14">
                  <c:v>258.28444435</c:v>
                </c:pt>
                <c:pt idx="15">
                  <c:v>254.82802552000001</c:v>
                </c:pt>
                <c:pt idx="16">
                  <c:v>242.14171339000001</c:v>
                </c:pt>
                <c:pt idx="17">
                  <c:v>227.63626596</c:v>
                </c:pt>
                <c:pt idx="18">
                  <c:v>213.52419325</c:v>
                </c:pt>
                <c:pt idx="19">
                  <c:v>198.88111384000001</c:v>
                </c:pt>
                <c:pt idx="20">
                  <c:v>189.88407236</c:v>
                </c:pt>
                <c:pt idx="21">
                  <c:v>181.36456666000001</c:v>
                </c:pt>
                <c:pt idx="22">
                  <c:v>172.32814934999999</c:v>
                </c:pt>
                <c:pt idx="23">
                  <c:v>165.25918109</c:v>
                </c:pt>
                <c:pt idx="24">
                  <c:v>158.86998194</c:v>
                </c:pt>
                <c:pt idx="25">
                  <c:v>149.95999723</c:v>
                </c:pt>
                <c:pt idx="26">
                  <c:v>137.38373206</c:v>
                </c:pt>
                <c:pt idx="27">
                  <c:v>132.10903150999999</c:v>
                </c:pt>
                <c:pt idx="28">
                  <c:v>126.45148976</c:v>
                </c:pt>
                <c:pt idx="29">
                  <c:v>120.01661661</c:v>
                </c:pt>
                <c:pt idx="30">
                  <c:v>105.19514371</c:v>
                </c:pt>
                <c:pt idx="31">
                  <c:v>102.62283924</c:v>
                </c:pt>
                <c:pt idx="32">
                  <c:v>98.431548194000001</c:v>
                </c:pt>
                <c:pt idx="33">
                  <c:v>93.942483826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D7-D34C-AF86-8E13187FC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31279"/>
        <c:axId val="1836933007"/>
      </c:scatterChart>
      <c:valAx>
        <c:axId val="183693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3007"/>
        <c:crosses val="autoZero"/>
        <c:crossBetween val="midCat"/>
      </c:valAx>
      <c:valAx>
        <c:axId val="18369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Prevous and new EPA trends - NH3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'NH3'!$A$2</c:f>
              <c:strCache>
                <c:ptCount val="1"/>
                <c:pt idx="0">
                  <c:v>Miscellaneous without wildfires (prev)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'NH3'!$B$1:$AH$1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'NH3'!$B$2:$AH$2</c:f>
              <c:numCache>
                <c:formatCode>General</c:formatCode>
                <c:ptCount val="33"/>
                <c:pt idx="12" formatCode="#,##0">
                  <c:v>3314.2412230780219</c:v>
                </c:pt>
                <c:pt idx="13" formatCode="#,##0">
                  <c:v>3329.678786579545</c:v>
                </c:pt>
                <c:pt idx="14" formatCode="#,##0">
                  <c:v>3345.1163500810676</c:v>
                </c:pt>
                <c:pt idx="15" formatCode="#,##0">
                  <c:v>3360.5539135825898</c:v>
                </c:pt>
                <c:pt idx="16" formatCode="#,##0">
                  <c:v>3517.9628249658599</c:v>
                </c:pt>
                <c:pt idx="17" formatCode="#,##0">
                  <c:v>3675.3717363491305</c:v>
                </c:pt>
                <c:pt idx="18" formatCode="#,##0">
                  <c:v>3764.5937986634335</c:v>
                </c:pt>
                <c:pt idx="19" formatCode="#,##0">
                  <c:v>3741.7123866925194</c:v>
                </c:pt>
                <c:pt idx="20" formatCode="#,##0">
                  <c:v>3718.8309747216053</c:v>
                </c:pt>
                <c:pt idx="21" formatCode="#,##0">
                  <c:v>3496.1784252738144</c:v>
                </c:pt>
                <c:pt idx="22" formatCode="#,##0">
                  <c:v>3296.407287796937</c:v>
                </c:pt>
                <c:pt idx="23" formatCode="#,##0">
                  <c:v>3297.0603919673044</c:v>
                </c:pt>
                <c:pt idx="24" formatCode="#,##0">
                  <c:v>3096.6361503200601</c:v>
                </c:pt>
                <c:pt idx="25" formatCode="#,##0">
                  <c:v>3300.2800753605866</c:v>
                </c:pt>
                <c:pt idx="26" formatCode="#,##0">
                  <c:v>3503.9240004011131</c:v>
                </c:pt>
                <c:pt idx="27" formatCode="#,##0">
                  <c:v>3707.56792544164</c:v>
                </c:pt>
                <c:pt idx="28" formatCode="#,##0">
                  <c:v>3707.56792544164</c:v>
                </c:pt>
                <c:pt idx="29" formatCode="#,##0">
                  <c:v>3707.56792544164</c:v>
                </c:pt>
                <c:pt idx="30" formatCode="#,##0">
                  <c:v>0</c:v>
                </c:pt>
                <c:pt idx="31" formatCode="#,##0">
                  <c:v>0</c:v>
                </c:pt>
                <c:pt idx="32" formatCode="#,##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C-E249-99A6-E915383A968F}"/>
            </c:ext>
          </c:extLst>
        </c:ser>
        <c:ser>
          <c:idx val="1"/>
          <c:order val="1"/>
          <c:tx>
            <c:strRef>
              <c:f>'NH3'!$A$3</c:f>
              <c:strCache>
                <c:ptCount val="1"/>
                <c:pt idx="0">
                  <c:v>HIGHWAY VEHICLES (prev)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'NH3'!$B$1:$AH$1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'NH3'!$B$3:$AH$3</c:f>
              <c:numCache>
                <c:formatCode>#,##0</c:formatCode>
                <c:ptCount val="33"/>
                <c:pt idx="0">
                  <c:v>155</c:v>
                </c:pt>
                <c:pt idx="1">
                  <c:v>169</c:v>
                </c:pt>
                <c:pt idx="2">
                  <c:v>182</c:v>
                </c:pt>
                <c:pt idx="3">
                  <c:v>195</c:v>
                </c:pt>
                <c:pt idx="4">
                  <c:v>209</c:v>
                </c:pt>
                <c:pt idx="5">
                  <c:v>222</c:v>
                </c:pt>
                <c:pt idx="6">
                  <c:v>236</c:v>
                </c:pt>
                <c:pt idx="7">
                  <c:v>265</c:v>
                </c:pt>
                <c:pt idx="8">
                  <c:v>256</c:v>
                </c:pt>
                <c:pt idx="9">
                  <c:v>267</c:v>
                </c:pt>
                <c:pt idx="10">
                  <c:v>275</c:v>
                </c:pt>
                <c:pt idx="11">
                  <c:v>278</c:v>
                </c:pt>
                <c:pt idx="12">
                  <c:v>155.22697397846358</c:v>
                </c:pt>
                <c:pt idx="13">
                  <c:v>152.08354276631124</c:v>
                </c:pt>
                <c:pt idx="14">
                  <c:v>148.9401115541589</c:v>
                </c:pt>
                <c:pt idx="15">
                  <c:v>145.79668034200657</c:v>
                </c:pt>
                <c:pt idx="16">
                  <c:v>146.25015769555102</c:v>
                </c:pt>
                <c:pt idx="17">
                  <c:v>146.70363504909548</c:v>
                </c:pt>
                <c:pt idx="18">
                  <c:v>137.70739153417773</c:v>
                </c:pt>
                <c:pt idx="19">
                  <c:v>133.04411790049494</c:v>
                </c:pt>
                <c:pt idx="20">
                  <c:v>128.38084426681215</c:v>
                </c:pt>
                <c:pt idx="21">
                  <c:v>123.71757063312936</c:v>
                </c:pt>
                <c:pt idx="22">
                  <c:v>118.71372078364634</c:v>
                </c:pt>
                <c:pt idx="23">
                  <c:v>113.70987093416332</c:v>
                </c:pt>
                <c:pt idx="24">
                  <c:v>108.7060210846803</c:v>
                </c:pt>
                <c:pt idx="25">
                  <c:v>105.49310588250698</c:v>
                </c:pt>
                <c:pt idx="26">
                  <c:v>101.20540900802</c:v>
                </c:pt>
                <c:pt idx="27">
                  <c:v>100.604865248794</c:v>
                </c:pt>
                <c:pt idx="28">
                  <c:v>94.368114754483898</c:v>
                </c:pt>
                <c:pt idx="29">
                  <c:v>92.612463611588893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C-E249-99A6-E915383A968F}"/>
            </c:ext>
          </c:extLst>
        </c:ser>
        <c:ser>
          <c:idx val="2"/>
          <c:order val="2"/>
          <c:tx>
            <c:strRef>
              <c:f>'NH3'!$A$4</c:f>
              <c:strCache>
                <c:ptCount val="1"/>
                <c:pt idx="0">
                  <c:v>Miscellaneous without wildfires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'NH3'!$B$1:$AH$1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'NH3'!$B$4:$AH$4</c:f>
              <c:numCache>
                <c:formatCode>General</c:formatCode>
                <c:ptCount val="33"/>
                <c:pt idx="12" formatCode="#,##0">
                  <c:v>3852.1996261599998</c:v>
                </c:pt>
                <c:pt idx="13" formatCode="#,##0">
                  <c:v>3877.0037543200001</c:v>
                </c:pt>
                <c:pt idx="14" formatCode="#,##0">
                  <c:v>3870.8829904919999</c:v>
                </c:pt>
                <c:pt idx="15" formatCode="#,##0">
                  <c:v>4183.586479353</c:v>
                </c:pt>
                <c:pt idx="16" formatCode="#,##0">
                  <c:v>4065.9422197830004</c:v>
                </c:pt>
                <c:pt idx="17" formatCode="#,##0">
                  <c:v>4294.6560346799997</c:v>
                </c:pt>
                <c:pt idx="18" formatCode="#,##0">
                  <c:v>4168.4828002530003</c:v>
                </c:pt>
                <c:pt idx="19" formatCode="#,##0">
                  <c:v>3950.5783277589999</c:v>
                </c:pt>
                <c:pt idx="20" formatCode="#,##0">
                  <c:v>4077.1330855290003</c:v>
                </c:pt>
                <c:pt idx="21" formatCode="#,##0">
                  <c:v>4138.961275918</c:v>
                </c:pt>
                <c:pt idx="22" formatCode="#,##0">
                  <c:v>4127.1247085330006</c:v>
                </c:pt>
                <c:pt idx="23" formatCode="#,##0">
                  <c:v>4069.6364511949996</c:v>
                </c:pt>
                <c:pt idx="24" formatCode="#,##0">
                  <c:v>3971.4968786639997</c:v>
                </c:pt>
                <c:pt idx="25" formatCode="#,##0">
                  <c:v>4091.2313005399997</c:v>
                </c:pt>
                <c:pt idx="26" formatCode="#,##0">
                  <c:v>4162.5804744500001</c:v>
                </c:pt>
                <c:pt idx="27" formatCode="#,##0">
                  <c:v>4235.85090485</c:v>
                </c:pt>
                <c:pt idx="28" formatCode="#,##0">
                  <c:v>4699.2553551399997</c:v>
                </c:pt>
                <c:pt idx="29" formatCode="#,##0">
                  <c:v>4803.3452043179996</c:v>
                </c:pt>
                <c:pt idx="30" formatCode="#,##0">
                  <c:v>4808.6320495200007</c:v>
                </c:pt>
                <c:pt idx="31" formatCode="#,##0">
                  <c:v>4510.1526170200004</c:v>
                </c:pt>
                <c:pt idx="32" formatCode="#,##0">
                  <c:v>4510.6631182519995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C-E249-99A6-E915383A968F}"/>
            </c:ext>
          </c:extLst>
        </c:ser>
        <c:ser>
          <c:idx val="3"/>
          <c:order val="3"/>
          <c:tx>
            <c:strRef>
              <c:f>'NH3'!$A$5</c:f>
              <c:strCache>
                <c:ptCount val="1"/>
                <c:pt idx="0">
                  <c:v>HIGHWAY VEHICLES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'NH3'!$B$1:$AH$1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'NH3'!$B$5:$AH$5</c:f>
              <c:numCache>
                <c:formatCode>#,##0</c:formatCode>
                <c:ptCount val="33"/>
                <c:pt idx="0">
                  <c:v>155</c:v>
                </c:pt>
                <c:pt idx="1">
                  <c:v>169</c:v>
                </c:pt>
                <c:pt idx="2">
                  <c:v>182</c:v>
                </c:pt>
                <c:pt idx="3">
                  <c:v>195</c:v>
                </c:pt>
                <c:pt idx="4">
                  <c:v>209</c:v>
                </c:pt>
                <c:pt idx="5">
                  <c:v>222</c:v>
                </c:pt>
                <c:pt idx="6">
                  <c:v>236</c:v>
                </c:pt>
                <c:pt idx="7">
                  <c:v>265</c:v>
                </c:pt>
                <c:pt idx="8">
                  <c:v>256</c:v>
                </c:pt>
                <c:pt idx="9">
                  <c:v>267</c:v>
                </c:pt>
                <c:pt idx="10">
                  <c:v>275</c:v>
                </c:pt>
                <c:pt idx="11">
                  <c:v>278</c:v>
                </c:pt>
                <c:pt idx="12">
                  <c:v>175.93167828</c:v>
                </c:pt>
                <c:pt idx="13">
                  <c:v>172.55732237000001</c:v>
                </c:pt>
                <c:pt idx="14">
                  <c:v>169.67759031</c:v>
                </c:pt>
                <c:pt idx="15">
                  <c:v>165.69287012000001</c:v>
                </c:pt>
                <c:pt idx="16">
                  <c:v>162.52639137</c:v>
                </c:pt>
                <c:pt idx="17">
                  <c:v>158.46463595</c:v>
                </c:pt>
                <c:pt idx="18">
                  <c:v>149.74467817999999</c:v>
                </c:pt>
                <c:pt idx="19">
                  <c:v>145.63452622</c:v>
                </c:pt>
                <c:pt idx="20">
                  <c:v>140.16881423999999</c:v>
                </c:pt>
                <c:pt idx="21">
                  <c:v>137.01083942</c:v>
                </c:pt>
                <c:pt idx="22">
                  <c:v>130.59027012999999</c:v>
                </c:pt>
                <c:pt idx="23">
                  <c:v>127.01634031</c:v>
                </c:pt>
                <c:pt idx="24">
                  <c:v>121.61165862999999</c:v>
                </c:pt>
                <c:pt idx="25">
                  <c:v>117.07552602</c:v>
                </c:pt>
                <c:pt idx="26">
                  <c:v>108.67812815000001</c:v>
                </c:pt>
                <c:pt idx="27">
                  <c:v>107.96714720999999</c:v>
                </c:pt>
                <c:pt idx="28">
                  <c:v>104.12857153</c:v>
                </c:pt>
                <c:pt idx="29">
                  <c:v>103.29886709</c:v>
                </c:pt>
                <c:pt idx="30">
                  <c:v>90.213265218000004</c:v>
                </c:pt>
                <c:pt idx="31">
                  <c:v>185.61620954</c:v>
                </c:pt>
                <c:pt idx="32">
                  <c:v>192.48586689999999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2C-E249-99A6-E915383A9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31279"/>
        <c:axId val="1836933007"/>
      </c:scatterChart>
      <c:valAx>
        <c:axId val="183693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3007"/>
        <c:crosses val="autoZero"/>
        <c:crossBetween val="midCat"/>
      </c:valAx>
      <c:valAx>
        <c:axId val="18369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3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120650</xdr:rowOff>
    </xdr:from>
    <xdr:to>
      <xdr:col>15</xdr:col>
      <xdr:colOff>114300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61B89-2C2D-BED2-68A9-829F93F93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7</xdr:row>
      <xdr:rowOff>158750</xdr:rowOff>
    </xdr:from>
    <xdr:to>
      <xdr:col>14</xdr:col>
      <xdr:colOff>203200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974CD-4289-1C4F-A446-BF59176FF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7</xdr:row>
      <xdr:rowOff>158750</xdr:rowOff>
    </xdr:from>
    <xdr:to>
      <xdr:col>22</xdr:col>
      <xdr:colOff>88900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B0A9E1-19A2-0D65-59C9-6C510E660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6</xdr:row>
      <xdr:rowOff>6350</xdr:rowOff>
    </xdr:from>
    <xdr:to>
      <xdr:col>12</xdr:col>
      <xdr:colOff>635000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EF6FA-7659-A341-ABE0-FA0E3F841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787400</xdr:colOff>
      <xdr:row>6</xdr:row>
      <xdr:rowOff>69850</xdr:rowOff>
    </xdr:from>
    <xdr:to>
      <xdr:col>20</xdr:col>
      <xdr:colOff>508000</xdr:colOff>
      <xdr:row>31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5B43D-03BE-3AC9-F3E8-ACBA5EB4D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7</xdr:row>
      <xdr:rowOff>158750</xdr:rowOff>
    </xdr:from>
    <xdr:to>
      <xdr:col>14</xdr:col>
      <xdr:colOff>203200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3B5E9-FE3E-9140-8D73-93B54980B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7</xdr:row>
      <xdr:rowOff>158750</xdr:rowOff>
    </xdr:from>
    <xdr:to>
      <xdr:col>14</xdr:col>
      <xdr:colOff>203200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054CF-8BEE-D44D-8E62-FB5C1A98C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7</xdr:row>
      <xdr:rowOff>158750</xdr:rowOff>
    </xdr:from>
    <xdr:to>
      <xdr:col>14</xdr:col>
      <xdr:colOff>203200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DD649-6B5C-2E46-8CF8-2EAE3831A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3k117/Documents/Information%20&amp;%20Documents/CEDS_Project/CEDS/input/emissions-inventories/USA/national_tier1_caps_prev%20version.xlsx" TargetMode="External"/><Relationship Id="rId1" Type="http://schemas.openxmlformats.org/officeDocument/2006/relationships/externalLinkPath" Target="national_tier1_caps_prev%20vers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3k117/Documents/Information%20&amp;%20Documents/CEDS_Project/CEDS/input/emissions-inventories/USA/national_tier1_caps_no_mods.xlsx" TargetMode="External"/><Relationship Id="rId1" Type="http://schemas.openxmlformats.org/officeDocument/2006/relationships/externalLinkPath" Target="national_tier1_caps_no_mo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evelopmentOfData"/>
      <sheetName val="CO"/>
      <sheetName val="NOX-Org_and_adj"/>
      <sheetName val="NOX"/>
      <sheetName val="PM10Primary"/>
      <sheetName val="PM25Primary"/>
      <sheetName val="SO2"/>
      <sheetName val="VOC"/>
      <sheetName val="NH3_Org"/>
      <sheetName val="NH3"/>
    </sheetNames>
    <sheetDataSet>
      <sheetData sheetId="0"/>
      <sheetData sheetId="1"/>
      <sheetData sheetId="2">
        <row r="7">
          <cell r="R7">
            <v>656.59267291024696</v>
          </cell>
          <cell r="S7">
            <v>652.54836220951631</v>
          </cell>
        </row>
        <row r="8">
          <cell r="R8">
            <v>1267.1338480802497</v>
          </cell>
          <cell r="S8">
            <v>1230.6313506467734</v>
          </cell>
        </row>
        <row r="9">
          <cell r="A9" t="str">
            <v>FUEL COMB. OTHER</v>
          </cell>
          <cell r="B9">
            <v>3625</v>
          </cell>
          <cell r="C9">
            <v>3441</v>
          </cell>
          <cell r="D9">
            <v>6230</v>
          </cell>
          <cell r="E9">
            <v>7525</v>
          </cell>
          <cell r="F9">
            <v>4269</v>
          </cell>
          <cell r="G9">
            <v>4587</v>
          </cell>
          <cell r="H9">
            <v>4849</v>
          </cell>
          <cell r="I9">
            <v>4181</v>
          </cell>
          <cell r="J9">
            <v>4108</v>
          </cell>
          <cell r="K9">
            <v>4506</v>
          </cell>
          <cell r="L9">
            <v>2740.5335399999999</v>
          </cell>
          <cell r="M9">
            <v>2742.2360299999996</v>
          </cell>
          <cell r="N9">
            <v>2727.4366400000004</v>
          </cell>
          <cell r="O9">
            <v>3828.9991940000018</v>
          </cell>
          <cell r="P9">
            <v>3080.9052110000011</v>
          </cell>
          <cell r="Q9">
            <v>3087.9353070000006</v>
          </cell>
          <cell r="R9">
            <v>3550.0528319395198</v>
          </cell>
          <cell r="S9">
            <v>3477.7417653152252</v>
          </cell>
          <cell r="T9">
            <v>3404.5474358549377</v>
          </cell>
          <cell r="U9">
            <v>3330.7379159636571</v>
          </cell>
          <cell r="V9">
            <v>3136.8784069241283</v>
          </cell>
          <cell r="W9">
            <v>2943.018897884599</v>
          </cell>
          <cell r="X9">
            <v>2749.1268536041566</v>
          </cell>
          <cell r="Y9">
            <v>2783.4481347665815</v>
          </cell>
          <cell r="Z9">
            <v>2817.7694159290063</v>
          </cell>
          <cell r="AA9">
            <v>2852.0906970914311</v>
          </cell>
          <cell r="AB9">
            <v>2704.0502732704126</v>
          </cell>
          <cell r="AC9">
            <v>2556.0098494493941</v>
          </cell>
          <cell r="AD9">
            <v>2407.9694256283756</v>
          </cell>
          <cell r="AE9">
            <v>2495.7944952210437</v>
          </cell>
          <cell r="AF9">
            <v>2583.6195648137118</v>
          </cell>
          <cell r="AG9">
            <v>2671.4446344063799</v>
          </cell>
          <cell r="AH9">
            <v>2671.4446344063799</v>
          </cell>
          <cell r="AI9">
            <v>2671.4446344063799</v>
          </cell>
        </row>
        <row r="10">
          <cell r="R10">
            <v>283.91125561267341</v>
          </cell>
          <cell r="S10">
            <v>258.61606936588169</v>
          </cell>
        </row>
        <row r="11">
          <cell r="R11">
            <v>986.72991907683718</v>
          </cell>
          <cell r="S11">
            <v>934.29389472611786</v>
          </cell>
        </row>
        <row r="12">
          <cell r="R12">
            <v>356.52981678585678</v>
          </cell>
          <cell r="S12">
            <v>354.92536028994982</v>
          </cell>
        </row>
        <row r="13">
          <cell r="R13">
            <v>489.85667666574994</v>
          </cell>
          <cell r="S13">
            <v>505.18703800617027</v>
          </cell>
        </row>
        <row r="14">
          <cell r="R14">
            <v>1.6597416351438001</v>
          </cell>
          <cell r="S14">
            <v>1.9395300262657658</v>
          </cell>
        </row>
        <row r="15">
          <cell r="R15">
            <v>117.90558978733409</v>
          </cell>
          <cell r="S15">
            <v>114.39777669519367</v>
          </cell>
        </row>
        <row r="16">
          <cell r="R16">
            <v>1593.8215257238398</v>
          </cell>
          <cell r="S16">
            <v>1581.1374115565479</v>
          </cell>
        </row>
        <row r="17">
          <cell r="A17" t="str">
            <v>HIGHWAY VEHICLES</v>
          </cell>
          <cell r="B17">
            <v>163231</v>
          </cell>
          <cell r="C17">
            <v>153555</v>
          </cell>
          <cell r="D17">
            <v>143827</v>
          </cell>
          <cell r="E17">
            <v>134187</v>
          </cell>
          <cell r="F17">
            <v>110255</v>
          </cell>
          <cell r="G17">
            <v>104980</v>
          </cell>
          <cell r="H17">
            <v>99705</v>
          </cell>
          <cell r="I17">
            <v>94431</v>
          </cell>
          <cell r="J17">
            <v>89156</v>
          </cell>
          <cell r="K17">
            <v>83881</v>
          </cell>
          <cell r="L17">
            <v>78605.994599999976</v>
          </cell>
          <cell r="M17">
            <v>75849.129540000009</v>
          </cell>
          <cell r="N17">
            <v>73244.49222</v>
          </cell>
          <cell r="O17">
            <v>68708.336649999997</v>
          </cell>
          <cell r="P17">
            <v>68060.943259999985</v>
          </cell>
          <cell r="Q17">
            <v>63476.038739999982</v>
          </cell>
          <cell r="R17">
            <v>51610.937972855761</v>
          </cell>
          <cell r="S17">
            <v>48682.53010175901</v>
          </cell>
          <cell r="T17">
            <v>45754.122230662266</v>
          </cell>
          <cell r="U17">
            <v>42825.714359565514</v>
          </cell>
          <cell r="V17">
            <v>40045.945180033144</v>
          </cell>
          <cell r="W17">
            <v>37266.176000500782</v>
          </cell>
          <cell r="X17">
            <v>33156.468155717928</v>
          </cell>
          <cell r="Y17">
            <v>27436.85145307667</v>
          </cell>
          <cell r="Z17">
            <v>28242.218741849196</v>
          </cell>
          <cell r="AA17">
            <v>27355.394763755543</v>
          </cell>
          <cell r="AB17">
            <v>26382.431914503395</v>
          </cell>
          <cell r="AC17">
            <v>25409.469065251247</v>
          </cell>
          <cell r="AD17">
            <v>24436.506215999096</v>
          </cell>
          <cell r="AE17">
            <v>23351.115544922093</v>
          </cell>
          <cell r="AF17">
            <v>20139.267797029497</v>
          </cell>
          <cell r="AG17">
            <v>19513.050603903601</v>
          </cell>
          <cell r="AH17">
            <v>17793.054065691013</v>
          </cell>
          <cell r="AI17">
            <v>16866.357463996545</v>
          </cell>
        </row>
        <row r="18">
          <cell r="A18" t="str">
            <v>OFF-HIGHWAY</v>
          </cell>
          <cell r="B18">
            <v>11371</v>
          </cell>
          <cell r="C18">
            <v>14329</v>
          </cell>
          <cell r="D18">
            <v>16685</v>
          </cell>
          <cell r="E18">
            <v>19029</v>
          </cell>
          <cell r="F18">
            <v>21447</v>
          </cell>
          <cell r="G18">
            <v>21934</v>
          </cell>
          <cell r="H18">
            <v>22419</v>
          </cell>
          <cell r="I18">
            <v>22904</v>
          </cell>
          <cell r="J18">
            <v>23389</v>
          </cell>
          <cell r="K18">
            <v>23874</v>
          </cell>
          <cell r="L18">
            <v>24358.496760000005</v>
          </cell>
          <cell r="M18">
            <v>23667.830380000003</v>
          </cell>
          <cell r="N18">
            <v>23688.959260000007</v>
          </cell>
          <cell r="O18">
            <v>23316.011545999998</v>
          </cell>
          <cell r="P18">
            <v>24178.456670999993</v>
          </cell>
          <cell r="Q18">
            <v>24676.658330000006</v>
          </cell>
          <cell r="R18">
            <v>22624.294728354689</v>
          </cell>
          <cell r="S18">
            <v>22383.928701756115</v>
          </cell>
          <cell r="T18">
            <v>22143.562675157544</v>
          </cell>
          <cell r="U18">
            <v>21903.196648558966</v>
          </cell>
          <cell r="V18">
            <v>20372.736928841605</v>
          </cell>
          <cell r="W18">
            <v>18842.277209124244</v>
          </cell>
          <cell r="X18">
            <v>17884.237223024506</v>
          </cell>
          <cell r="Y18">
            <v>15920.77760368445</v>
          </cell>
          <cell r="Z18">
            <v>15353.423195899577</v>
          </cell>
          <cell r="AA18">
            <v>14948.952024850267</v>
          </cell>
          <cell r="AB18">
            <v>14386.533818469599</v>
          </cell>
          <cell r="AC18">
            <v>13824.115612088932</v>
          </cell>
          <cell r="AD18">
            <v>13261.697405708263</v>
          </cell>
          <cell r="AE18">
            <v>12691.088035990408</v>
          </cell>
          <cell r="AF18">
            <v>11657.244328378099</v>
          </cell>
          <cell r="AG18">
            <v>11549.8692965547</v>
          </cell>
          <cell r="AH18">
            <v>11579.067487007251</v>
          </cell>
          <cell r="AI18">
            <v>11579.067487007251</v>
          </cell>
        </row>
        <row r="19">
          <cell r="R19">
            <v>18493.421145654007</v>
          </cell>
          <cell r="S19">
            <v>19414.8205777406</v>
          </cell>
        </row>
      </sheetData>
      <sheetData sheetId="3">
        <row r="7">
          <cell r="B7">
            <v>4900</v>
          </cell>
          <cell r="C7">
            <v>5694</v>
          </cell>
          <cell r="D7">
            <v>7024</v>
          </cell>
          <cell r="E7">
            <v>6127</v>
          </cell>
          <cell r="F7">
            <v>6663</v>
          </cell>
          <cell r="G7">
            <v>6519</v>
          </cell>
          <cell r="H7">
            <v>6504</v>
          </cell>
          <cell r="I7">
            <v>6651</v>
          </cell>
          <cell r="J7">
            <v>6565</v>
          </cell>
          <cell r="K7">
            <v>6384</v>
          </cell>
          <cell r="L7">
            <v>6164.2186600000005</v>
          </cell>
          <cell r="M7">
            <v>6276.4222699999991</v>
          </cell>
          <cell r="N7">
            <v>6232.1956900000005</v>
          </cell>
          <cell r="O7">
            <v>5721.1754069999997</v>
          </cell>
          <cell r="P7">
            <v>5330.201145</v>
          </cell>
          <cell r="Q7">
            <v>4917.2186760000004</v>
          </cell>
          <cell r="R7">
            <v>4709.4075706228896</v>
          </cell>
          <cell r="S7">
            <v>4339.60928423526</v>
          </cell>
          <cell r="T7">
            <v>3969.2129178476298</v>
          </cell>
          <cell r="U7">
            <v>3792.2918834001216</v>
          </cell>
          <cell r="V7">
            <v>3587.7494531870811</v>
          </cell>
          <cell r="W7">
            <v>3383.2070229740411</v>
          </cell>
          <cell r="X7">
            <v>3143.6202005819327</v>
          </cell>
          <cell r="Y7">
            <v>2818.1266040498053</v>
          </cell>
          <cell r="Z7">
            <v>2457.5886153386105</v>
          </cell>
          <cell r="AA7">
            <v>2090.1144652652492</v>
          </cell>
          <cell r="AB7">
            <v>1964.7300111464733</v>
          </cell>
          <cell r="AC7">
            <v>1839.3455570276974</v>
          </cell>
          <cell r="AD7">
            <v>1770.4311939819895</v>
          </cell>
          <cell r="AE7">
            <v>1566.4498512141931</v>
          </cell>
          <cell r="AF7">
            <v>1362.4685084463968</v>
          </cell>
          <cell r="AG7">
            <v>1158.4871656786001</v>
          </cell>
          <cell r="AH7">
            <v>1139.6405486698595</v>
          </cell>
          <cell r="AI7">
            <v>995.98175366986004</v>
          </cell>
        </row>
        <row r="8">
          <cell r="B8">
            <v>4325</v>
          </cell>
          <cell r="C8">
            <v>4007</v>
          </cell>
          <cell r="D8">
            <v>3555</v>
          </cell>
          <cell r="E8">
            <v>3209</v>
          </cell>
          <cell r="F8">
            <v>3035</v>
          </cell>
          <cell r="G8">
            <v>2979</v>
          </cell>
          <cell r="H8">
            <v>3071</v>
          </cell>
          <cell r="I8">
            <v>3151</v>
          </cell>
          <cell r="J8">
            <v>3147</v>
          </cell>
          <cell r="K8">
            <v>3144</v>
          </cell>
          <cell r="L8">
            <v>3151.4075800000001</v>
          </cell>
          <cell r="M8">
            <v>3100.6291200000001</v>
          </cell>
          <cell r="N8">
            <v>3049.7537699999998</v>
          </cell>
          <cell r="O8">
            <v>2708.91635</v>
          </cell>
          <cell r="P8">
            <v>2723.1669440000001</v>
          </cell>
          <cell r="Q8">
            <v>2757.201896</v>
          </cell>
          <cell r="R8">
            <v>2040.8726871181088</v>
          </cell>
          <cell r="S8">
            <v>1971.3723553472516</v>
          </cell>
          <cell r="T8">
            <v>1897.427666166165</v>
          </cell>
          <cell r="U8">
            <v>1819.9680195988888</v>
          </cell>
          <cell r="V8">
            <v>1681.3364020589393</v>
          </cell>
          <cell r="W8">
            <v>1542.70478451899</v>
          </cell>
          <cell r="X8">
            <v>1399.0445595462593</v>
          </cell>
          <cell r="Y8">
            <v>1352.129349998361</v>
          </cell>
          <cell r="Z8">
            <v>1305.2141404504628</v>
          </cell>
          <cell r="AA8">
            <v>1258.2989309025645</v>
          </cell>
          <cell r="AB8">
            <v>1219.9424257953265</v>
          </cell>
          <cell r="AC8">
            <v>1181.5859206880884</v>
          </cell>
          <cell r="AD8">
            <v>1143.2294155808504</v>
          </cell>
          <cell r="AE8">
            <v>1106.0842112865969</v>
          </cell>
          <cell r="AF8">
            <v>1068.9390069923434</v>
          </cell>
          <cell r="AG8">
            <v>1031.7938026980901</v>
          </cell>
          <cell r="AH8">
            <v>1031.7938026980901</v>
          </cell>
          <cell r="AI8">
            <v>1031.7938026980901</v>
          </cell>
        </row>
        <row r="9">
          <cell r="B9">
            <v>836</v>
          </cell>
          <cell r="C9">
            <v>785</v>
          </cell>
          <cell r="D9">
            <v>741</v>
          </cell>
          <cell r="E9">
            <v>712</v>
          </cell>
          <cell r="F9">
            <v>1196</v>
          </cell>
          <cell r="G9">
            <v>1281</v>
          </cell>
          <cell r="H9">
            <v>1353</v>
          </cell>
          <cell r="I9">
            <v>1308</v>
          </cell>
          <cell r="J9">
            <v>1303</v>
          </cell>
          <cell r="K9">
            <v>1298</v>
          </cell>
          <cell r="L9">
            <v>1196.9553500000002</v>
          </cell>
          <cell r="M9">
            <v>1177.0580299999999</v>
          </cell>
          <cell r="N9">
            <v>1100.92275</v>
          </cell>
          <cell r="O9">
            <v>767.93349799999999</v>
          </cell>
          <cell r="P9">
            <v>765.56884000000002</v>
          </cell>
          <cell r="Q9">
            <v>779.19232399999999</v>
          </cell>
          <cell r="R9">
            <v>737.82918226867719</v>
          </cell>
          <cell r="S9">
            <v>736.43552061866342</v>
          </cell>
          <cell r="T9">
            <v>733.83694894653399</v>
          </cell>
          <cell r="U9">
            <v>730.25936465728887</v>
          </cell>
          <cell r="V9">
            <v>681.83431181522224</v>
          </cell>
          <cell r="W9">
            <v>633.40925897315572</v>
          </cell>
          <cell r="X9">
            <v>584.79460552917806</v>
          </cell>
          <cell r="Y9">
            <v>574.93963427204926</v>
          </cell>
          <cell r="Z9">
            <v>565.08466301492047</v>
          </cell>
          <cell r="AA9">
            <v>555.22969175779167</v>
          </cell>
          <cell r="AB9">
            <v>550.49132647439944</v>
          </cell>
          <cell r="AC9">
            <v>545.75296119100722</v>
          </cell>
          <cell r="AD9">
            <v>541.01459590761499</v>
          </cell>
          <cell r="AE9">
            <v>525.47922556598837</v>
          </cell>
          <cell r="AF9">
            <v>509.9438552243617</v>
          </cell>
          <cell r="AG9">
            <v>494.40848488273502</v>
          </cell>
          <cell r="AH9">
            <v>494.40848488273502</v>
          </cell>
          <cell r="AI9">
            <v>494.40848488273502</v>
          </cell>
        </row>
        <row r="10">
          <cell r="B10">
            <v>271</v>
          </cell>
          <cell r="C10">
            <v>221</v>
          </cell>
          <cell r="D10">
            <v>213</v>
          </cell>
          <cell r="E10">
            <v>262</v>
          </cell>
          <cell r="F10">
            <v>168</v>
          </cell>
          <cell r="G10">
            <v>165</v>
          </cell>
          <cell r="H10">
            <v>163</v>
          </cell>
          <cell r="I10">
            <v>155</v>
          </cell>
          <cell r="J10">
            <v>160</v>
          </cell>
          <cell r="K10">
            <v>158</v>
          </cell>
          <cell r="L10">
            <v>124.77827000000001</v>
          </cell>
          <cell r="M10">
            <v>126.84078</v>
          </cell>
          <cell r="N10">
            <v>129.07328000000001</v>
          </cell>
          <cell r="O10">
            <v>102.469069</v>
          </cell>
          <cell r="P10">
            <v>104.668492</v>
          </cell>
          <cell r="Q10">
            <v>107.18793700000001</v>
          </cell>
          <cell r="R10">
            <v>69.832238463935283</v>
          </cell>
          <cell r="S10">
            <v>66.85504224209707</v>
          </cell>
          <cell r="T10">
            <v>63.877846020258865</v>
          </cell>
          <cell r="U10">
            <v>60.900649798420659</v>
          </cell>
          <cell r="V10">
            <v>58.817829515613766</v>
          </cell>
          <cell r="W10">
            <v>56.735009232806881</v>
          </cell>
          <cell r="X10">
            <v>54.652188952959996</v>
          </cell>
          <cell r="Y10">
            <v>53.59743295831165</v>
          </cell>
          <cell r="Z10">
            <v>52.542676963663304</v>
          </cell>
          <cell r="AA10">
            <v>51.487920969014965</v>
          </cell>
          <cell r="AB10">
            <v>50.109385577041309</v>
          </cell>
          <cell r="AC10">
            <v>48.730850185067652</v>
          </cell>
          <cell r="AD10">
            <v>47.352314793093988</v>
          </cell>
          <cell r="AE10">
            <v>45.185628208902656</v>
          </cell>
          <cell r="AF10">
            <v>43.018941624711324</v>
          </cell>
          <cell r="AG10">
            <v>40.852255040519999</v>
          </cell>
          <cell r="AH10">
            <v>40.852255040519999</v>
          </cell>
          <cell r="AI10">
            <v>40.852255040519999</v>
          </cell>
        </row>
        <row r="11">
          <cell r="B11">
            <v>77</v>
          </cell>
          <cell r="C11">
            <v>73</v>
          </cell>
          <cell r="D11">
            <v>65</v>
          </cell>
          <cell r="E11">
            <v>87</v>
          </cell>
          <cell r="F11">
            <v>97</v>
          </cell>
          <cell r="G11">
            <v>76</v>
          </cell>
          <cell r="H11">
            <v>81</v>
          </cell>
          <cell r="I11">
            <v>83</v>
          </cell>
          <cell r="J11">
            <v>91</v>
          </cell>
          <cell r="K11">
            <v>98</v>
          </cell>
          <cell r="L11">
            <v>83.40795</v>
          </cell>
          <cell r="M11">
            <v>89.052089999999993</v>
          </cell>
          <cell r="N11">
            <v>89.152259999999998</v>
          </cell>
          <cell r="O11">
            <v>85.839584000000002</v>
          </cell>
          <cell r="P11">
            <v>88.854873999999995</v>
          </cell>
          <cell r="Q11">
            <v>94.370709000000005</v>
          </cell>
          <cell r="R11">
            <v>68.942318994498351</v>
          </cell>
          <cell r="S11">
            <v>68.031785881019914</v>
          </cell>
          <cell r="T11">
            <v>67.102362767541464</v>
          </cell>
          <cell r="U11">
            <v>66.172939654063015</v>
          </cell>
          <cell r="V11">
            <v>70.560855850858687</v>
          </cell>
          <cell r="W11">
            <v>74.948772047654344</v>
          </cell>
          <cell r="X11">
            <v>79.336688248990015</v>
          </cell>
          <cell r="Y11">
            <v>76.395382605606812</v>
          </cell>
          <cell r="Z11">
            <v>73.45407696222361</v>
          </cell>
          <cell r="AA11">
            <v>70.512771318840407</v>
          </cell>
          <cell r="AB11">
            <v>70.30520531204094</v>
          </cell>
          <cell r="AC11">
            <v>70.097639305241472</v>
          </cell>
          <cell r="AD11">
            <v>69.890073298442005</v>
          </cell>
          <cell r="AE11">
            <v>68.561982114495734</v>
          </cell>
          <cell r="AF11">
            <v>67.233890930549464</v>
          </cell>
          <cell r="AG11">
            <v>65.905799746603194</v>
          </cell>
          <cell r="AH11">
            <v>65.905799746603194</v>
          </cell>
          <cell r="AI11">
            <v>65.905799746603194</v>
          </cell>
        </row>
        <row r="12">
          <cell r="B12">
            <v>240</v>
          </cell>
          <cell r="C12">
            <v>63</v>
          </cell>
          <cell r="D12">
            <v>72</v>
          </cell>
          <cell r="E12">
            <v>124</v>
          </cell>
          <cell r="F12">
            <v>153</v>
          </cell>
          <cell r="G12">
            <v>121</v>
          </cell>
          <cell r="H12">
            <v>148</v>
          </cell>
          <cell r="I12">
            <v>123</v>
          </cell>
          <cell r="J12">
            <v>117</v>
          </cell>
          <cell r="K12">
            <v>110</v>
          </cell>
          <cell r="L12">
            <v>139.08267999999998</v>
          </cell>
          <cell r="M12">
            <v>143.15672000000001</v>
          </cell>
          <cell r="N12">
            <v>142.97984</v>
          </cell>
          <cell r="O12">
            <v>120.085521</v>
          </cell>
          <cell r="P12">
            <v>122.131897</v>
          </cell>
          <cell r="Q12">
            <v>124.29669899999999</v>
          </cell>
          <cell r="R12">
            <v>354.19122147511536</v>
          </cell>
          <cell r="S12">
            <v>357.19445137944541</v>
          </cell>
          <cell r="T12">
            <v>355.40608487377551</v>
          </cell>
          <cell r="U12">
            <v>353.61771836810561</v>
          </cell>
          <cell r="V12">
            <v>379.46226250983705</v>
          </cell>
          <cell r="W12">
            <v>405.30680665156854</v>
          </cell>
          <cell r="X12">
            <v>431.10159302277901</v>
          </cell>
          <cell r="Y12">
            <v>515.83167403989376</v>
          </cell>
          <cell r="Z12">
            <v>600.56175505700844</v>
          </cell>
          <cell r="AA12">
            <v>685.29183607412313</v>
          </cell>
          <cell r="AB12">
            <v>695.82939244602335</v>
          </cell>
          <cell r="AC12">
            <v>706.36694881792357</v>
          </cell>
          <cell r="AD12">
            <v>716.90450518982368</v>
          </cell>
          <cell r="AE12">
            <v>685.63916361634449</v>
          </cell>
          <cell r="AF12">
            <v>654.3738220428653</v>
          </cell>
          <cell r="AG12">
            <v>623.108480469386</v>
          </cell>
          <cell r="AH12">
            <v>623.108480469386</v>
          </cell>
          <cell r="AI12">
            <v>623.108480469386</v>
          </cell>
        </row>
        <row r="13">
          <cell r="R13">
            <v>429.41703632859327</v>
          </cell>
          <cell r="S13">
            <v>448.09480315366233</v>
          </cell>
        </row>
        <row r="14">
          <cell r="R14">
            <v>6.8837153010068972</v>
          </cell>
          <cell r="S14">
            <v>6.0440878971122682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3</v>
          </cell>
          <cell r="G15">
            <v>6</v>
          </cell>
          <cell r="H15">
            <v>5</v>
          </cell>
          <cell r="I15">
            <v>5</v>
          </cell>
          <cell r="J15">
            <v>5</v>
          </cell>
          <cell r="K15">
            <v>6</v>
          </cell>
          <cell r="L15">
            <v>15.41628</v>
          </cell>
          <cell r="M15">
            <v>15.87298</v>
          </cell>
          <cell r="N15">
            <v>16.109929999999999</v>
          </cell>
          <cell r="O15">
            <v>14.487960999999999</v>
          </cell>
          <cell r="P15">
            <v>15.477937000000001</v>
          </cell>
          <cell r="Q15">
            <v>16.054811999999998</v>
          </cell>
          <cell r="R15">
            <v>19.134947455362997</v>
          </cell>
          <cell r="S15">
            <v>18.126297306349759</v>
          </cell>
          <cell r="T15">
            <v>17.117647157336521</v>
          </cell>
          <cell r="U15">
            <v>16.108997008323279</v>
          </cell>
          <cell r="V15">
            <v>14.160868191782185</v>
          </cell>
          <cell r="W15">
            <v>12.212739375241092</v>
          </cell>
          <cell r="X15">
            <v>10.264610558989501</v>
          </cell>
          <cell r="Y15">
            <v>13.360862965478017</v>
          </cell>
          <cell r="Z15">
            <v>16.45711537196653</v>
          </cell>
          <cell r="AA15">
            <v>19.553367778455048</v>
          </cell>
          <cell r="AB15">
            <v>15.025994018577048</v>
          </cell>
          <cell r="AC15">
            <v>10.498620258699049</v>
          </cell>
          <cell r="AD15">
            <v>5.9712464988210501</v>
          </cell>
          <cell r="AE15">
            <v>5.7266856349673834</v>
          </cell>
          <cell r="AF15">
            <v>5.4821247711137167</v>
          </cell>
          <cell r="AG15">
            <v>5.2375639072600499</v>
          </cell>
          <cell r="AH15">
            <v>5.2375639072600499</v>
          </cell>
          <cell r="AI15">
            <v>5.2375639072600499</v>
          </cell>
        </row>
        <row r="16">
          <cell r="B16">
            <v>440</v>
          </cell>
          <cell r="C16">
            <v>159</v>
          </cell>
          <cell r="D16">
            <v>111</v>
          </cell>
          <cell r="E16">
            <v>87</v>
          </cell>
          <cell r="F16">
            <v>91</v>
          </cell>
          <cell r="G16">
            <v>95</v>
          </cell>
          <cell r="H16">
            <v>96</v>
          </cell>
          <cell r="I16">
            <v>123</v>
          </cell>
          <cell r="J16">
            <v>114</v>
          </cell>
          <cell r="K16">
            <v>99</v>
          </cell>
          <cell r="L16">
            <v>152.58750000000001</v>
          </cell>
          <cell r="M16">
            <v>156.72121999999999</v>
          </cell>
          <cell r="N16">
            <v>163.25598000000002</v>
          </cell>
          <cell r="O16">
            <v>161.662462</v>
          </cell>
          <cell r="P16">
            <v>128.73061100000001</v>
          </cell>
          <cell r="Q16">
            <v>130.05542399999999</v>
          </cell>
          <cell r="R16">
            <v>110.75884598519221</v>
          </cell>
          <cell r="S16">
            <v>122.45176893154651</v>
          </cell>
          <cell r="T16">
            <v>134.08415893790081</v>
          </cell>
          <cell r="U16">
            <v>145.67798894425513</v>
          </cell>
          <cell r="V16">
            <v>129.51245676313343</v>
          </cell>
          <cell r="W16">
            <v>113.34692458201171</v>
          </cell>
          <cell r="X16">
            <v>97.055642013634028</v>
          </cell>
          <cell r="Y16">
            <v>92.475651779094903</v>
          </cell>
          <cell r="Z16">
            <v>87.895661544555779</v>
          </cell>
          <cell r="AA16">
            <v>83.315671310016654</v>
          </cell>
          <cell r="AB16">
            <v>92.166512124496435</v>
          </cell>
          <cell r="AC16">
            <v>101.01735293897622</v>
          </cell>
          <cell r="AD16">
            <v>109.868193753456</v>
          </cell>
          <cell r="AE16">
            <v>100.28920214036707</v>
          </cell>
          <cell r="AF16">
            <v>90.710210527278136</v>
          </cell>
          <cell r="AG16">
            <v>81.131218914189205</v>
          </cell>
          <cell r="AH16">
            <v>81.131218914189205</v>
          </cell>
          <cell r="AI16">
            <v>81.131218914189205</v>
          </cell>
        </row>
        <row r="17">
          <cell r="B17">
            <v>12624</v>
          </cell>
          <cell r="C17">
            <v>12061</v>
          </cell>
          <cell r="D17">
            <v>11493</v>
          </cell>
          <cell r="E17">
            <v>10932</v>
          </cell>
          <cell r="F17">
            <v>9592</v>
          </cell>
          <cell r="G17">
            <v>9449</v>
          </cell>
          <cell r="H17">
            <v>9306</v>
          </cell>
          <cell r="I17">
            <v>9162</v>
          </cell>
          <cell r="J17">
            <v>9019</v>
          </cell>
          <cell r="K17">
            <v>8876</v>
          </cell>
          <cell r="L17">
            <v>8732.7439600000016</v>
          </cell>
          <cell r="M17">
            <v>8791.7872799999986</v>
          </cell>
          <cell r="N17">
            <v>8619.2681699999994</v>
          </cell>
          <cell r="O17">
            <v>8371.3374299999996</v>
          </cell>
          <cell r="P17">
            <v>8393.5218599999989</v>
          </cell>
          <cell r="Q17">
            <v>7774.1959100000004</v>
          </cell>
          <cell r="R17">
            <v>10337.276260006405</v>
          </cell>
          <cell r="S17">
            <v>9670.7664437215917</v>
          </cell>
          <cell r="T17">
            <v>9004.25662743678</v>
          </cell>
          <cell r="U17">
            <v>8337.7468111519684</v>
          </cell>
          <cell r="V17">
            <v>7992.0753288743799</v>
          </cell>
          <cell r="W17">
            <v>7646.4038465967915</v>
          </cell>
          <cell r="X17">
            <v>6941.4348573545103</v>
          </cell>
          <cell r="Y17">
            <v>6206.306086120233</v>
          </cell>
          <cell r="Z17">
            <v>5701.1166933170362</v>
          </cell>
          <cell r="AA17">
            <v>5870.3464310505587</v>
          </cell>
          <cell r="AB17">
            <v>5539.9422973030405</v>
          </cell>
          <cell r="AC17">
            <v>5209.5381635555223</v>
          </cell>
          <cell r="AD17">
            <v>4879.1340298080031</v>
          </cell>
          <cell r="AE17">
            <v>4441.3725879519789</v>
          </cell>
          <cell r="AF17">
            <v>3663.3276690704397</v>
          </cell>
          <cell r="AG17">
            <v>3494.8386478953798</v>
          </cell>
          <cell r="AH17">
            <v>3062.5675672777475</v>
          </cell>
          <cell r="AI17">
            <v>2774.7089763568824</v>
          </cell>
        </row>
        <row r="18">
          <cell r="B18">
            <v>2652</v>
          </cell>
          <cell r="C18">
            <v>2968</v>
          </cell>
          <cell r="D18">
            <v>3353</v>
          </cell>
          <cell r="E18">
            <v>3576</v>
          </cell>
          <cell r="F18">
            <v>3781</v>
          </cell>
          <cell r="G18">
            <v>3849</v>
          </cell>
          <cell r="H18">
            <v>3915</v>
          </cell>
          <cell r="I18">
            <v>3981</v>
          </cell>
          <cell r="J18">
            <v>4047</v>
          </cell>
          <cell r="K18">
            <v>4113</v>
          </cell>
          <cell r="L18">
            <v>4179.20856</v>
          </cell>
          <cell r="M18">
            <v>4178.1268799999998</v>
          </cell>
          <cell r="N18">
            <v>4156.3456699999997</v>
          </cell>
          <cell r="O18">
            <v>4084.4155989999999</v>
          </cell>
          <cell r="P18">
            <v>4166.9662539999999</v>
          </cell>
          <cell r="Q18">
            <v>4156.0193380000001</v>
          </cell>
          <cell r="R18">
            <v>4863.6926120568432</v>
          </cell>
          <cell r="S18">
            <v>4667.3733983374059</v>
          </cell>
          <cell r="T18">
            <v>4471.0541846179685</v>
          </cell>
          <cell r="U18">
            <v>4274.7349708985321</v>
          </cell>
          <cell r="V18">
            <v>3897.9005215019679</v>
          </cell>
          <cell r="W18">
            <v>3521.0660721054037</v>
          </cell>
          <cell r="X18">
            <v>3484.7652217895748</v>
          </cell>
          <cell r="Y18">
            <v>3391.3659774168882</v>
          </cell>
          <cell r="Z18">
            <v>3315.4739835340397</v>
          </cell>
          <cell r="AA18">
            <v>3081.3783318338765</v>
          </cell>
          <cell r="AB18">
            <v>2947.4357893583392</v>
          </cell>
          <cell r="AC18">
            <v>2813.4932468828019</v>
          </cell>
          <cell r="AD18">
            <v>2679.5507044072647</v>
          </cell>
          <cell r="AE18">
            <v>2512.9915842774967</v>
          </cell>
          <cell r="AF18">
            <v>2216.0841389352304</v>
          </cell>
          <cell r="AG18">
            <v>2179.8733440179603</v>
          </cell>
          <cell r="AH18">
            <v>2105.0895167367203</v>
          </cell>
          <cell r="AI18">
            <v>2105.0895167367203</v>
          </cell>
        </row>
        <row r="19">
          <cell r="R19">
            <v>210.5218700388956</v>
          </cell>
          <cell r="S19">
            <v>178.22100162229688</v>
          </cell>
        </row>
      </sheetData>
      <sheetData sheetId="4">
        <row r="7">
          <cell r="A7" t="str">
            <v>FUEL COMB. ELEC. UTIL.</v>
          </cell>
        </row>
        <row r="8">
          <cell r="A8" t="str">
            <v>FUEL COMB. INDUSTRIAL</v>
          </cell>
        </row>
        <row r="9">
          <cell r="A9" t="str">
            <v>FUEL COMB. OTHER</v>
          </cell>
        </row>
        <row r="10">
          <cell r="A10" t="str">
            <v>CHEMICAL &amp; ALLIED PRODUCT MFG</v>
          </cell>
        </row>
        <row r="11">
          <cell r="A11" t="str">
            <v>METALS PROCESSING</v>
          </cell>
        </row>
        <row r="12">
          <cell r="A12" t="str">
            <v>PETROLEUM &amp; RELATED INDUSTRIES</v>
          </cell>
        </row>
        <row r="15">
          <cell r="A15" t="str">
            <v>STORAGE &amp; TRANSPORT</v>
          </cell>
        </row>
        <row r="16">
          <cell r="A16" t="str">
            <v>WASTE DISPOSAL &amp; RECYCLING</v>
          </cell>
        </row>
        <row r="17">
          <cell r="A17" t="str">
            <v>HIGHWAY VEHICLES</v>
          </cell>
        </row>
        <row r="18">
          <cell r="A18" t="str">
            <v>OFF-HIGHWAY</v>
          </cell>
        </row>
      </sheetData>
      <sheetData sheetId="5"/>
      <sheetData sheetId="6">
        <row r="7">
          <cell r="R7">
            <v>447.53556768943645</v>
          </cell>
        </row>
        <row r="8">
          <cell r="R8">
            <v>178.24494020737131</v>
          </cell>
        </row>
        <row r="9">
          <cell r="R9">
            <v>407.70174816898924</v>
          </cell>
        </row>
        <row r="10">
          <cell r="R10">
            <v>26.040285513746738</v>
          </cell>
        </row>
        <row r="11">
          <cell r="R11">
            <v>61.094884335300371</v>
          </cell>
        </row>
        <row r="12">
          <cell r="R12">
            <v>21.806464009311814</v>
          </cell>
        </row>
        <row r="13">
          <cell r="R13">
            <v>372.19872461834348</v>
          </cell>
        </row>
        <row r="14">
          <cell r="R14">
            <v>6.2000765752764222</v>
          </cell>
        </row>
        <row r="15">
          <cell r="R15">
            <v>24.637839646587597</v>
          </cell>
        </row>
        <row r="16">
          <cell r="R16">
            <v>245.65761829887387</v>
          </cell>
        </row>
        <row r="17">
          <cell r="A17" t="str">
            <v>HIGHWAY VEHICLES</v>
          </cell>
          <cell r="B17">
            <v>323</v>
          </cell>
          <cell r="C17">
            <v>308</v>
          </cell>
          <cell r="D17">
            <v>292</v>
          </cell>
          <cell r="E17">
            <v>276</v>
          </cell>
          <cell r="F17">
            <v>261</v>
          </cell>
          <cell r="G17">
            <v>245</v>
          </cell>
          <cell r="H17">
            <v>228.57900000000001</v>
          </cell>
          <cell r="I17">
            <v>215.53899999999999</v>
          </cell>
          <cell r="J17">
            <v>199.13399999999999</v>
          </cell>
          <cell r="K17">
            <v>183.89699999999999</v>
          </cell>
          <cell r="L17">
            <v>173.01900000000001</v>
          </cell>
          <cell r="M17">
            <v>157.238</v>
          </cell>
          <cell r="N17">
            <v>329.56318573579716</v>
          </cell>
          <cell r="O17">
            <v>322.34180918867895</v>
          </cell>
          <cell r="P17">
            <v>315.12043264156074</v>
          </cell>
          <cell r="Q17">
            <v>307.89905609444253</v>
          </cell>
          <cell r="R17">
            <v>295.21552240116483</v>
          </cell>
          <cell r="S17">
            <v>282.53198870788714</v>
          </cell>
          <cell r="T17">
            <v>252.60300680730472</v>
          </cell>
          <cell r="U17">
            <v>224.19884058066103</v>
          </cell>
          <cell r="V17">
            <v>198.90475689604</v>
          </cell>
          <cell r="W17">
            <v>197.52798227035444</v>
          </cell>
          <cell r="X17">
            <v>186.04956656994997</v>
          </cell>
          <cell r="Y17">
            <v>174.57115086954551</v>
          </cell>
          <cell r="Z17">
            <v>163.09273516914101</v>
          </cell>
          <cell r="AA17">
            <v>145.63414522060054</v>
          </cell>
          <cell r="AB17">
            <v>118.919993552553</v>
          </cell>
          <cell r="AC17">
            <v>114.069897752702</v>
          </cell>
          <cell r="AD17">
            <v>113.5806151582977</v>
          </cell>
          <cell r="AE17">
            <v>106.77990568057788</v>
          </cell>
        </row>
        <row r="18">
          <cell r="A18" t="str">
            <v>OFF-HIGHWAY</v>
          </cell>
          <cell r="B18">
            <v>300</v>
          </cell>
          <cell r="C18">
            <v>303</v>
          </cell>
          <cell r="D18">
            <v>305</v>
          </cell>
          <cell r="E18">
            <v>307</v>
          </cell>
          <cell r="F18">
            <v>309</v>
          </cell>
          <cell r="G18">
            <v>311</v>
          </cell>
          <cell r="H18">
            <v>312.92500000000001</v>
          </cell>
          <cell r="I18">
            <v>308.66199999999998</v>
          </cell>
          <cell r="J18">
            <v>304.28899999999999</v>
          </cell>
          <cell r="K18">
            <v>307.142</v>
          </cell>
          <cell r="L18">
            <v>295.245</v>
          </cell>
          <cell r="M18">
            <v>289.99</v>
          </cell>
          <cell r="N18">
            <v>337.96228349025273</v>
          </cell>
          <cell r="O18">
            <v>321.10225274459123</v>
          </cell>
          <cell r="P18">
            <v>304.24222199892972</v>
          </cell>
          <cell r="Q18">
            <v>287.38219125326822</v>
          </cell>
          <cell r="R18">
            <v>267.12242384588666</v>
          </cell>
          <cell r="S18">
            <v>246.8626564385051</v>
          </cell>
          <cell r="T18">
            <v>236.35826811385985</v>
          </cell>
          <cell r="U18">
            <v>225.25436287585234</v>
          </cell>
          <cell r="V18">
            <v>213.41059557023834</v>
          </cell>
          <cell r="W18">
            <v>210.48582118800093</v>
          </cell>
          <cell r="X18">
            <v>198.94647063236869</v>
          </cell>
          <cell r="Y18">
            <v>187.40712007673645</v>
          </cell>
          <cell r="Z18">
            <v>175.86776952110418</v>
          </cell>
          <cell r="AA18">
            <v>161.45635270699313</v>
          </cell>
          <cell r="AB18">
            <v>138.75942579074399</v>
          </cell>
          <cell r="AC18">
            <v>132.633519078771</v>
          </cell>
          <cell r="AD18">
            <v>126.89756177617912</v>
          </cell>
          <cell r="AE18">
            <v>126.89756177617912</v>
          </cell>
        </row>
        <row r="19">
          <cell r="R19">
            <v>3382.9920896082904</v>
          </cell>
        </row>
      </sheetData>
      <sheetData sheetId="7">
        <row r="7">
          <cell r="R7">
            <v>10436.083690947704</v>
          </cell>
        </row>
        <row r="8">
          <cell r="R8">
            <v>1786.02920648894</v>
          </cell>
        </row>
        <row r="9">
          <cell r="R9">
            <v>578.86964928142459</v>
          </cell>
        </row>
        <row r="10">
          <cell r="R10">
            <v>259.09939545220357</v>
          </cell>
        </row>
        <row r="11">
          <cell r="R11">
            <v>212.95500189338239</v>
          </cell>
        </row>
        <row r="12">
          <cell r="R12">
            <v>256.66710354183527</v>
          </cell>
        </row>
        <row r="13">
          <cell r="R13">
            <v>325.13085675319996</v>
          </cell>
        </row>
        <row r="14">
          <cell r="R14">
            <v>0.23673921986580007</v>
          </cell>
        </row>
        <row r="15">
          <cell r="R15">
            <v>4.6196707739005998</v>
          </cell>
        </row>
        <row r="16">
          <cell r="R16">
            <v>26.157681284572956</v>
          </cell>
        </row>
        <row r="17">
          <cell r="A17" t="str">
            <v>HIGHWAY VEHICLES</v>
          </cell>
          <cell r="B17">
            <v>273</v>
          </cell>
          <cell r="C17">
            <v>334</v>
          </cell>
          <cell r="D17">
            <v>394</v>
          </cell>
          <cell r="E17">
            <v>455</v>
          </cell>
          <cell r="F17">
            <v>503</v>
          </cell>
          <cell r="G17">
            <v>469</v>
          </cell>
          <cell r="H17">
            <v>436</v>
          </cell>
          <cell r="I17">
            <v>402</v>
          </cell>
          <cell r="J17">
            <v>369</v>
          </cell>
          <cell r="K17">
            <v>335</v>
          </cell>
          <cell r="L17">
            <v>301.66485999999998</v>
          </cell>
          <cell r="M17">
            <v>303.66233</v>
          </cell>
          <cell r="N17">
            <v>300.39059999999995</v>
          </cell>
          <cell r="O17">
            <v>300.43069000000003</v>
          </cell>
          <cell r="P17">
            <v>259.57540999999998</v>
          </cell>
          <cell r="Q17">
            <v>247.74441000000002</v>
          </cell>
          <cell r="R17">
            <v>285.81593361632326</v>
          </cell>
          <cell r="S17">
            <v>247.75146046216705</v>
          </cell>
          <cell r="T17">
            <v>209.68698730801083</v>
          </cell>
          <cell r="U17">
            <v>171.62251415385458</v>
          </cell>
          <cell r="V17">
            <v>106.893881802039</v>
          </cell>
          <cell r="W17">
            <v>42.165249450223413</v>
          </cell>
          <cell r="X17">
            <v>39.422822636404703</v>
          </cell>
          <cell r="Y17">
            <v>35.703865346010652</v>
          </cell>
          <cell r="Z17">
            <v>37.230686390782523</v>
          </cell>
          <cell r="AA17">
            <v>29.464856834214899</v>
          </cell>
          <cell r="AB17">
            <v>29.110777728073018</v>
          </cell>
          <cell r="AC17">
            <v>28.756698621931136</v>
          </cell>
          <cell r="AD17">
            <v>28.402619515789254</v>
          </cell>
          <cell r="AE17">
            <v>27.433037818168916</v>
          </cell>
          <cell r="AF17">
            <v>27.744034417089299</v>
          </cell>
          <cell r="AG17">
            <v>25.5056035756668</v>
          </cell>
          <cell r="AH17">
            <v>13.277588090646841</v>
          </cell>
          <cell r="AI17">
            <v>11.125900489226574</v>
          </cell>
        </row>
        <row r="18">
          <cell r="A18" t="str">
            <v>OFF-HIGHWAY</v>
          </cell>
          <cell r="B18">
            <v>278</v>
          </cell>
          <cell r="C18">
            <v>301</v>
          </cell>
          <cell r="D18">
            <v>323</v>
          </cell>
          <cell r="E18">
            <v>354</v>
          </cell>
          <cell r="F18">
            <v>371</v>
          </cell>
          <cell r="G18">
            <v>379</v>
          </cell>
          <cell r="H18">
            <v>385</v>
          </cell>
          <cell r="I18">
            <v>392</v>
          </cell>
          <cell r="J18">
            <v>399</v>
          </cell>
          <cell r="K18">
            <v>406</v>
          </cell>
          <cell r="L18">
            <v>413.12122999999997</v>
          </cell>
          <cell r="M18">
            <v>421.73505999999998</v>
          </cell>
          <cell r="N18">
            <v>431.67328000000003</v>
          </cell>
          <cell r="O18">
            <v>475.375519</v>
          </cell>
          <cell r="P18">
            <v>436.97895500000004</v>
          </cell>
          <cell r="Q18">
            <v>440.08677</v>
          </cell>
          <cell r="R18">
            <v>725.45237796750553</v>
          </cell>
          <cell r="S18">
            <v>653.73148948320136</v>
          </cell>
          <cell r="T18">
            <v>582.0106009988973</v>
          </cell>
          <cell r="U18">
            <v>510.28971251459313</v>
          </cell>
          <cell r="V18">
            <v>398.74847677842592</v>
          </cell>
          <cell r="W18">
            <v>287.20724104225872</v>
          </cell>
          <cell r="X18">
            <v>201.06211811275628</v>
          </cell>
          <cell r="Y18">
            <v>207.06930772925153</v>
          </cell>
          <cell r="Z18">
            <v>121.05304704351978</v>
          </cell>
          <cell r="AA18">
            <v>127.13442460249956</v>
          </cell>
          <cell r="AB18">
            <v>107.70738405426459</v>
          </cell>
          <cell r="AC18">
            <v>88.280343506029624</v>
          </cell>
          <cell r="AD18">
            <v>68.853302957794654</v>
          </cell>
          <cell r="AE18">
            <v>58.569644126362569</v>
          </cell>
          <cell r="AF18">
            <v>35.472374105588003</v>
          </cell>
          <cell r="AG18">
            <v>38.002326463498399</v>
          </cell>
          <cell r="AH18">
            <v>38.428395645587116</v>
          </cell>
          <cell r="AI18">
            <v>38.428395645587116</v>
          </cell>
        </row>
        <row r="19">
          <cell r="R19">
            <v>134.94766473039971</v>
          </cell>
        </row>
      </sheetData>
      <sheetData sheetId="8">
        <row r="7">
          <cell r="R7">
            <v>49.463566273905236</v>
          </cell>
          <cell r="S7">
            <v>49.204221570917156</v>
          </cell>
        </row>
        <row r="8">
          <cell r="R8">
            <v>152.23270730219986</v>
          </cell>
          <cell r="S8">
            <v>145.75806380272743</v>
          </cell>
        </row>
        <row r="9">
          <cell r="A9" t="str">
            <v>FUEL COMB. OTHER</v>
          </cell>
          <cell r="B9">
            <v>541</v>
          </cell>
          <cell r="C9">
            <v>470</v>
          </cell>
          <cell r="D9">
            <v>848</v>
          </cell>
          <cell r="E9">
            <v>1403</v>
          </cell>
          <cell r="F9">
            <v>776</v>
          </cell>
          <cell r="G9">
            <v>835</v>
          </cell>
          <cell r="H9">
            <v>884</v>
          </cell>
          <cell r="I9">
            <v>762</v>
          </cell>
          <cell r="J9">
            <v>748</v>
          </cell>
          <cell r="K9">
            <v>823</v>
          </cell>
          <cell r="L9">
            <v>893.31700000000001</v>
          </cell>
          <cell r="M9">
            <v>892.73699999999997</v>
          </cell>
          <cell r="N9">
            <v>889.47400000000005</v>
          </cell>
          <cell r="O9">
            <v>919</v>
          </cell>
          <cell r="P9">
            <v>949.00400000000002</v>
          </cell>
          <cell r="Q9">
            <v>949.85900000000004</v>
          </cell>
          <cell r="R9">
            <v>1522.7242454450934</v>
          </cell>
          <cell r="S9">
            <v>1211.4403910316828</v>
          </cell>
          <cell r="T9">
            <v>900.0590695245761</v>
          </cell>
          <cell r="U9">
            <v>588.63895416677371</v>
          </cell>
          <cell r="V9">
            <v>527.82700400043313</v>
          </cell>
          <cell r="W9">
            <v>467.01505383409261</v>
          </cell>
          <cell r="X9">
            <v>406.20021929472335</v>
          </cell>
          <cell r="Y9">
            <v>429.53680071633119</v>
          </cell>
          <cell r="Z9">
            <v>452.87338213793902</v>
          </cell>
          <cell r="AA9">
            <v>476.20996355954679</v>
          </cell>
          <cell r="AB9">
            <v>441.39764885190152</v>
          </cell>
          <cell r="AC9">
            <v>406.58533414425625</v>
          </cell>
          <cell r="AD9">
            <v>371.77301943661098</v>
          </cell>
          <cell r="AE9">
            <v>368.50458869844897</v>
          </cell>
          <cell r="AF9">
            <v>365.23615796028696</v>
          </cell>
          <cell r="AG9">
            <v>361.96772722212501</v>
          </cell>
          <cell r="AH9">
            <v>361.96772722212501</v>
          </cell>
          <cell r="AI9">
            <v>361.96772722212501</v>
          </cell>
        </row>
        <row r="10">
          <cell r="R10">
            <v>249.49525172120931</v>
          </cell>
          <cell r="S10">
            <v>244.73158250285672</v>
          </cell>
        </row>
        <row r="11">
          <cell r="R11">
            <v>46.328642467155007</v>
          </cell>
          <cell r="S11">
            <v>47.426089024853525</v>
          </cell>
        </row>
        <row r="12">
          <cell r="A12" t="str">
            <v>PETROLEUM &amp; RELATED INDUSTRIES</v>
          </cell>
          <cell r="B12">
            <v>1194</v>
          </cell>
          <cell r="C12">
            <v>1342</v>
          </cell>
          <cell r="D12">
            <v>1440</v>
          </cell>
          <cell r="E12">
            <v>703</v>
          </cell>
          <cell r="F12">
            <v>611</v>
          </cell>
          <cell r="G12">
            <v>640</v>
          </cell>
          <cell r="H12">
            <v>632</v>
          </cell>
          <cell r="I12">
            <v>649</v>
          </cell>
          <cell r="J12">
            <v>647</v>
          </cell>
          <cell r="K12">
            <v>642</v>
          </cell>
          <cell r="L12">
            <v>476.94900000000001</v>
          </cell>
          <cell r="M12">
            <v>487.28100000000001</v>
          </cell>
          <cell r="N12">
            <v>484.55500000000001</v>
          </cell>
          <cell r="O12">
            <v>456.76400000000001</v>
          </cell>
          <cell r="P12">
            <v>428.47</v>
          </cell>
          <cell r="Q12">
            <v>440.839</v>
          </cell>
          <cell r="R12">
            <v>600.64132978471889</v>
          </cell>
          <cell r="S12">
            <v>587.88580851822678</v>
          </cell>
          <cell r="T12">
            <v>575.03517251173469</v>
          </cell>
          <cell r="U12">
            <v>562.18453650524259</v>
          </cell>
          <cell r="V12">
            <v>956.23117557862838</v>
          </cell>
          <cell r="W12">
            <v>1350.2778146520143</v>
          </cell>
          <cell r="X12">
            <v>1744.2996613262915</v>
          </cell>
          <cell r="Y12">
            <v>2087.5994475456287</v>
          </cell>
          <cell r="Z12">
            <v>2430.8992337649661</v>
          </cell>
          <cell r="AA12">
            <v>2774.1990199843035</v>
          </cell>
          <cell r="AB12">
            <v>2897.7194009587502</v>
          </cell>
          <cell r="AC12">
            <v>3021.2397819331968</v>
          </cell>
          <cell r="AD12">
            <v>3144.7601629076435</v>
          </cell>
          <cell r="AE12">
            <v>2927.6467173290189</v>
          </cell>
          <cell r="AF12">
            <v>2710.5332717503943</v>
          </cell>
          <cell r="AG12">
            <v>2493.4198261717702</v>
          </cell>
          <cell r="AH12">
            <v>2493.4198261717702</v>
          </cell>
          <cell r="AI12">
            <v>2493.4198261717702</v>
          </cell>
        </row>
        <row r="13">
          <cell r="R13">
            <v>442.06153072435012</v>
          </cell>
          <cell r="S13">
            <v>447.20931207009301</v>
          </cell>
        </row>
        <row r="14">
          <cell r="A14" t="str">
            <v>SOLVENT UTILIZATION</v>
          </cell>
          <cell r="B14">
            <v>7174</v>
          </cell>
          <cell r="C14">
            <v>5651</v>
          </cell>
          <cell r="D14">
            <v>6584</v>
          </cell>
          <cell r="E14">
            <v>5699</v>
          </cell>
          <cell r="F14">
            <v>5750</v>
          </cell>
          <cell r="G14">
            <v>5782</v>
          </cell>
          <cell r="H14">
            <v>5901</v>
          </cell>
          <cell r="I14">
            <v>6016</v>
          </cell>
          <cell r="J14">
            <v>6162</v>
          </cell>
          <cell r="K14">
            <v>6183</v>
          </cell>
          <cell r="L14">
            <v>5476.63</v>
          </cell>
          <cell r="M14">
            <v>5620.7929999999997</v>
          </cell>
          <cell r="N14">
            <v>5149.3100000000004</v>
          </cell>
          <cell r="O14">
            <v>5035.5069999999996</v>
          </cell>
          <cell r="P14">
            <v>4831.4120000000003</v>
          </cell>
          <cell r="Q14">
            <v>5012.22</v>
          </cell>
          <cell r="R14">
            <v>4277.9839675210978</v>
          </cell>
          <cell r="S14">
            <v>4267.049689948798</v>
          </cell>
          <cell r="T14">
            <v>4256.1125493764976</v>
          </cell>
          <cell r="U14">
            <v>4245.1754088041962</v>
          </cell>
          <cell r="V14">
            <v>3937.6298853844637</v>
          </cell>
          <cell r="W14">
            <v>3630.0843619647312</v>
          </cell>
          <cell r="X14">
            <v>3298.7657460567243</v>
          </cell>
          <cell r="Y14">
            <v>3136.2679708320811</v>
          </cell>
          <cell r="Z14">
            <v>2973.7701956074379</v>
          </cell>
          <cell r="AA14">
            <v>2811.2724203827943</v>
          </cell>
          <cell r="AB14">
            <v>2891.4999905274517</v>
          </cell>
          <cell r="AC14">
            <v>2971.7275606721091</v>
          </cell>
          <cell r="AD14">
            <v>3051.9551308167665</v>
          </cell>
          <cell r="AE14">
            <v>3025.3768611804976</v>
          </cell>
          <cell r="AF14">
            <v>2998.7985915442287</v>
          </cell>
          <cell r="AG14">
            <v>2972.2203219079597</v>
          </cell>
          <cell r="AH14">
            <v>2972.2203219079597</v>
          </cell>
          <cell r="AI14">
            <v>2972.2203219079597</v>
          </cell>
        </row>
        <row r="15">
          <cell r="R15">
            <v>1483.9347847747515</v>
          </cell>
          <cell r="S15">
            <v>1487.1237265190161</v>
          </cell>
        </row>
        <row r="16">
          <cell r="R16">
            <v>395.24184179619829</v>
          </cell>
          <cell r="S16">
            <v>394.79690378502431</v>
          </cell>
        </row>
        <row r="17">
          <cell r="A17" t="str">
            <v>HIGHWAY VEHICLES</v>
          </cell>
          <cell r="B17">
            <v>16910</v>
          </cell>
          <cell r="C17">
            <v>15392</v>
          </cell>
          <cell r="D17">
            <v>13869</v>
          </cell>
          <cell r="E17">
            <v>12354</v>
          </cell>
          <cell r="F17">
            <v>9388</v>
          </cell>
          <cell r="G17">
            <v>8860</v>
          </cell>
          <cell r="H17">
            <v>8332</v>
          </cell>
          <cell r="I17">
            <v>7804</v>
          </cell>
          <cell r="J17">
            <v>7277</v>
          </cell>
          <cell r="K17">
            <v>6749</v>
          </cell>
          <cell r="L17">
            <v>6220.77</v>
          </cell>
          <cell r="M17">
            <v>5985.4059999999999</v>
          </cell>
          <cell r="N17">
            <v>5859.2250000000004</v>
          </cell>
          <cell r="O17">
            <v>5680.576</v>
          </cell>
          <cell r="P17">
            <v>5325.3969999999999</v>
          </cell>
          <cell r="Q17">
            <v>4952.0940000000001</v>
          </cell>
          <cell r="R17">
            <v>4013.0587019468799</v>
          </cell>
          <cell r="S17">
            <v>3823.055298635325</v>
          </cell>
          <cell r="T17">
            <v>3633.0518953237706</v>
          </cell>
          <cell r="U17">
            <v>3443.0484920122162</v>
          </cell>
          <cell r="V17">
            <v>3463.5359493725664</v>
          </cell>
          <cell r="W17">
            <v>3484.023406732917</v>
          </cell>
          <cell r="X17">
            <v>3051.8036761990338</v>
          </cell>
          <cell r="Y17">
            <v>2755.536837143849</v>
          </cell>
          <cell r="Z17">
            <v>2765.5451553105568</v>
          </cell>
          <cell r="AA17">
            <v>2871.6001434995187</v>
          </cell>
          <cell r="AB17">
            <v>2707.0430413419504</v>
          </cell>
          <cell r="AC17">
            <v>2542.485939184382</v>
          </cell>
          <cell r="AD17">
            <v>2377.9288370268132</v>
          </cell>
          <cell r="AE17">
            <v>2229.467240762011</v>
          </cell>
          <cell r="AF17">
            <v>1878.99257705334</v>
          </cell>
          <cell r="AG17">
            <v>1814.4365538925201</v>
          </cell>
          <cell r="AH17">
            <v>1612.6713341922787</v>
          </cell>
          <cell r="AI17">
            <v>1496.1661623678635</v>
          </cell>
        </row>
        <row r="18">
          <cell r="A18" t="str">
            <v>OFF-HIGHWAY</v>
          </cell>
          <cell r="B18">
            <v>1616</v>
          </cell>
          <cell r="C18">
            <v>1917</v>
          </cell>
          <cell r="D18">
            <v>2192</v>
          </cell>
          <cell r="E18">
            <v>2439</v>
          </cell>
          <cell r="F18">
            <v>2662</v>
          </cell>
          <cell r="G18">
            <v>2709</v>
          </cell>
          <cell r="H18">
            <v>2754</v>
          </cell>
          <cell r="I18">
            <v>2799</v>
          </cell>
          <cell r="J18">
            <v>2845</v>
          </cell>
          <cell r="K18">
            <v>2890</v>
          </cell>
          <cell r="L18">
            <v>2934.9830000000002</v>
          </cell>
          <cell r="M18">
            <v>2751.8519999999999</v>
          </cell>
          <cell r="N18">
            <v>2673.2869999999998</v>
          </cell>
          <cell r="O18">
            <v>2681.7049999999999</v>
          </cell>
          <cell r="P18">
            <v>2643.7060000000001</v>
          </cell>
          <cell r="Q18">
            <v>2622.3560000000002</v>
          </cell>
          <cell r="R18">
            <v>3085.9742675889952</v>
          </cell>
          <cell r="S18">
            <v>3012.6602563968736</v>
          </cell>
          <cell r="T18">
            <v>2939.346245204752</v>
          </cell>
          <cell r="U18">
            <v>2866.0322340126295</v>
          </cell>
          <cell r="V18">
            <v>2746.3183672439509</v>
          </cell>
          <cell r="W18">
            <v>2626.6045004752732</v>
          </cell>
          <cell r="X18">
            <v>2545.9161105868184</v>
          </cell>
          <cell r="Y18">
            <v>2369.8993362257002</v>
          </cell>
          <cell r="Z18">
            <v>2295.0827001992702</v>
          </cell>
          <cell r="AA18">
            <v>2157.0388716657062</v>
          </cell>
          <cell r="AB18">
            <v>2024.7565972430848</v>
          </cell>
          <cell r="AC18">
            <v>1892.4743228204634</v>
          </cell>
          <cell r="AD18">
            <v>1760.192048397842</v>
          </cell>
          <cell r="AE18">
            <v>1582.0368230211313</v>
          </cell>
          <cell r="AF18">
            <v>1287.6081069614299</v>
          </cell>
          <cell r="AG18">
            <v>1225.7263722677101</v>
          </cell>
          <cell r="AH18">
            <v>1189.9606003240583</v>
          </cell>
          <cell r="AI18">
            <v>1189.9606003240583</v>
          </cell>
        </row>
        <row r="19">
          <cell r="R19">
            <v>3970.3082495268764</v>
          </cell>
          <cell r="S19">
            <v>4192.6286449138051</v>
          </cell>
        </row>
      </sheetData>
      <sheetData sheetId="9">
        <row r="8">
          <cell r="N8">
            <v>28.863070746600428</v>
          </cell>
          <cell r="O8">
            <v>27.771599346113923</v>
          </cell>
        </row>
        <row r="9">
          <cell r="N9">
            <v>16.757829308889423</v>
          </cell>
          <cell r="O9">
            <v>17.682545782542267</v>
          </cell>
        </row>
        <row r="10">
          <cell r="N10">
            <v>18.335217068074467</v>
          </cell>
          <cell r="O10">
            <v>18.148873130664224</v>
          </cell>
        </row>
        <row r="11">
          <cell r="N11">
            <v>23.12303813458141</v>
          </cell>
          <cell r="O11">
            <v>21.336391936676655</v>
          </cell>
        </row>
        <row r="12">
          <cell r="N12">
            <v>3.2484630790744005</v>
          </cell>
          <cell r="O12">
            <v>3.0723200494619536</v>
          </cell>
        </row>
        <row r="13">
          <cell r="N13">
            <v>2.8796067099822005</v>
          </cell>
          <cell r="O13">
            <v>2.4138357047503041</v>
          </cell>
        </row>
        <row r="14">
          <cell r="N14">
            <v>177.23902321567707</v>
          </cell>
          <cell r="O14">
            <v>178.04404555208677</v>
          </cell>
        </row>
        <row r="15">
          <cell r="N15">
            <v>0.29581800096790001</v>
          </cell>
          <cell r="O15">
            <v>0.31790533737545706</v>
          </cell>
        </row>
        <row r="16">
          <cell r="N16">
            <v>0.73076576589179998</v>
          </cell>
          <cell r="O16">
            <v>0.68437636488273335</v>
          </cell>
        </row>
        <row r="17">
          <cell r="N17">
            <v>25.762770265110309</v>
          </cell>
          <cell r="O17">
            <v>26.448957430173621</v>
          </cell>
        </row>
        <row r="18">
          <cell r="A18" t="str">
            <v>HIGHWAY VEHICLES</v>
          </cell>
          <cell r="B18">
            <v>155</v>
          </cell>
          <cell r="C18">
            <v>169</v>
          </cell>
          <cell r="D18">
            <v>182</v>
          </cell>
          <cell r="E18">
            <v>195</v>
          </cell>
          <cell r="F18">
            <v>209</v>
          </cell>
          <cell r="G18">
            <v>222</v>
          </cell>
          <cell r="H18">
            <v>236</v>
          </cell>
          <cell r="I18">
            <v>265</v>
          </cell>
          <cell r="J18">
            <v>256</v>
          </cell>
          <cell r="K18">
            <v>267</v>
          </cell>
          <cell r="L18">
            <v>275</v>
          </cell>
          <cell r="M18">
            <v>278</v>
          </cell>
          <cell r="N18">
            <v>155.22697397846358</v>
          </cell>
          <cell r="O18">
            <v>152.08354276631124</v>
          </cell>
          <cell r="P18">
            <v>148.9401115541589</v>
          </cell>
          <cell r="Q18">
            <v>145.79668034200657</v>
          </cell>
          <cell r="R18">
            <v>146.25015769555102</v>
          </cell>
          <cell r="S18">
            <v>146.70363504909548</v>
          </cell>
          <cell r="T18">
            <v>137.70739153417773</v>
          </cell>
          <cell r="U18">
            <v>133.04411790049494</v>
          </cell>
          <cell r="V18">
            <v>128.38084426681215</v>
          </cell>
          <cell r="W18">
            <v>123.71757063312936</v>
          </cell>
          <cell r="X18">
            <v>118.71372078364634</v>
          </cell>
          <cell r="Y18">
            <v>113.70987093416332</v>
          </cell>
          <cell r="Z18">
            <v>108.7060210846803</v>
          </cell>
          <cell r="AA18">
            <v>105.49310588250698</v>
          </cell>
          <cell r="AB18">
            <v>101.20540900802</v>
          </cell>
          <cell r="AC18">
            <v>100.604865248794</v>
          </cell>
          <cell r="AD18">
            <v>94.368114754483898</v>
          </cell>
          <cell r="AE18">
            <v>92.612463611588893</v>
          </cell>
        </row>
        <row r="19">
          <cell r="N19">
            <v>2.6742859978568556</v>
          </cell>
          <cell r="O19">
            <v>2.7070780186658872</v>
          </cell>
        </row>
        <row r="22">
          <cell r="O22"/>
        </row>
        <row r="25">
          <cell r="O25">
            <v>4005.1291414877496</v>
          </cell>
        </row>
        <row r="26">
          <cell r="O26">
            <v>3554.4176700680446</v>
          </cell>
        </row>
        <row r="27">
          <cell r="O27">
            <v>450.71147141970505</v>
          </cell>
        </row>
        <row r="28">
          <cell r="O28">
            <v>224.7388834884996</v>
          </cell>
        </row>
        <row r="29">
          <cell r="O29">
            <v>3780.39025799925</v>
          </cell>
        </row>
        <row r="30">
          <cell r="A30" t="str">
            <v>Miscellaneous without wildfires</v>
          </cell>
          <cell r="N30">
            <v>3314.2412230780219</v>
          </cell>
          <cell r="O30">
            <v>3329.678786579545</v>
          </cell>
          <cell r="P30">
            <v>3345.1163500810676</v>
          </cell>
          <cell r="Q30">
            <v>3360.5539135825898</v>
          </cell>
          <cell r="R30">
            <v>3517.9628249658599</v>
          </cell>
          <cell r="S30">
            <v>3675.3717363491305</v>
          </cell>
          <cell r="T30">
            <v>3764.5937986634335</v>
          </cell>
          <cell r="U30">
            <v>3741.7123866925194</v>
          </cell>
          <cell r="V30">
            <v>3718.8309747216053</v>
          </cell>
          <cell r="W30">
            <v>3496.1784252738144</v>
          </cell>
          <cell r="X30">
            <v>3296.407287796937</v>
          </cell>
          <cell r="Y30">
            <v>3297.0603919673044</v>
          </cell>
          <cell r="Z30">
            <v>3096.6361503200601</v>
          </cell>
          <cell r="AA30">
            <v>3300.2800753605866</v>
          </cell>
          <cell r="AB30">
            <v>3503.9240004011131</v>
          </cell>
          <cell r="AC30">
            <v>3707.56792544164</v>
          </cell>
          <cell r="AD30">
            <v>3707.56792544164</v>
          </cell>
          <cell r="AE30">
            <v>3707.56792544164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evelopmentOfData"/>
      <sheetName val="CO"/>
      <sheetName val="NOX"/>
      <sheetName val="PM10Primary"/>
      <sheetName val="PM25Primary"/>
      <sheetName val="SO2"/>
      <sheetName val="VOC"/>
      <sheetName val="NH3"/>
      <sheetName val="Black Carbon"/>
      <sheetName val="Organic Carbon"/>
    </sheetNames>
    <sheetDataSet>
      <sheetData sheetId="0"/>
      <sheetData sheetId="1"/>
      <sheetData sheetId="2">
        <row r="7">
          <cell r="A7" t="str">
            <v>FUEL COMB. ELEC. UTIL.</v>
          </cell>
          <cell r="R7">
            <v>656.58874759000003</v>
          </cell>
          <cell r="S7">
            <v>655.73343573</v>
          </cell>
        </row>
        <row r="8">
          <cell r="A8" t="str">
            <v>FUEL COMB. INDUSTRIAL</v>
          </cell>
          <cell r="R8">
            <v>1334.5033618</v>
          </cell>
          <cell r="S8">
            <v>1333.4141674</v>
          </cell>
        </row>
        <row r="9">
          <cell r="A9" t="str">
            <v>FUEL COMB. OTHER</v>
          </cell>
          <cell r="B9">
            <v>3625</v>
          </cell>
          <cell r="C9">
            <v>3441</v>
          </cell>
          <cell r="D9">
            <v>6230</v>
          </cell>
          <cell r="E9">
            <v>7525</v>
          </cell>
          <cell r="F9">
            <v>4269</v>
          </cell>
          <cell r="G9">
            <v>4587</v>
          </cell>
          <cell r="H9">
            <v>4849</v>
          </cell>
          <cell r="I9">
            <v>4181</v>
          </cell>
          <cell r="J9">
            <v>4108</v>
          </cell>
          <cell r="K9">
            <v>4506</v>
          </cell>
          <cell r="L9">
            <v>2740.5335399999999</v>
          </cell>
          <cell r="M9">
            <v>2742.2360299999996</v>
          </cell>
          <cell r="N9">
            <v>2727.4366400000004</v>
          </cell>
          <cell r="O9">
            <v>3828.9991940000018</v>
          </cell>
          <cell r="P9">
            <v>3080.9052110000011</v>
          </cell>
          <cell r="Q9">
            <v>3087.9353070000006</v>
          </cell>
          <cell r="R9">
            <v>2612.4641808000001</v>
          </cell>
          <cell r="S9">
            <v>2725.2546422</v>
          </cell>
          <cell r="T9">
            <v>2762.7486697999998</v>
          </cell>
          <cell r="U9">
            <v>2875.5623682</v>
          </cell>
          <cell r="V9">
            <v>2451.3096479000001</v>
          </cell>
          <cell r="W9">
            <v>2677.572412</v>
          </cell>
          <cell r="X9">
            <v>2957.9038870999998</v>
          </cell>
          <cell r="Y9">
            <v>3143.7034064999998</v>
          </cell>
          <cell r="Z9">
            <v>3343.0232237999999</v>
          </cell>
          <cell r="AA9">
            <v>3252.6500468999998</v>
          </cell>
          <cell r="AB9">
            <v>2771.0521171</v>
          </cell>
          <cell r="AC9">
            <v>3518.127007</v>
          </cell>
          <cell r="AD9">
            <v>3529.8267249</v>
          </cell>
          <cell r="AE9">
            <v>3143.2335962000002</v>
          </cell>
          <cell r="AF9">
            <v>2752.6316876999999</v>
          </cell>
          <cell r="AG9">
            <v>2670.7593827999999</v>
          </cell>
          <cell r="AH9">
            <v>3199.9841664999999</v>
          </cell>
          <cell r="AI9">
            <v>3320.3802526999998</v>
          </cell>
          <cell r="AJ9">
            <v>3436.6226190000002</v>
          </cell>
          <cell r="AK9">
            <v>3420.5080538000002</v>
          </cell>
          <cell r="AL9">
            <v>3424.2995725000001</v>
          </cell>
        </row>
        <row r="10">
          <cell r="A10" t="str">
            <v>CHEMICAL &amp; ALLIED PRODUCT MFG</v>
          </cell>
          <cell r="R10">
            <v>283.91226607999999</v>
          </cell>
          <cell r="S10">
            <v>283.91226607999999</v>
          </cell>
        </row>
        <row r="11">
          <cell r="A11" t="str">
            <v>METALS PROCESSING</v>
          </cell>
          <cell r="R11">
            <v>986.72426387999997</v>
          </cell>
          <cell r="S11">
            <v>986.72426387999997</v>
          </cell>
        </row>
        <row r="12">
          <cell r="A12" t="str">
            <v>PETROLEUM &amp; RELATED INDUSTRIES</v>
          </cell>
          <cell r="R12">
            <v>725.04139880000002</v>
          </cell>
          <cell r="S12">
            <v>736.96342478999998</v>
          </cell>
        </row>
        <row r="13">
          <cell r="A13" t="str">
            <v>OTHER INDUSTRIAL PROCESSES</v>
          </cell>
          <cell r="R13">
            <v>588.54989906000003</v>
          </cell>
          <cell r="S13">
            <v>588.54989906000003</v>
          </cell>
        </row>
        <row r="14">
          <cell r="A14" t="str">
            <v>SOLVENT UTILIZATION</v>
          </cell>
          <cell r="R14">
            <v>0</v>
          </cell>
          <cell r="S14">
            <v>0</v>
          </cell>
        </row>
        <row r="15">
          <cell r="A15" t="str">
            <v>STORAGE &amp; TRANSPORT</v>
          </cell>
          <cell r="R15">
            <v>118.0613108</v>
          </cell>
          <cell r="S15">
            <v>118.0613108</v>
          </cell>
        </row>
        <row r="16">
          <cell r="A16" t="str">
            <v>WASTE DISPOSAL &amp; RECYCLING</v>
          </cell>
          <cell r="R16">
            <v>1296.3413661</v>
          </cell>
          <cell r="S16">
            <v>1296.3413661</v>
          </cell>
        </row>
        <row r="17">
          <cell r="A17" t="str">
            <v>HIGHWAY VEHICLES</v>
          </cell>
          <cell r="B17">
            <v>163231</v>
          </cell>
          <cell r="C17">
            <v>153555</v>
          </cell>
          <cell r="D17">
            <v>143827</v>
          </cell>
          <cell r="E17">
            <v>134187</v>
          </cell>
          <cell r="F17">
            <v>110255</v>
          </cell>
          <cell r="G17">
            <v>104980</v>
          </cell>
          <cell r="H17">
            <v>99705</v>
          </cell>
          <cell r="I17">
            <v>94431</v>
          </cell>
          <cell r="J17">
            <v>89156</v>
          </cell>
          <cell r="K17">
            <v>83881</v>
          </cell>
          <cell r="L17">
            <v>78605.994599999976</v>
          </cell>
          <cell r="M17">
            <v>75849.129540000009</v>
          </cell>
          <cell r="N17">
            <v>73244.49222</v>
          </cell>
          <cell r="O17">
            <v>68708.336649999997</v>
          </cell>
          <cell r="P17">
            <v>68060.943259999985</v>
          </cell>
          <cell r="Q17">
            <v>63476.038739999982</v>
          </cell>
          <cell r="R17">
            <v>59633.840161</v>
          </cell>
          <cell r="S17">
            <v>55328.159153000001</v>
          </cell>
          <cell r="T17">
            <v>49739.019268999997</v>
          </cell>
          <cell r="U17">
            <v>45487.113864999999</v>
          </cell>
          <cell r="V17">
            <v>41915.055084</v>
          </cell>
          <cell r="W17">
            <v>37261.716440999997</v>
          </cell>
          <cell r="X17">
            <v>32948.902009999998</v>
          </cell>
          <cell r="Y17">
            <v>30756.366411999999</v>
          </cell>
          <cell r="Z17">
            <v>27568.720885999999</v>
          </cell>
          <cell r="AA17">
            <v>26093.817481999999</v>
          </cell>
          <cell r="AB17">
            <v>24879.681988</v>
          </cell>
          <cell r="AC17">
            <v>24428.054111000001</v>
          </cell>
          <cell r="AD17">
            <v>23628.533393999998</v>
          </cell>
          <cell r="AE17">
            <v>22359.793615999999</v>
          </cell>
          <cell r="AF17">
            <v>18562.972214000001</v>
          </cell>
          <cell r="AG17">
            <v>18168.026086000002</v>
          </cell>
          <cell r="AH17">
            <v>17318.656611999999</v>
          </cell>
          <cell r="AI17">
            <v>16883.652206999999</v>
          </cell>
          <cell r="AJ17">
            <v>14262.128435000001</v>
          </cell>
          <cell r="AK17">
            <v>14617.170056000001</v>
          </cell>
          <cell r="AL17">
            <v>13811.550855</v>
          </cell>
        </row>
        <row r="18">
          <cell r="A18" t="str">
            <v>OFF-HIGHWAY</v>
          </cell>
          <cell r="B18">
            <v>11371</v>
          </cell>
          <cell r="C18">
            <v>14329</v>
          </cell>
          <cell r="D18">
            <v>16685</v>
          </cell>
          <cell r="E18">
            <v>19029</v>
          </cell>
          <cell r="F18">
            <v>21447</v>
          </cell>
          <cell r="G18">
            <v>21934</v>
          </cell>
          <cell r="H18">
            <v>22419</v>
          </cell>
          <cell r="I18">
            <v>22904</v>
          </cell>
          <cell r="J18">
            <v>23389</v>
          </cell>
          <cell r="K18">
            <v>23874</v>
          </cell>
          <cell r="L18">
            <v>24358.496760000005</v>
          </cell>
          <cell r="M18">
            <v>23667.830380000003</v>
          </cell>
          <cell r="N18">
            <v>23688.959260000007</v>
          </cell>
          <cell r="O18">
            <v>23316.011545999998</v>
          </cell>
          <cell r="P18">
            <v>24178.456670999993</v>
          </cell>
          <cell r="Q18">
            <v>24676.658330000006</v>
          </cell>
          <cell r="R18">
            <v>21410.961771999999</v>
          </cell>
          <cell r="S18">
            <v>20994.709891999999</v>
          </cell>
          <cell r="T18">
            <v>20559.205673</v>
          </cell>
          <cell r="U18">
            <v>20144.677025000001</v>
          </cell>
          <cell r="V18">
            <v>18933.112469</v>
          </cell>
          <cell r="W18">
            <v>17732.426777000001</v>
          </cell>
          <cell r="X18">
            <v>16505.247877999998</v>
          </cell>
          <cell r="Y18">
            <v>15442.480131</v>
          </cell>
          <cell r="Z18">
            <v>14425.184775</v>
          </cell>
          <cell r="AA18">
            <v>13474.920141000001</v>
          </cell>
          <cell r="AB18">
            <v>12944.013878</v>
          </cell>
          <cell r="AC18">
            <v>12418.489002</v>
          </cell>
          <cell r="AD18">
            <v>11891.978292</v>
          </cell>
          <cell r="AE18">
            <v>11702.455629</v>
          </cell>
          <cell r="AF18">
            <v>11462.685106000001</v>
          </cell>
          <cell r="AG18">
            <v>11347.150533</v>
          </cell>
          <cell r="AH18">
            <v>11367.721847999999</v>
          </cell>
          <cell r="AI18">
            <v>11358.867636999999</v>
          </cell>
          <cell r="AJ18">
            <v>11692.667473</v>
          </cell>
          <cell r="AK18">
            <v>11741.650129</v>
          </cell>
          <cell r="AL18">
            <v>11801.138763999999</v>
          </cell>
        </row>
        <row r="19">
          <cell r="A19" t="str">
            <v>MISCELLANEOUS</v>
          </cell>
          <cell r="R19">
            <v>9768.8473190000004</v>
          </cell>
          <cell r="S19">
            <v>14777.392199</v>
          </cell>
        </row>
      </sheetData>
      <sheetData sheetId="3">
        <row r="7">
          <cell r="R7">
            <v>4710.9786530000001</v>
          </cell>
          <cell r="S7">
            <v>4403.8774667999996</v>
          </cell>
        </row>
        <row r="8">
          <cell r="R8">
            <v>2046.2985242</v>
          </cell>
          <cell r="S8">
            <v>2046.4127512</v>
          </cell>
        </row>
        <row r="9">
          <cell r="R9">
            <v>735.62228747999995</v>
          </cell>
          <cell r="S9">
            <v>736.85318325000003</v>
          </cell>
        </row>
        <row r="10">
          <cell r="R10">
            <v>69.832240677000001</v>
          </cell>
          <cell r="S10">
            <v>69.832240677000001</v>
          </cell>
        </row>
        <row r="11">
          <cell r="R11">
            <v>68.880899483999997</v>
          </cell>
          <cell r="S11">
            <v>68.880899483999997</v>
          </cell>
        </row>
        <row r="12">
          <cell r="A12" t="str">
            <v>PETROLEUM &amp; RELATED INDUSTRIES</v>
          </cell>
          <cell r="B12">
            <v>240</v>
          </cell>
          <cell r="C12">
            <v>63</v>
          </cell>
          <cell r="D12">
            <v>72</v>
          </cell>
          <cell r="E12">
            <v>124</v>
          </cell>
          <cell r="F12">
            <v>153</v>
          </cell>
          <cell r="G12">
            <v>121</v>
          </cell>
          <cell r="H12">
            <v>148</v>
          </cell>
          <cell r="I12">
            <v>123</v>
          </cell>
          <cell r="J12">
            <v>117</v>
          </cell>
          <cell r="K12">
            <v>110</v>
          </cell>
          <cell r="L12">
            <v>139.08267999999998</v>
          </cell>
          <cell r="M12">
            <v>143.15672000000001</v>
          </cell>
          <cell r="N12">
            <v>142.97984</v>
          </cell>
          <cell r="O12">
            <v>120.085521</v>
          </cell>
          <cell r="P12">
            <v>122.131897</v>
          </cell>
          <cell r="Q12">
            <v>124.29669899999999</v>
          </cell>
          <cell r="R12">
            <v>571.07890176000001</v>
          </cell>
          <cell r="S12">
            <v>606.26070945000004</v>
          </cell>
          <cell r="T12">
            <v>634.21757506999995</v>
          </cell>
          <cell r="U12">
            <v>667.82478185000002</v>
          </cell>
          <cell r="V12">
            <v>697.19383791999996</v>
          </cell>
          <cell r="W12">
            <v>716.21162820999996</v>
          </cell>
          <cell r="X12">
            <v>773.54398682999999</v>
          </cell>
          <cell r="Y12">
            <v>680.05669291000004</v>
          </cell>
          <cell r="Z12">
            <v>684.46945386000004</v>
          </cell>
          <cell r="AA12">
            <v>763.68738074999999</v>
          </cell>
          <cell r="AB12">
            <v>850.91986757999996</v>
          </cell>
          <cell r="AC12">
            <v>700.54867574000002</v>
          </cell>
          <cell r="AD12">
            <v>748.66114995999999</v>
          </cell>
          <cell r="AE12">
            <v>670.28241374000004</v>
          </cell>
          <cell r="AF12">
            <v>611.60619869000004</v>
          </cell>
          <cell r="AG12">
            <v>579.18249164999997</v>
          </cell>
          <cell r="AH12">
            <v>574.47540142000003</v>
          </cell>
          <cell r="AI12">
            <v>546.02140878</v>
          </cell>
          <cell r="AJ12">
            <v>612.91401184999995</v>
          </cell>
          <cell r="AK12">
            <v>758.62944093999999</v>
          </cell>
          <cell r="AL12">
            <v>758.58224693</v>
          </cell>
        </row>
        <row r="13">
          <cell r="R13">
            <v>432.08292911000001</v>
          </cell>
          <cell r="S13">
            <v>432.02986965000002</v>
          </cell>
        </row>
        <row r="14">
          <cell r="R14">
            <v>1E-4</v>
          </cell>
          <cell r="S14">
            <v>1E-4</v>
          </cell>
        </row>
        <row r="15">
          <cell r="R15">
            <v>19.073714494000001</v>
          </cell>
          <cell r="S15">
            <v>19.073714494000001</v>
          </cell>
        </row>
        <row r="16">
          <cell r="R16">
            <v>55.461705174000002</v>
          </cell>
          <cell r="S16">
            <v>55.461705174000002</v>
          </cell>
        </row>
        <row r="17">
          <cell r="A17" t="str">
            <v>HIGHWAY VEHICLES</v>
          </cell>
          <cell r="B17">
            <v>12624</v>
          </cell>
          <cell r="C17">
            <v>12061</v>
          </cell>
          <cell r="D17">
            <v>11493</v>
          </cell>
          <cell r="E17">
            <v>10932</v>
          </cell>
          <cell r="F17">
            <v>9592</v>
          </cell>
          <cell r="G17">
            <v>9449</v>
          </cell>
          <cell r="H17">
            <v>9306</v>
          </cell>
          <cell r="I17">
            <v>9162</v>
          </cell>
          <cell r="J17">
            <v>9019</v>
          </cell>
          <cell r="K17">
            <v>8876</v>
          </cell>
          <cell r="L17">
            <v>8732.7439600000016</v>
          </cell>
          <cell r="M17">
            <v>8791.7872799999986</v>
          </cell>
          <cell r="N17">
            <v>8619.2681699999994</v>
          </cell>
          <cell r="O17">
            <v>8371.3374299999996</v>
          </cell>
          <cell r="P17">
            <v>8393.5218599999989</v>
          </cell>
          <cell r="Q17">
            <v>7774.1959100000004</v>
          </cell>
          <cell r="R17">
            <v>12805.317056</v>
          </cell>
          <cell r="S17">
            <v>12314.087898</v>
          </cell>
          <cell r="T17">
            <v>11365.280153</v>
          </cell>
          <cell r="U17">
            <v>10414.990852000001</v>
          </cell>
          <cell r="V17">
            <v>9775.4400277999994</v>
          </cell>
          <cell r="W17">
            <v>8689.8897840000009</v>
          </cell>
          <cell r="X17">
            <v>8083.5541649999996</v>
          </cell>
          <cell r="Y17">
            <v>7293.9996867999998</v>
          </cell>
          <cell r="Z17">
            <v>7232.3828356000004</v>
          </cell>
          <cell r="AA17">
            <v>6460.6320808999999</v>
          </cell>
          <cell r="AB17">
            <v>5936.6976941000003</v>
          </cell>
          <cell r="AC17">
            <v>5435.3332948999996</v>
          </cell>
          <cell r="AD17">
            <v>4858.1132214999998</v>
          </cell>
          <cell r="AE17">
            <v>4269.8238265999998</v>
          </cell>
          <cell r="AF17">
            <v>3579.2344760000001</v>
          </cell>
          <cell r="AG17">
            <v>3239.8421699</v>
          </cell>
          <cell r="AH17">
            <v>2883.1191779000001</v>
          </cell>
          <cell r="AI17">
            <v>2820.5925926999998</v>
          </cell>
          <cell r="AJ17">
            <v>2344.9975617999999</v>
          </cell>
          <cell r="AK17">
            <v>2279.8636182</v>
          </cell>
          <cell r="AL17">
            <v>1972.6975064000001</v>
          </cell>
        </row>
        <row r="18">
          <cell r="A18" t="str">
            <v>OFF-HIGHWAY</v>
          </cell>
          <cell r="B18">
            <v>2652</v>
          </cell>
          <cell r="C18">
            <v>2968</v>
          </cell>
          <cell r="D18">
            <v>3353</v>
          </cell>
          <cell r="E18">
            <v>3576</v>
          </cell>
          <cell r="F18">
            <v>3781</v>
          </cell>
          <cell r="G18">
            <v>3849</v>
          </cell>
          <cell r="H18">
            <v>3915</v>
          </cell>
          <cell r="I18">
            <v>3981</v>
          </cell>
          <cell r="J18">
            <v>4047</v>
          </cell>
          <cell r="K18">
            <v>4113</v>
          </cell>
          <cell r="L18">
            <v>4179.20856</v>
          </cell>
          <cell r="M18">
            <v>4178.1268799999998</v>
          </cell>
          <cell r="N18">
            <v>4156.3456699999997</v>
          </cell>
          <cell r="O18">
            <v>4084.4155989999999</v>
          </cell>
          <cell r="P18">
            <v>4166.9662539999999</v>
          </cell>
          <cell r="Q18">
            <v>4156.0193380000001</v>
          </cell>
          <cell r="R18">
            <v>3559.3517333999998</v>
          </cell>
          <cell r="S18">
            <v>3641.8725653000001</v>
          </cell>
          <cell r="T18">
            <v>3453.3141962</v>
          </cell>
          <cell r="U18">
            <v>3504.5742630999998</v>
          </cell>
          <cell r="V18">
            <v>3398.6093707</v>
          </cell>
          <cell r="W18">
            <v>3286.589285</v>
          </cell>
          <cell r="X18">
            <v>3081.2281932999999</v>
          </cell>
          <cell r="Y18">
            <v>2810.2007434000002</v>
          </cell>
          <cell r="Z18">
            <v>2727.5765704999999</v>
          </cell>
          <cell r="AA18">
            <v>2642.0198314999998</v>
          </cell>
          <cell r="AB18">
            <v>2501.9360359000002</v>
          </cell>
          <cell r="AC18">
            <v>2428.3325946999998</v>
          </cell>
          <cell r="AD18">
            <v>2374.2764041</v>
          </cell>
          <cell r="AE18">
            <v>2326.2312301000002</v>
          </cell>
          <cell r="AF18">
            <v>2151.4034796000001</v>
          </cell>
          <cell r="AG18">
            <v>2103.9895544000001</v>
          </cell>
          <cell r="AH18">
            <v>2061.3169825</v>
          </cell>
          <cell r="AI18">
            <v>1943.0572810000001</v>
          </cell>
          <cell r="AJ18">
            <v>1643.4631277999999</v>
          </cell>
          <cell r="AK18">
            <v>1629.2356265999999</v>
          </cell>
          <cell r="AL18">
            <v>1585.5157629</v>
          </cell>
        </row>
        <row r="19">
          <cell r="R19">
            <v>179.8955129</v>
          </cell>
          <cell r="S19">
            <v>215.99446470000001</v>
          </cell>
        </row>
      </sheetData>
      <sheetData sheetId="4"/>
      <sheetData sheetId="5">
        <row r="7">
          <cell r="A7" t="str">
            <v>FUEL COMB. ELEC. UTIL.</v>
          </cell>
          <cell r="R7">
            <v>502.05080815999997</v>
          </cell>
        </row>
        <row r="8">
          <cell r="A8" t="str">
            <v>FUEL COMB. INDUSTRIAL</v>
          </cell>
          <cell r="R8">
            <v>213.49041930999999</v>
          </cell>
        </row>
        <row r="9">
          <cell r="A9" t="str">
            <v>FUEL COMB. OTHER</v>
          </cell>
          <cell r="R9">
            <v>332.39163560999998</v>
          </cell>
        </row>
        <row r="10">
          <cell r="A10" t="str">
            <v>CHEMICAL &amp; ALLIED PRODUCT MFG</v>
          </cell>
          <cell r="R10">
            <v>20.678047994</v>
          </cell>
        </row>
        <row r="11">
          <cell r="A11" t="str">
            <v>METALS PROCESSING</v>
          </cell>
          <cell r="R11">
            <v>63.507938138999997</v>
          </cell>
        </row>
        <row r="12">
          <cell r="A12" t="str">
            <v>PETROLEUM &amp; RELATED INDUSTRIES</v>
          </cell>
          <cell r="R12">
            <v>35.965757988</v>
          </cell>
        </row>
        <row r="13">
          <cell r="A13" t="str">
            <v>OTHER INDUSTRIAL PROCESSES</v>
          </cell>
          <cell r="R13">
            <v>316.76538176999998</v>
          </cell>
        </row>
        <row r="14">
          <cell r="A14" t="str">
            <v>SOLVENT UTILIZATION</v>
          </cell>
          <cell r="R14">
            <v>6.3885401999999999E-3</v>
          </cell>
        </row>
        <row r="15">
          <cell r="A15" t="str">
            <v>STORAGE &amp; TRANSPORT</v>
          </cell>
          <cell r="R15">
            <v>21.954106863</v>
          </cell>
        </row>
        <row r="16">
          <cell r="A16" t="str">
            <v>WASTE DISPOSAL &amp; RECYCLING</v>
          </cell>
          <cell r="R16">
            <v>202.07247280999999</v>
          </cell>
        </row>
        <row r="17">
          <cell r="A17" t="str">
            <v>HIGHWAY VEHICLES</v>
          </cell>
          <cell r="B17">
            <v>323</v>
          </cell>
          <cell r="C17">
            <v>308</v>
          </cell>
          <cell r="D17">
            <v>292</v>
          </cell>
          <cell r="E17">
            <v>276</v>
          </cell>
          <cell r="F17">
            <v>261</v>
          </cell>
          <cell r="G17">
            <v>245</v>
          </cell>
          <cell r="H17">
            <v>228.57900000000001</v>
          </cell>
          <cell r="I17">
            <v>215.53899999999999</v>
          </cell>
          <cell r="J17">
            <v>199.13399999999999</v>
          </cell>
          <cell r="K17">
            <v>183.89699999999999</v>
          </cell>
          <cell r="L17">
            <v>173.01900000000001</v>
          </cell>
          <cell r="M17">
            <v>157.238</v>
          </cell>
          <cell r="N17">
            <v>340.35475493000001</v>
          </cell>
          <cell r="O17">
            <v>337.36182450000001</v>
          </cell>
          <cell r="P17">
            <v>330.59656937</v>
          </cell>
          <cell r="Q17">
            <v>317.1681069</v>
          </cell>
          <cell r="R17">
            <v>310.56583033999999</v>
          </cell>
          <cell r="S17">
            <v>268.24543576000002</v>
          </cell>
          <cell r="T17">
            <v>251.81105916000001</v>
          </cell>
          <cell r="U17">
            <v>226.72401010999999</v>
          </cell>
          <cell r="V17">
            <v>237.12985452999999</v>
          </cell>
          <cell r="W17">
            <v>201.20258931000001</v>
          </cell>
          <cell r="X17">
            <v>181.75602212000001</v>
          </cell>
          <cell r="Y17">
            <v>169.52159470000001</v>
          </cell>
          <cell r="Z17">
            <v>150.62417203999999</v>
          </cell>
          <cell r="AA17">
            <v>132.45132946999999</v>
          </cell>
          <cell r="AB17">
            <v>114.87786435</v>
          </cell>
          <cell r="AC17">
            <v>100.93825064000001</v>
          </cell>
          <cell r="AD17">
            <v>89.512593745000004</v>
          </cell>
          <cell r="AE17">
            <v>95.519725417000004</v>
          </cell>
          <cell r="AF17">
            <v>79.261548262999995</v>
          </cell>
          <cell r="AG17">
            <v>75.24373104</v>
          </cell>
          <cell r="AH17">
            <v>69.209752108000004</v>
          </cell>
          <cell r="AI17">
            <v>63.175773274999997</v>
          </cell>
        </row>
        <row r="18">
          <cell r="A18" t="str">
            <v>OFF-HIGHWAY</v>
          </cell>
          <cell r="B18">
            <v>300</v>
          </cell>
          <cell r="C18">
            <v>303</v>
          </cell>
          <cell r="D18">
            <v>305</v>
          </cell>
          <cell r="E18">
            <v>307</v>
          </cell>
          <cell r="F18">
            <v>309</v>
          </cell>
          <cell r="G18">
            <v>311</v>
          </cell>
          <cell r="H18">
            <v>312.92500000000001</v>
          </cell>
          <cell r="I18">
            <v>308.66199999999998</v>
          </cell>
          <cell r="J18">
            <v>304.28899999999999</v>
          </cell>
          <cell r="K18">
            <v>307.142</v>
          </cell>
          <cell r="L18">
            <v>295.245</v>
          </cell>
          <cell r="M18">
            <v>289.99</v>
          </cell>
          <cell r="N18">
            <v>272.28293833999999</v>
          </cell>
          <cell r="O18">
            <v>269.94972747000003</v>
          </cell>
          <cell r="P18">
            <v>258.28444435</v>
          </cell>
          <cell r="Q18">
            <v>254.82802552000001</v>
          </cell>
          <cell r="R18">
            <v>242.14171339000001</v>
          </cell>
          <cell r="S18">
            <v>227.63626596</v>
          </cell>
          <cell r="T18">
            <v>213.52419325</v>
          </cell>
          <cell r="U18">
            <v>198.88111384000001</v>
          </cell>
          <cell r="V18">
            <v>189.88407236</v>
          </cell>
          <cell r="W18">
            <v>181.36456666000001</v>
          </cell>
          <cell r="X18">
            <v>172.32814934999999</v>
          </cell>
          <cell r="Y18">
            <v>165.25918109</v>
          </cell>
          <cell r="Z18">
            <v>158.86998194</v>
          </cell>
          <cell r="AA18">
            <v>149.95999723</v>
          </cell>
          <cell r="AB18">
            <v>137.38373206</v>
          </cell>
          <cell r="AC18">
            <v>132.10903150999999</v>
          </cell>
          <cell r="AD18">
            <v>126.45148976</v>
          </cell>
          <cell r="AE18">
            <v>120.01661661</v>
          </cell>
          <cell r="AF18">
            <v>105.19514371</v>
          </cell>
          <cell r="AG18">
            <v>102.62283924</v>
          </cell>
          <cell r="AH18">
            <v>98.431548194000001</v>
          </cell>
          <cell r="AI18">
            <v>93.942483826</v>
          </cell>
        </row>
        <row r="19">
          <cell r="A19" t="str">
            <v>MISCELLANEOUS</v>
          </cell>
          <cell r="R19">
            <v>2969.3989915000002</v>
          </cell>
        </row>
      </sheetData>
      <sheetData sheetId="6">
        <row r="7">
          <cell r="A7" t="str">
            <v>FUEL COMB. ELEC. UTIL.</v>
          </cell>
          <cell r="R7">
            <v>10425.924895</v>
          </cell>
        </row>
        <row r="8">
          <cell r="A8" t="str">
            <v>FUEL COMB. INDUSTRIAL</v>
          </cell>
          <cell r="R8">
            <v>1737.0419162999999</v>
          </cell>
        </row>
        <row r="9">
          <cell r="A9" t="str">
            <v>FUEL COMB. OTHER</v>
          </cell>
          <cell r="R9">
            <v>579.44496762000006</v>
          </cell>
        </row>
        <row r="10">
          <cell r="A10" t="str">
            <v>CHEMICAL &amp; ALLIED PRODUCT MFG</v>
          </cell>
          <cell r="R10">
            <v>259.09939635000001</v>
          </cell>
        </row>
        <row r="11">
          <cell r="A11" t="str">
            <v>METALS PROCESSING</v>
          </cell>
          <cell r="R11">
            <v>212.94528890000001</v>
          </cell>
        </row>
        <row r="12">
          <cell r="A12" t="str">
            <v>PETROLEUM &amp; RELATED INDUSTRIES</v>
          </cell>
          <cell r="R12">
            <v>289.98513643000001</v>
          </cell>
        </row>
        <row r="13">
          <cell r="A13" t="str">
            <v>OTHER INDUSTRIAL PROCESSES</v>
          </cell>
          <cell r="R13">
            <v>326.53275712999999</v>
          </cell>
        </row>
        <row r="14">
          <cell r="A14" t="str">
            <v>SOLVENT UTILIZATION</v>
          </cell>
          <cell r="R14">
            <v>0</v>
          </cell>
        </row>
        <row r="15">
          <cell r="A15" t="str">
            <v>STORAGE &amp; TRANSPORT</v>
          </cell>
          <cell r="R15">
            <v>4.6046159550999999</v>
          </cell>
        </row>
        <row r="16">
          <cell r="A16" t="str">
            <v>WASTE DISPOSAL &amp; RECYCLING</v>
          </cell>
          <cell r="R16">
            <v>23.336211192</v>
          </cell>
        </row>
        <row r="17">
          <cell r="A17" t="str">
            <v>HIGHWAY VEHICLES</v>
          </cell>
          <cell r="B17">
            <v>273</v>
          </cell>
          <cell r="C17">
            <v>334</v>
          </cell>
          <cell r="D17">
            <v>394</v>
          </cell>
          <cell r="E17">
            <v>455</v>
          </cell>
          <cell r="F17">
            <v>503</v>
          </cell>
          <cell r="G17">
            <v>469</v>
          </cell>
          <cell r="H17">
            <v>436</v>
          </cell>
          <cell r="I17">
            <v>402</v>
          </cell>
          <cell r="J17">
            <v>369</v>
          </cell>
          <cell r="K17">
            <v>335</v>
          </cell>
          <cell r="L17">
            <v>301.66485999999998</v>
          </cell>
          <cell r="M17">
            <v>303.66233</v>
          </cell>
          <cell r="N17">
            <v>300.39059999999995</v>
          </cell>
          <cell r="O17">
            <v>300.43069000000003</v>
          </cell>
          <cell r="P17">
            <v>259.57540999999998</v>
          </cell>
          <cell r="Q17">
            <v>247.74441000000002</v>
          </cell>
          <cell r="R17">
            <v>243.52587204</v>
          </cell>
          <cell r="S17">
            <v>246.76255609</v>
          </cell>
          <cell r="T17">
            <v>181.8033829</v>
          </cell>
          <cell r="U17">
            <v>117.26998902</v>
          </cell>
          <cell r="V17">
            <v>107.72462432</v>
          </cell>
          <cell r="W17">
            <v>38.452949902</v>
          </cell>
          <cell r="X17">
            <v>36.157294506</v>
          </cell>
          <cell r="Y17">
            <v>34.353475082000003</v>
          </cell>
          <cell r="Z17">
            <v>35.387409269999999</v>
          </cell>
          <cell r="AA17">
            <v>27.247588214</v>
          </cell>
          <cell r="AB17">
            <v>27.890823864000001</v>
          </cell>
          <cell r="AC17">
            <v>27.431869605999999</v>
          </cell>
          <cell r="AD17">
            <v>27.763003034</v>
          </cell>
          <cell r="AE17">
            <v>26.515952532</v>
          </cell>
          <cell r="AF17">
            <v>26.153861798000001</v>
          </cell>
          <cell r="AG17">
            <v>23.565360106</v>
          </cell>
          <cell r="AH17">
            <v>22.788507231000001</v>
          </cell>
          <cell r="AI17">
            <v>16.771441446000001</v>
          </cell>
          <cell r="AJ17">
            <v>9.8707804774000003</v>
          </cell>
          <cell r="AK17">
            <v>8.8985386897000005</v>
          </cell>
          <cell r="AL17">
            <v>10.088341078999999</v>
          </cell>
        </row>
        <row r="18">
          <cell r="A18" t="str">
            <v>OFF-HIGHWAY</v>
          </cell>
          <cell r="B18">
            <v>278</v>
          </cell>
          <cell r="C18">
            <v>301</v>
          </cell>
          <cell r="D18">
            <v>323</v>
          </cell>
          <cell r="E18">
            <v>354</v>
          </cell>
          <cell r="F18">
            <v>371</v>
          </cell>
          <cell r="G18">
            <v>379</v>
          </cell>
          <cell r="H18">
            <v>385</v>
          </cell>
          <cell r="I18">
            <v>392</v>
          </cell>
          <cell r="J18">
            <v>399</v>
          </cell>
          <cell r="K18">
            <v>406</v>
          </cell>
          <cell r="L18">
            <v>413.12122999999997</v>
          </cell>
          <cell r="M18">
            <v>421.73505999999998</v>
          </cell>
          <cell r="N18">
            <v>431.67328000000003</v>
          </cell>
          <cell r="O18">
            <v>475.375519</v>
          </cell>
          <cell r="P18">
            <v>436.97895500000004</v>
          </cell>
          <cell r="Q18">
            <v>440.08677</v>
          </cell>
          <cell r="R18">
            <v>660.08195609999996</v>
          </cell>
          <cell r="S18">
            <v>699.21803563000003</v>
          </cell>
          <cell r="T18">
            <v>674.74803353000004</v>
          </cell>
          <cell r="U18">
            <v>681.11055982000005</v>
          </cell>
          <cell r="V18">
            <v>617.29782181999997</v>
          </cell>
          <cell r="W18">
            <v>250.96246436999999</v>
          </cell>
          <cell r="X18">
            <v>183.77912443</v>
          </cell>
          <cell r="Y18">
            <v>163.96500306999999</v>
          </cell>
          <cell r="Z18">
            <v>129.69642077</v>
          </cell>
          <cell r="AA18">
            <v>118.96586421000001</v>
          </cell>
          <cell r="AB18">
            <v>82.612196014000006</v>
          </cell>
          <cell r="AC18">
            <v>83.120007713000007</v>
          </cell>
          <cell r="AD18">
            <v>84.395830685000007</v>
          </cell>
          <cell r="AE18">
            <v>26.42675165</v>
          </cell>
          <cell r="AF18">
            <v>23.712814059999999</v>
          </cell>
          <cell r="AG18">
            <v>27.151388784000002</v>
          </cell>
          <cell r="AH18">
            <v>27.125179111000001</v>
          </cell>
          <cell r="AI18">
            <v>27.439129748999999</v>
          </cell>
          <cell r="AJ18">
            <v>15.440410075000001</v>
          </cell>
          <cell r="AK18">
            <v>17.752772942</v>
          </cell>
          <cell r="AL18">
            <v>17.757305563999999</v>
          </cell>
        </row>
        <row r="19">
          <cell r="A19" t="str">
            <v>MISCELLANEOUS</v>
          </cell>
          <cell r="R19">
            <v>82.960585494</v>
          </cell>
        </row>
      </sheetData>
      <sheetData sheetId="7">
        <row r="7">
          <cell r="A7" t="str">
            <v>FUEL COMB. ELEC. UTIL.</v>
          </cell>
          <cell r="R7">
            <v>49.463375767999999</v>
          </cell>
          <cell r="S7">
            <v>49.403489065000002</v>
          </cell>
        </row>
        <row r="8">
          <cell r="A8" t="str">
            <v>FUEL COMB. INDUSTRIAL</v>
          </cell>
          <cell r="R8">
            <v>148.85021166000001</v>
          </cell>
          <cell r="S8">
            <v>148.70996823999999</v>
          </cell>
        </row>
        <row r="9">
          <cell r="A9" t="str">
            <v>FUEL COMB. OTHER</v>
          </cell>
          <cell r="B9">
            <v>541</v>
          </cell>
          <cell r="C9">
            <v>470</v>
          </cell>
          <cell r="D9">
            <v>848</v>
          </cell>
          <cell r="E9">
            <v>1403</v>
          </cell>
          <cell r="F9">
            <v>776</v>
          </cell>
          <cell r="G9">
            <v>835</v>
          </cell>
          <cell r="H9">
            <v>884</v>
          </cell>
          <cell r="I9">
            <v>762</v>
          </cell>
          <cell r="J9">
            <v>748</v>
          </cell>
          <cell r="K9">
            <v>823</v>
          </cell>
          <cell r="L9">
            <v>893.31700000000001</v>
          </cell>
          <cell r="M9">
            <v>892.73699999999997</v>
          </cell>
          <cell r="N9">
            <v>889.47400000000005</v>
          </cell>
          <cell r="O9">
            <v>919</v>
          </cell>
          <cell r="P9">
            <v>949.00400000000002</v>
          </cell>
          <cell r="Q9">
            <v>949.85900000000004</v>
          </cell>
          <cell r="R9">
            <v>340.52683139999999</v>
          </cell>
          <cell r="S9">
            <v>356.05859591000001</v>
          </cell>
          <cell r="T9">
            <v>362.66415991000002</v>
          </cell>
          <cell r="U9">
            <v>378.33566925000002</v>
          </cell>
          <cell r="V9">
            <v>326.85621522999998</v>
          </cell>
          <cell r="W9">
            <v>357.89129797999999</v>
          </cell>
          <cell r="X9">
            <v>396.76610751999999</v>
          </cell>
          <cell r="Y9">
            <v>422.49225251000001</v>
          </cell>
          <cell r="Z9">
            <v>450.59477738999999</v>
          </cell>
          <cell r="AA9">
            <v>438.09294976000001</v>
          </cell>
          <cell r="AB9">
            <v>371.81219249999998</v>
          </cell>
          <cell r="AC9">
            <v>474.88870035000002</v>
          </cell>
          <cell r="AD9">
            <v>480.33966693000002</v>
          </cell>
          <cell r="AE9">
            <v>426.49705125999998</v>
          </cell>
          <cell r="AF9">
            <v>373.08894006000003</v>
          </cell>
          <cell r="AG9">
            <v>361.8491755</v>
          </cell>
          <cell r="AH9">
            <v>435.18835437000001</v>
          </cell>
          <cell r="AI9">
            <v>452.20693227999999</v>
          </cell>
          <cell r="AJ9">
            <v>488.84536162000001</v>
          </cell>
          <cell r="AK9">
            <v>486.78789685999999</v>
          </cell>
          <cell r="AL9">
            <v>486.80010715999998</v>
          </cell>
        </row>
        <row r="10">
          <cell r="A10" t="str">
            <v>CHEMICAL &amp; ALLIED PRODUCT MFG</v>
          </cell>
          <cell r="R10">
            <v>250.02631410999999</v>
          </cell>
          <cell r="S10">
            <v>250.02631410999999</v>
          </cell>
        </row>
        <row r="11">
          <cell r="A11" t="str">
            <v>METALS PROCESSING</v>
          </cell>
          <cell r="R11">
            <v>44.983220023999998</v>
          </cell>
          <cell r="S11">
            <v>44.983220023999998</v>
          </cell>
        </row>
        <row r="12">
          <cell r="A12" t="str">
            <v>PETROLEUM &amp; RELATED INDUSTRIES</v>
          </cell>
          <cell r="B12">
            <v>1194</v>
          </cell>
          <cell r="C12">
            <v>1342</v>
          </cell>
          <cell r="D12">
            <v>1440</v>
          </cell>
          <cell r="E12">
            <v>703</v>
          </cell>
          <cell r="F12">
            <v>611</v>
          </cell>
          <cell r="G12">
            <v>640</v>
          </cell>
          <cell r="H12">
            <v>632</v>
          </cell>
          <cell r="I12">
            <v>649</v>
          </cell>
          <cell r="J12">
            <v>647</v>
          </cell>
          <cell r="K12">
            <v>642</v>
          </cell>
          <cell r="L12">
            <v>476.94900000000001</v>
          </cell>
          <cell r="M12">
            <v>487.28100000000001</v>
          </cell>
          <cell r="N12">
            <v>484.55500000000001</v>
          </cell>
          <cell r="O12">
            <v>456.76400000000001</v>
          </cell>
          <cell r="P12">
            <v>428.47</v>
          </cell>
          <cell r="Q12">
            <v>440.839</v>
          </cell>
          <cell r="R12">
            <v>2116.2065966999999</v>
          </cell>
          <cell r="S12">
            <v>2158.2301213000001</v>
          </cell>
          <cell r="T12">
            <v>2214.3123065</v>
          </cell>
          <cell r="U12">
            <v>2286.3866357000002</v>
          </cell>
          <cell r="V12">
            <v>2385.1828415999998</v>
          </cell>
          <cell r="W12">
            <v>2436.5813753000002</v>
          </cell>
          <cell r="X12">
            <v>2564.4628075999999</v>
          </cell>
          <cell r="Y12">
            <v>2349.9213565999999</v>
          </cell>
          <cell r="Z12">
            <v>2367.6967500999999</v>
          </cell>
          <cell r="AA12">
            <v>2623.6227604000001</v>
          </cell>
          <cell r="AB12">
            <v>3055.6962874000001</v>
          </cell>
          <cell r="AC12">
            <v>2723.9572460999998</v>
          </cell>
          <cell r="AD12">
            <v>3080.7584691000002</v>
          </cell>
          <cell r="AE12">
            <v>3109.3586411000001</v>
          </cell>
          <cell r="AF12">
            <v>2669.4057968000002</v>
          </cell>
          <cell r="AG12">
            <v>2579.1983042000002</v>
          </cell>
          <cell r="AH12">
            <v>2699.4920696999998</v>
          </cell>
          <cell r="AI12">
            <v>2671.7297821000002</v>
          </cell>
          <cell r="AJ12">
            <v>2710.2503861</v>
          </cell>
          <cell r="AK12">
            <v>3018.1698290999998</v>
          </cell>
          <cell r="AL12">
            <v>3017.6030818999998</v>
          </cell>
        </row>
        <row r="13">
          <cell r="A13" t="str">
            <v>OTHER INDUSTRIAL PROCESSES</v>
          </cell>
          <cell r="R13">
            <v>447.22382334999998</v>
          </cell>
          <cell r="S13">
            <v>447.22382334999998</v>
          </cell>
        </row>
        <row r="14">
          <cell r="A14" t="str">
            <v>SOLVENT UTILIZATION</v>
          </cell>
          <cell r="B14">
            <v>7174</v>
          </cell>
          <cell r="C14">
            <v>5651</v>
          </cell>
          <cell r="D14">
            <v>6584</v>
          </cell>
          <cell r="E14">
            <v>5699</v>
          </cell>
          <cell r="F14">
            <v>5750</v>
          </cell>
          <cell r="G14">
            <v>5782</v>
          </cell>
          <cell r="H14">
            <v>5901</v>
          </cell>
          <cell r="I14">
            <v>6016</v>
          </cell>
          <cell r="J14">
            <v>6162</v>
          </cell>
          <cell r="K14">
            <v>6183</v>
          </cell>
          <cell r="L14">
            <v>5476.63</v>
          </cell>
          <cell r="M14">
            <v>5620.7929999999997</v>
          </cell>
          <cell r="N14">
            <v>5149.3100000000004</v>
          </cell>
          <cell r="O14">
            <v>5035.5069999999996</v>
          </cell>
          <cell r="P14">
            <v>4831.4120000000003</v>
          </cell>
          <cell r="Q14">
            <v>5012.22</v>
          </cell>
          <cell r="R14">
            <v>2729.0028167</v>
          </cell>
          <cell r="S14">
            <v>2693.6577232999998</v>
          </cell>
          <cell r="T14">
            <v>2945.5890241000002</v>
          </cell>
          <cell r="U14">
            <v>2969.1156679999999</v>
          </cell>
          <cell r="V14">
            <v>2981.9127091999999</v>
          </cell>
          <cell r="W14">
            <v>2956.3005702999999</v>
          </cell>
          <cell r="X14">
            <v>2771.1717269999999</v>
          </cell>
          <cell r="Y14">
            <v>2424.5603348</v>
          </cell>
          <cell r="Z14">
            <v>2472.9333428</v>
          </cell>
          <cell r="AA14">
            <v>2502.6521376000001</v>
          </cell>
          <cell r="AB14">
            <v>2652.9667450000002</v>
          </cell>
          <cell r="AC14">
            <v>2596.5950213000001</v>
          </cell>
          <cell r="AD14">
            <v>2534.9735946999999</v>
          </cell>
          <cell r="AE14">
            <v>2545.3041300999998</v>
          </cell>
          <cell r="AF14">
            <v>2822.4121828000002</v>
          </cell>
          <cell r="AG14">
            <v>2741.3726284999998</v>
          </cell>
          <cell r="AH14">
            <v>2708.0669699999999</v>
          </cell>
          <cell r="AI14">
            <v>2567.4110590999999</v>
          </cell>
          <cell r="AJ14">
            <v>2761.1086857999999</v>
          </cell>
          <cell r="AK14">
            <v>2906.587258</v>
          </cell>
          <cell r="AL14">
            <v>2908.2484863</v>
          </cell>
        </row>
        <row r="15">
          <cell r="A15" t="str">
            <v>STORAGE &amp; TRANSPORT</v>
          </cell>
          <cell r="R15">
            <v>974.08084554000004</v>
          </cell>
          <cell r="S15">
            <v>962.89740563999999</v>
          </cell>
        </row>
        <row r="16">
          <cell r="A16" t="str">
            <v>WASTE DISPOSAL &amp; RECYCLING</v>
          </cell>
          <cell r="R16">
            <v>168.20685546999999</v>
          </cell>
          <cell r="S16">
            <v>170.18759294</v>
          </cell>
        </row>
        <row r="17">
          <cell r="A17" t="str">
            <v>HIGHWAY VEHICLES</v>
          </cell>
          <cell r="B17">
            <v>16910</v>
          </cell>
          <cell r="C17">
            <v>15392</v>
          </cell>
          <cell r="D17">
            <v>13869</v>
          </cell>
          <cell r="E17">
            <v>12354</v>
          </cell>
          <cell r="F17">
            <v>9388</v>
          </cell>
          <cell r="G17">
            <v>8860</v>
          </cell>
          <cell r="H17">
            <v>8332</v>
          </cell>
          <cell r="I17">
            <v>7804</v>
          </cell>
          <cell r="J17">
            <v>7277</v>
          </cell>
          <cell r="K17">
            <v>6749</v>
          </cell>
          <cell r="L17">
            <v>6220.77</v>
          </cell>
          <cell r="M17">
            <v>5985.4059999999999</v>
          </cell>
          <cell r="N17">
            <v>5859.2250000000004</v>
          </cell>
          <cell r="O17">
            <v>5680.576</v>
          </cell>
          <cell r="P17">
            <v>5325.3969999999999</v>
          </cell>
          <cell r="Q17">
            <v>4952.0940000000001</v>
          </cell>
          <cell r="R17">
            <v>4751.9448738000001</v>
          </cell>
          <cell r="S17">
            <v>4454.4519348000003</v>
          </cell>
          <cell r="T17">
            <v>4008.8243953000001</v>
          </cell>
          <cell r="U17">
            <v>3638.4983412000001</v>
          </cell>
          <cell r="V17">
            <v>3349.1518540000002</v>
          </cell>
          <cell r="W17">
            <v>3004.3626683000002</v>
          </cell>
          <cell r="X17">
            <v>2720.8713125999998</v>
          </cell>
          <cell r="Y17">
            <v>2545.9528249</v>
          </cell>
          <cell r="Z17">
            <v>2285.1904365</v>
          </cell>
          <cell r="AA17">
            <v>2114.3940637000001</v>
          </cell>
          <cell r="AB17">
            <v>1964.3255739000001</v>
          </cell>
          <cell r="AC17">
            <v>1902.6109431</v>
          </cell>
          <cell r="AD17">
            <v>1779.3136729</v>
          </cell>
          <cell r="AE17">
            <v>1642.1401533999999</v>
          </cell>
          <cell r="AF17">
            <v>1344.4273502000001</v>
          </cell>
          <cell r="AG17">
            <v>1310.3535670000001</v>
          </cell>
          <cell r="AH17">
            <v>1204.2546359</v>
          </cell>
          <cell r="AI17">
            <v>1188.7976894000001</v>
          </cell>
          <cell r="AJ17">
            <v>1044.3695177</v>
          </cell>
          <cell r="AK17">
            <v>1057.3493278999999</v>
          </cell>
          <cell r="AL17">
            <v>940.88654496000004</v>
          </cell>
        </row>
        <row r="18">
          <cell r="A18" t="str">
            <v>OFF-HIGHWAY</v>
          </cell>
          <cell r="B18">
            <v>1616</v>
          </cell>
          <cell r="C18">
            <v>1917</v>
          </cell>
          <cell r="D18">
            <v>2192</v>
          </cell>
          <cell r="E18">
            <v>2439</v>
          </cell>
          <cell r="F18">
            <v>2662</v>
          </cell>
          <cell r="G18">
            <v>2709</v>
          </cell>
          <cell r="H18">
            <v>2754</v>
          </cell>
          <cell r="I18">
            <v>2799</v>
          </cell>
          <cell r="J18">
            <v>2845</v>
          </cell>
          <cell r="K18">
            <v>2890</v>
          </cell>
          <cell r="L18">
            <v>2934.9830000000002</v>
          </cell>
          <cell r="M18">
            <v>2751.8519999999999</v>
          </cell>
          <cell r="N18">
            <v>2673.2869999999998</v>
          </cell>
          <cell r="O18">
            <v>2681.7049999999999</v>
          </cell>
          <cell r="P18">
            <v>2643.7060000000001</v>
          </cell>
          <cell r="Q18">
            <v>2622.3560000000002</v>
          </cell>
          <cell r="R18">
            <v>2820.160363</v>
          </cell>
          <cell r="S18">
            <v>2733.2853884000001</v>
          </cell>
          <cell r="T18">
            <v>2631.6258149</v>
          </cell>
          <cell r="U18">
            <v>2543.5731421999999</v>
          </cell>
          <cell r="V18">
            <v>2412.6926057999999</v>
          </cell>
          <cell r="W18">
            <v>2279.3958904000001</v>
          </cell>
          <cell r="X18">
            <v>2145.8506593000002</v>
          </cell>
          <cell r="Y18">
            <v>2015.9041769</v>
          </cell>
          <cell r="Z18">
            <v>1897.5296149000001</v>
          </cell>
          <cell r="AA18">
            <v>1777.0744775000001</v>
          </cell>
          <cell r="AB18">
            <v>1660.4309912000001</v>
          </cell>
          <cell r="AC18">
            <v>1547.1105826999999</v>
          </cell>
          <cell r="AD18">
            <v>1435.3184325</v>
          </cell>
          <cell r="AE18">
            <v>1351.6419159</v>
          </cell>
          <cell r="AF18">
            <v>1260.2105615</v>
          </cell>
          <cell r="AG18">
            <v>1188.9900305000001</v>
          </cell>
          <cell r="AH18">
            <v>1140.2858887</v>
          </cell>
          <cell r="AI18">
            <v>1095.6680272999999</v>
          </cell>
          <cell r="AJ18">
            <v>1079.2356967000001</v>
          </cell>
          <cell r="AK18">
            <v>1049.7914459000001</v>
          </cell>
          <cell r="AL18">
            <v>1027.7969945</v>
          </cell>
        </row>
        <row r="19">
          <cell r="A19" t="str">
            <v>MISCELLANEOUS</v>
          </cell>
          <cell r="R19">
            <v>2492.7915603000001</v>
          </cell>
          <cell r="S19">
            <v>3705.4764842</v>
          </cell>
        </row>
      </sheetData>
      <sheetData sheetId="8">
        <row r="7"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  <cell r="AG7">
            <v>2021</v>
          </cell>
          <cell r="AH7">
            <v>2022</v>
          </cell>
        </row>
        <row r="8">
          <cell r="A8" t="str">
            <v>FUEL COMB. ELEC. UTIL.</v>
          </cell>
          <cell r="N8">
            <v>30.053980478</v>
          </cell>
          <cell r="O8">
            <v>30.043269378000002</v>
          </cell>
        </row>
        <row r="9">
          <cell r="A9" t="str">
            <v>FUEL COMB. INDUSTRIAL</v>
          </cell>
          <cell r="N9">
            <v>17.227849455000001</v>
          </cell>
          <cell r="O9">
            <v>17.309820307999999</v>
          </cell>
        </row>
        <row r="10">
          <cell r="A10" t="str">
            <v>FUEL COMB. OTHER</v>
          </cell>
          <cell r="N10">
            <v>24.452142943999998</v>
          </cell>
          <cell r="O10">
            <v>25.241571096000001</v>
          </cell>
        </row>
        <row r="11">
          <cell r="A11" t="str">
            <v>CHEMICAL &amp; ALLIED PRODUCT MFG</v>
          </cell>
          <cell r="N11">
            <v>23.123636184999999</v>
          </cell>
          <cell r="O11">
            <v>23.123636184999999</v>
          </cell>
        </row>
        <row r="12">
          <cell r="A12" t="str">
            <v>METALS PROCESSING</v>
          </cell>
          <cell r="N12">
            <v>3.2484630688</v>
          </cell>
          <cell r="O12">
            <v>3.2484630688</v>
          </cell>
        </row>
        <row r="13">
          <cell r="A13" t="str">
            <v>PETROLEUM &amp; RELATED INDUSTRIES</v>
          </cell>
          <cell r="N13">
            <v>2.8903388844000002</v>
          </cell>
          <cell r="O13">
            <v>2.8942309715999999</v>
          </cell>
        </row>
        <row r="14">
          <cell r="A14" t="str">
            <v>OTHER INDUSTRIAL PROCESSES</v>
          </cell>
          <cell r="N14">
            <v>100.31108567</v>
          </cell>
          <cell r="O14">
            <v>100.31108567</v>
          </cell>
        </row>
        <row r="15">
          <cell r="A15" t="str">
            <v>SOLVENT UTILIZATION</v>
          </cell>
          <cell r="N15">
            <v>0</v>
          </cell>
          <cell r="O15">
            <v>0</v>
          </cell>
        </row>
        <row r="16">
          <cell r="A16" t="str">
            <v>STORAGE &amp; TRANSPORT</v>
          </cell>
          <cell r="N16">
            <v>0.7295270304</v>
          </cell>
          <cell r="O16">
            <v>0.7295270304</v>
          </cell>
        </row>
        <row r="17">
          <cell r="A17" t="str">
            <v>WASTE DISPOSAL &amp; RECYCLING</v>
          </cell>
          <cell r="N17">
            <v>18.028150520000001</v>
          </cell>
          <cell r="O17">
            <v>18.547371080000001</v>
          </cell>
        </row>
        <row r="18">
          <cell r="A18" t="str">
            <v>HIGHWAY VEHICLES</v>
          </cell>
          <cell r="B18">
            <v>155</v>
          </cell>
          <cell r="C18">
            <v>169</v>
          </cell>
          <cell r="D18">
            <v>182</v>
          </cell>
          <cell r="E18">
            <v>195</v>
          </cell>
          <cell r="F18">
            <v>209</v>
          </cell>
          <cell r="G18">
            <v>222</v>
          </cell>
          <cell r="H18">
            <v>236</v>
          </cell>
          <cell r="I18">
            <v>265</v>
          </cell>
          <cell r="J18">
            <v>256</v>
          </cell>
          <cell r="K18">
            <v>267</v>
          </cell>
          <cell r="L18">
            <v>275</v>
          </cell>
          <cell r="M18">
            <v>278</v>
          </cell>
          <cell r="N18">
            <v>175.93167828</v>
          </cell>
          <cell r="O18">
            <v>172.55732237000001</v>
          </cell>
          <cell r="P18">
            <v>169.67759031</v>
          </cell>
          <cell r="Q18">
            <v>165.69287012000001</v>
          </cell>
          <cell r="R18">
            <v>162.52639137</v>
          </cell>
          <cell r="S18">
            <v>158.46463595</v>
          </cell>
          <cell r="T18">
            <v>149.74467817999999</v>
          </cell>
          <cell r="U18">
            <v>145.63452622</v>
          </cell>
          <cell r="V18">
            <v>140.16881423999999</v>
          </cell>
          <cell r="W18">
            <v>137.01083942</v>
          </cell>
          <cell r="X18">
            <v>130.59027012999999</v>
          </cell>
          <cell r="Y18">
            <v>127.01634031</v>
          </cell>
          <cell r="Z18">
            <v>121.61165862999999</v>
          </cell>
          <cell r="AA18">
            <v>117.07552602</v>
          </cell>
          <cell r="AB18">
            <v>108.67812815000001</v>
          </cell>
          <cell r="AC18">
            <v>107.96714720999999</v>
          </cell>
          <cell r="AD18">
            <v>104.12857153</v>
          </cell>
          <cell r="AE18">
            <v>103.29886709</v>
          </cell>
          <cell r="AF18">
            <v>90.213265218000004</v>
          </cell>
          <cell r="AG18">
            <v>185.61620954</v>
          </cell>
          <cell r="AH18">
            <v>192.48586689999999</v>
          </cell>
        </row>
        <row r="19">
          <cell r="A19" t="str">
            <v>OFF-HIGHWAY</v>
          </cell>
          <cell r="N19">
            <v>2.2876552737</v>
          </cell>
          <cell r="O19">
            <v>2.4069107514999999</v>
          </cell>
        </row>
        <row r="25">
          <cell r="A25" t="str">
            <v>Total</v>
          </cell>
          <cell r="O25">
            <v>4433.2958993092998</v>
          </cell>
        </row>
        <row r="26">
          <cell r="A26" t="str">
            <v>Miscellaneous</v>
          </cell>
          <cell r="O26">
            <v>4036.8826914000001</v>
          </cell>
        </row>
        <row r="27">
          <cell r="A27" t="str">
            <v>Total without miscellaneous</v>
          </cell>
          <cell r="O27">
            <v>396.41320790929967</v>
          </cell>
        </row>
        <row r="28">
          <cell r="A28" t="str">
            <v>Wildfires</v>
          </cell>
          <cell r="O28">
            <v>159.87893707999999</v>
          </cell>
        </row>
        <row r="29">
          <cell r="A29" t="str">
            <v>Total without wildfires</v>
          </cell>
          <cell r="O29">
            <v>4273.4169622293002</v>
          </cell>
        </row>
        <row r="30">
          <cell r="A30" t="str">
            <v>Miscellaneous without wildfires</v>
          </cell>
          <cell r="N30">
            <v>3852.1996261599998</v>
          </cell>
          <cell r="O30">
            <v>3877.0037543200001</v>
          </cell>
          <cell r="P30">
            <v>3870.8829904919999</v>
          </cell>
          <cell r="Q30">
            <v>4183.586479353</v>
          </cell>
          <cell r="R30">
            <v>4065.9422197830004</v>
          </cell>
          <cell r="S30">
            <v>4294.6560346799997</v>
          </cell>
          <cell r="T30">
            <v>4168.4828002530003</v>
          </cell>
          <cell r="U30">
            <v>3950.5783277589999</v>
          </cell>
          <cell r="V30">
            <v>4077.1330855290003</v>
          </cell>
          <cell r="W30">
            <v>4138.961275918</v>
          </cell>
          <cell r="X30">
            <v>4127.1247085330006</v>
          </cell>
          <cell r="Y30">
            <v>4069.6364511949996</v>
          </cell>
          <cell r="Z30">
            <v>3971.4968786639997</v>
          </cell>
          <cell r="AA30">
            <v>4091.2313005399997</v>
          </cell>
          <cell r="AB30">
            <v>4162.5804744500001</v>
          </cell>
          <cell r="AC30">
            <v>4235.85090485</v>
          </cell>
          <cell r="AD30">
            <v>4699.2553551399997</v>
          </cell>
          <cell r="AE30">
            <v>4803.3452043179996</v>
          </cell>
          <cell r="AF30">
            <v>4808.6320495200007</v>
          </cell>
          <cell r="AG30">
            <v>4510.1526170200004</v>
          </cell>
          <cell r="AH30">
            <v>4510.6631182519995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B3D5-BFC1-D241-93E0-A0D2CDA8EC87}">
  <dimension ref="A1:Q15"/>
  <sheetViews>
    <sheetView workbookViewId="0">
      <selection activeCell="B14" sqref="B14:Q15"/>
    </sheetView>
  </sheetViews>
  <sheetFormatPr baseColWidth="10" defaultRowHeight="16" x14ac:dyDescent="0.2"/>
  <sheetData>
    <row r="1" spans="1:17" x14ac:dyDescent="0.2">
      <c r="A1" t="s">
        <v>29</v>
      </c>
    </row>
    <row r="3" spans="1:17" x14ac:dyDescent="0.2">
      <c r="A3" t="s">
        <v>30</v>
      </c>
    </row>
    <row r="5" spans="1:17" x14ac:dyDescent="0.2">
      <c r="A5" t="s">
        <v>35</v>
      </c>
    </row>
    <row r="7" spans="1:17" x14ac:dyDescent="0.2">
      <c r="A7" t="s">
        <v>31</v>
      </c>
    </row>
    <row r="9" spans="1:17" x14ac:dyDescent="0.2">
      <c r="A9" t="s">
        <v>32</v>
      </c>
    </row>
    <row r="10" spans="1:17" x14ac:dyDescent="0.2">
      <c r="B10" s="18" t="s">
        <v>33</v>
      </c>
    </row>
    <row r="11" spans="1:17" x14ac:dyDescent="0.2">
      <c r="B11" s="18"/>
    </row>
    <row r="12" spans="1:17" x14ac:dyDescent="0.2">
      <c r="B12" s="18" t="s">
        <v>34</v>
      </c>
    </row>
    <row r="14" spans="1:17" x14ac:dyDescent="0.2">
      <c r="B14">
        <v>1970</v>
      </c>
      <c r="C14">
        <v>1975</v>
      </c>
      <c r="D14">
        <v>1980</v>
      </c>
      <c r="E14">
        <v>1985</v>
      </c>
      <c r="F14">
        <v>1990</v>
      </c>
      <c r="G14">
        <v>1991</v>
      </c>
      <c r="H14">
        <v>1992</v>
      </c>
      <c r="I14">
        <v>1993</v>
      </c>
      <c r="J14">
        <v>1994</v>
      </c>
      <c r="K14">
        <v>1995</v>
      </c>
      <c r="L14">
        <v>1996</v>
      </c>
      <c r="M14">
        <v>1997</v>
      </c>
      <c r="N14">
        <v>1998</v>
      </c>
      <c r="O14">
        <v>1999</v>
      </c>
      <c r="P14">
        <v>2000</v>
      </c>
      <c r="Q14">
        <v>2001</v>
      </c>
    </row>
    <row r="15" spans="1:17" x14ac:dyDescent="0.2"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f t="shared" ref="G15:O15" si="0">H15-1/10</f>
        <v>1.3877787807814457E-16</v>
      </c>
      <c r="H15" s="17">
        <f t="shared" si="0"/>
        <v>0.10000000000000014</v>
      </c>
      <c r="I15" s="17">
        <f t="shared" si="0"/>
        <v>0.20000000000000015</v>
      </c>
      <c r="J15" s="17">
        <f t="shared" si="0"/>
        <v>0.30000000000000016</v>
      </c>
      <c r="K15" s="17">
        <f t="shared" si="0"/>
        <v>0.40000000000000013</v>
      </c>
      <c r="L15" s="17">
        <f t="shared" si="0"/>
        <v>0.50000000000000011</v>
      </c>
      <c r="M15" s="17">
        <f t="shared" si="0"/>
        <v>0.60000000000000009</v>
      </c>
      <c r="N15" s="17">
        <f t="shared" si="0"/>
        <v>0.70000000000000007</v>
      </c>
      <c r="O15" s="17">
        <f t="shared" si="0"/>
        <v>0.8</v>
      </c>
      <c r="P15" s="17">
        <f>Q15-1/10</f>
        <v>0.9</v>
      </c>
      <c r="Q15" s="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004B-69D9-784C-A001-0A77232188D8}">
  <dimension ref="A1:AL105"/>
  <sheetViews>
    <sheetView zoomScale="130" zoomScaleNormal="13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O85" sqref="O85:W86"/>
    </sheetView>
  </sheetViews>
  <sheetFormatPr baseColWidth="10" defaultRowHeight="16" x14ac:dyDescent="0.2"/>
  <cols>
    <col min="1" max="1" width="33.33203125" customWidth="1"/>
  </cols>
  <sheetData>
    <row r="1" spans="1:38" s="5" customFormat="1" ht="13" x14ac:dyDescent="0.15">
      <c r="A1" s="1" t="s">
        <v>0</v>
      </c>
      <c r="B1" s="2">
        <v>1970</v>
      </c>
      <c r="C1" s="2">
        <v>1975</v>
      </c>
      <c r="D1" s="2">
        <v>1980</v>
      </c>
      <c r="E1" s="2">
        <v>1985</v>
      </c>
      <c r="F1" s="2">
        <v>1990</v>
      </c>
      <c r="G1" s="2">
        <v>1991</v>
      </c>
      <c r="H1" s="2">
        <v>1992</v>
      </c>
      <c r="I1" s="2">
        <v>1993</v>
      </c>
      <c r="J1" s="2">
        <v>1994</v>
      </c>
      <c r="K1" s="2">
        <v>1995</v>
      </c>
      <c r="L1" s="2">
        <v>1996</v>
      </c>
      <c r="M1" s="2">
        <v>1997</v>
      </c>
      <c r="N1" s="2">
        <v>1998</v>
      </c>
      <c r="O1" s="2">
        <v>1999</v>
      </c>
      <c r="P1" s="2">
        <v>2000</v>
      </c>
      <c r="Q1" s="2">
        <v>2001</v>
      </c>
      <c r="R1" s="2">
        <v>2002</v>
      </c>
      <c r="S1" s="2">
        <v>2003</v>
      </c>
      <c r="T1" s="2">
        <v>2004</v>
      </c>
      <c r="U1" s="2">
        <v>2005</v>
      </c>
      <c r="V1" s="2">
        <v>2006</v>
      </c>
      <c r="W1" s="2">
        <v>2007</v>
      </c>
      <c r="X1" s="2">
        <v>2008</v>
      </c>
      <c r="Y1" s="2">
        <v>2009</v>
      </c>
      <c r="Z1" s="2">
        <v>2010</v>
      </c>
      <c r="AA1" s="2">
        <v>2011</v>
      </c>
      <c r="AB1" s="2">
        <v>2012</v>
      </c>
      <c r="AC1" s="2">
        <v>2013</v>
      </c>
      <c r="AD1" s="2">
        <v>2014</v>
      </c>
      <c r="AE1" s="2">
        <v>2015</v>
      </c>
      <c r="AF1" s="2">
        <v>2016</v>
      </c>
      <c r="AG1" s="2">
        <v>2017</v>
      </c>
      <c r="AH1" s="6">
        <v>2018</v>
      </c>
      <c r="AI1" s="6">
        <v>2019</v>
      </c>
      <c r="AJ1" s="6">
        <v>2020</v>
      </c>
      <c r="AK1" s="6">
        <v>2021</v>
      </c>
      <c r="AL1" s="6">
        <v>2022</v>
      </c>
    </row>
    <row r="2" spans="1:38" x14ac:dyDescent="0.2">
      <c r="A2" s="11" t="str">
        <f>[1]NOX!A17&amp;" (prev)"</f>
        <v>HIGHWAY VEHICLES (prev)</v>
      </c>
      <c r="B2" s="3">
        <f>'[1]NOX-Org_and_adj'!B17</f>
        <v>12624</v>
      </c>
      <c r="C2" s="3">
        <f>'[1]NOX-Org_and_adj'!C17</f>
        <v>12061</v>
      </c>
      <c r="D2" s="3">
        <f>'[1]NOX-Org_and_adj'!D17</f>
        <v>11493</v>
      </c>
      <c r="E2" s="3">
        <f>'[1]NOX-Org_and_adj'!E17</f>
        <v>10932</v>
      </c>
      <c r="F2" s="3">
        <f>'[1]NOX-Org_and_adj'!F17</f>
        <v>9592</v>
      </c>
      <c r="G2" s="3">
        <f>'[1]NOX-Org_and_adj'!G17</f>
        <v>9449</v>
      </c>
      <c r="H2" s="3">
        <f>'[1]NOX-Org_and_adj'!H17</f>
        <v>9306</v>
      </c>
      <c r="I2" s="3">
        <f>'[1]NOX-Org_and_adj'!I17</f>
        <v>9162</v>
      </c>
      <c r="J2" s="3">
        <f>'[1]NOX-Org_and_adj'!J17</f>
        <v>9019</v>
      </c>
      <c r="K2" s="3">
        <f>'[1]NOX-Org_and_adj'!K17</f>
        <v>8876</v>
      </c>
      <c r="L2" s="3">
        <f>'[1]NOX-Org_and_adj'!L17</f>
        <v>8732.7439600000016</v>
      </c>
      <c r="M2" s="3">
        <f>'[1]NOX-Org_and_adj'!M17</f>
        <v>8791.7872799999986</v>
      </c>
      <c r="N2" s="3">
        <f>'[1]NOX-Org_and_adj'!N17</f>
        <v>8619.2681699999994</v>
      </c>
      <c r="O2" s="3">
        <f>'[1]NOX-Org_and_adj'!O17</f>
        <v>8371.3374299999996</v>
      </c>
      <c r="P2" s="3">
        <f>'[1]NOX-Org_and_adj'!P17</f>
        <v>8393.5218599999989</v>
      </c>
      <c r="Q2" s="3">
        <f>'[1]NOX-Org_and_adj'!Q17</f>
        <v>7774.1959100000004</v>
      </c>
      <c r="R2" s="3">
        <f>'[1]NOX-Org_and_adj'!R17</f>
        <v>10337.276260006405</v>
      </c>
      <c r="S2" s="3">
        <f>'[1]NOX-Org_and_adj'!S17</f>
        <v>9670.7664437215917</v>
      </c>
      <c r="T2" s="3">
        <f>'[1]NOX-Org_and_adj'!T17</f>
        <v>9004.25662743678</v>
      </c>
      <c r="U2" s="3">
        <f>'[1]NOX-Org_and_adj'!U17</f>
        <v>8337.7468111519684</v>
      </c>
      <c r="V2" s="3">
        <f>'[1]NOX-Org_and_adj'!V17</f>
        <v>7992.0753288743799</v>
      </c>
      <c r="W2" s="3">
        <f>'[1]NOX-Org_and_adj'!W17</f>
        <v>7646.4038465967915</v>
      </c>
      <c r="X2" s="3">
        <f>'[1]NOX-Org_and_adj'!X17</f>
        <v>6941.4348573545103</v>
      </c>
      <c r="Y2" s="3">
        <f>'[1]NOX-Org_and_adj'!Y17</f>
        <v>6206.306086120233</v>
      </c>
      <c r="Z2" s="3">
        <f>'[1]NOX-Org_and_adj'!Z17</f>
        <v>5701.1166933170362</v>
      </c>
      <c r="AA2" s="3">
        <f>'[1]NOX-Org_and_adj'!AA17</f>
        <v>5870.3464310505587</v>
      </c>
      <c r="AB2" s="3">
        <f>'[1]NOX-Org_and_adj'!AB17</f>
        <v>5539.9422973030405</v>
      </c>
      <c r="AC2" s="3">
        <f>'[1]NOX-Org_and_adj'!AC17</f>
        <v>5209.5381635555223</v>
      </c>
      <c r="AD2" s="3">
        <f>'[1]NOX-Org_and_adj'!AD17</f>
        <v>4879.1340298080031</v>
      </c>
      <c r="AE2" s="3">
        <f>'[1]NOX-Org_and_adj'!AE17</f>
        <v>4441.3725879519789</v>
      </c>
      <c r="AF2" s="3">
        <f>'[1]NOX-Org_and_adj'!AF17</f>
        <v>3663.3276690704397</v>
      </c>
      <c r="AG2" s="3">
        <f>'[1]NOX-Org_and_adj'!AG17</f>
        <v>3494.8386478953798</v>
      </c>
      <c r="AH2" s="3">
        <f>'[1]NOX-Org_and_adj'!AH17</f>
        <v>3062.5675672777475</v>
      </c>
      <c r="AI2" s="3">
        <f>'[1]NOX-Org_and_adj'!AI17</f>
        <v>2774.7089763568824</v>
      </c>
    </row>
    <row r="3" spans="1:38" x14ac:dyDescent="0.2">
      <c r="A3" s="11" t="str">
        <f>[1]NOX!A18&amp;" (prev)"</f>
        <v>OFF-HIGHWAY (prev)</v>
      </c>
      <c r="B3" s="3">
        <f>'[1]NOX-Org_and_adj'!B18</f>
        <v>2652</v>
      </c>
      <c r="C3" s="3">
        <f>'[1]NOX-Org_and_adj'!C18</f>
        <v>2968</v>
      </c>
      <c r="D3" s="3">
        <f>'[1]NOX-Org_and_adj'!D18</f>
        <v>3353</v>
      </c>
      <c r="E3" s="3">
        <f>'[1]NOX-Org_and_adj'!E18</f>
        <v>3576</v>
      </c>
      <c r="F3" s="3">
        <f>'[1]NOX-Org_and_adj'!F18</f>
        <v>3781</v>
      </c>
      <c r="G3" s="3">
        <f>'[1]NOX-Org_and_adj'!G18</f>
        <v>3849</v>
      </c>
      <c r="H3" s="3">
        <f>'[1]NOX-Org_and_adj'!H18</f>
        <v>3915</v>
      </c>
      <c r="I3" s="3">
        <f>'[1]NOX-Org_and_adj'!I18</f>
        <v>3981</v>
      </c>
      <c r="J3" s="3">
        <f>'[1]NOX-Org_and_adj'!J18</f>
        <v>4047</v>
      </c>
      <c r="K3" s="3">
        <f>'[1]NOX-Org_and_adj'!K18</f>
        <v>4113</v>
      </c>
      <c r="L3" s="3">
        <f>'[1]NOX-Org_and_adj'!L18</f>
        <v>4179.20856</v>
      </c>
      <c r="M3" s="3">
        <f>'[1]NOX-Org_and_adj'!M18</f>
        <v>4178.1268799999998</v>
      </c>
      <c r="N3" s="3">
        <f>'[1]NOX-Org_and_adj'!N18</f>
        <v>4156.3456699999997</v>
      </c>
      <c r="O3" s="3">
        <f>'[1]NOX-Org_and_adj'!O18</f>
        <v>4084.4155989999999</v>
      </c>
      <c r="P3" s="3">
        <f>'[1]NOX-Org_and_adj'!P18</f>
        <v>4166.9662539999999</v>
      </c>
      <c r="Q3" s="3">
        <f>'[1]NOX-Org_and_adj'!Q18</f>
        <v>4156.0193380000001</v>
      </c>
      <c r="R3" s="3">
        <f>'[1]NOX-Org_and_adj'!R18</f>
        <v>4863.6926120568432</v>
      </c>
      <c r="S3" s="3">
        <f>'[1]NOX-Org_and_adj'!S18</f>
        <v>4667.3733983374059</v>
      </c>
      <c r="T3" s="3">
        <f>'[1]NOX-Org_and_adj'!T18</f>
        <v>4471.0541846179685</v>
      </c>
      <c r="U3" s="3">
        <f>'[1]NOX-Org_and_adj'!U18</f>
        <v>4274.7349708985321</v>
      </c>
      <c r="V3" s="3">
        <f>'[1]NOX-Org_and_adj'!V18</f>
        <v>3897.9005215019679</v>
      </c>
      <c r="W3" s="3">
        <f>'[1]NOX-Org_and_adj'!W18</f>
        <v>3521.0660721054037</v>
      </c>
      <c r="X3" s="3">
        <f>'[1]NOX-Org_and_adj'!X18</f>
        <v>3484.7652217895748</v>
      </c>
      <c r="Y3" s="3">
        <f>'[1]NOX-Org_and_adj'!Y18</f>
        <v>3391.3659774168882</v>
      </c>
      <c r="Z3" s="3">
        <f>'[1]NOX-Org_and_adj'!Z18</f>
        <v>3315.4739835340397</v>
      </c>
      <c r="AA3" s="3">
        <f>'[1]NOX-Org_and_adj'!AA18</f>
        <v>3081.3783318338765</v>
      </c>
      <c r="AB3" s="3">
        <f>'[1]NOX-Org_and_adj'!AB18</f>
        <v>2947.4357893583392</v>
      </c>
      <c r="AC3" s="3">
        <f>'[1]NOX-Org_and_adj'!AC18</f>
        <v>2813.4932468828019</v>
      </c>
      <c r="AD3" s="3">
        <f>'[1]NOX-Org_and_adj'!AD18</f>
        <v>2679.5507044072647</v>
      </c>
      <c r="AE3" s="3">
        <f>'[1]NOX-Org_and_adj'!AE18</f>
        <v>2512.9915842774967</v>
      </c>
      <c r="AF3" s="3">
        <f>'[1]NOX-Org_and_adj'!AF18</f>
        <v>2216.0841389352304</v>
      </c>
      <c r="AG3" s="3">
        <f>'[1]NOX-Org_and_adj'!AG18</f>
        <v>2179.8733440179603</v>
      </c>
      <c r="AH3" s="3">
        <f>'[1]NOX-Org_and_adj'!AH18</f>
        <v>2105.0895167367203</v>
      </c>
      <c r="AI3" s="3">
        <f>'[1]NOX-Org_and_adj'!AI18</f>
        <v>2105.0895167367203</v>
      </c>
    </row>
    <row r="4" spans="1:38" s="5" customFormat="1" ht="13" x14ac:dyDescent="0.15">
      <c r="A4" s="11" t="str">
        <f>[2]NOX!A17</f>
        <v>HIGHWAY VEHICLES</v>
      </c>
      <c r="B4" s="4">
        <f>[2]NOX!B17</f>
        <v>12624</v>
      </c>
      <c r="C4" s="4">
        <f>[2]NOX!C17</f>
        <v>12061</v>
      </c>
      <c r="D4" s="4">
        <f>[2]NOX!D17</f>
        <v>11493</v>
      </c>
      <c r="E4" s="4">
        <f>[2]NOX!E17</f>
        <v>10932</v>
      </c>
      <c r="F4" s="4">
        <f>[2]NOX!F17</f>
        <v>9592</v>
      </c>
      <c r="G4" s="4">
        <f>[2]NOX!G17</f>
        <v>9449</v>
      </c>
      <c r="H4" s="4">
        <f>[2]NOX!H17</f>
        <v>9306</v>
      </c>
      <c r="I4" s="4">
        <f>[2]NOX!I17</f>
        <v>9162</v>
      </c>
      <c r="J4" s="4">
        <f>[2]NOX!J17</f>
        <v>9019</v>
      </c>
      <c r="K4" s="4">
        <f>[2]NOX!K17</f>
        <v>8876</v>
      </c>
      <c r="L4" s="4">
        <f>[2]NOX!L17</f>
        <v>8732.7439600000016</v>
      </c>
      <c r="M4" s="4">
        <f>[2]NOX!M17</f>
        <v>8791.7872799999986</v>
      </c>
      <c r="N4" s="4">
        <f>[2]NOX!N17</f>
        <v>8619.2681699999994</v>
      </c>
      <c r="O4" s="4">
        <f>[2]NOX!O17</f>
        <v>8371.3374299999996</v>
      </c>
      <c r="P4" s="4">
        <f>[2]NOX!P17</f>
        <v>8393.5218599999989</v>
      </c>
      <c r="Q4" s="4">
        <f>[2]NOX!Q17</f>
        <v>7774.1959100000004</v>
      </c>
      <c r="R4" s="4">
        <f>[2]NOX!R17</f>
        <v>12805.317056</v>
      </c>
      <c r="S4" s="4">
        <f>[2]NOX!S17</f>
        <v>12314.087898</v>
      </c>
      <c r="T4" s="4">
        <f>[2]NOX!T17</f>
        <v>11365.280153</v>
      </c>
      <c r="U4" s="4">
        <f>[2]NOX!U17</f>
        <v>10414.990852000001</v>
      </c>
      <c r="V4" s="4">
        <f>[2]NOX!V17</f>
        <v>9775.4400277999994</v>
      </c>
      <c r="W4" s="4">
        <f>[2]NOX!W17</f>
        <v>8689.8897840000009</v>
      </c>
      <c r="X4" s="4">
        <f>[2]NOX!X17</f>
        <v>8083.5541649999996</v>
      </c>
      <c r="Y4" s="4">
        <f>[2]NOX!Y17</f>
        <v>7293.9996867999998</v>
      </c>
      <c r="Z4" s="4">
        <f>[2]NOX!Z17</f>
        <v>7232.3828356000004</v>
      </c>
      <c r="AA4" s="4">
        <f>[2]NOX!AA17</f>
        <v>6460.6320808999999</v>
      </c>
      <c r="AB4" s="4">
        <f>[2]NOX!AB17</f>
        <v>5936.6976941000003</v>
      </c>
      <c r="AC4" s="4">
        <f>[2]NOX!AC17</f>
        <v>5435.3332948999996</v>
      </c>
      <c r="AD4" s="4">
        <f>[2]NOX!AD17</f>
        <v>4858.1132214999998</v>
      </c>
      <c r="AE4" s="4">
        <f>[2]NOX!AE17</f>
        <v>4269.8238265999998</v>
      </c>
      <c r="AF4" s="4">
        <f>[2]NOX!AF17</f>
        <v>3579.2344760000001</v>
      </c>
      <c r="AG4" s="4">
        <f>[2]NOX!AG17</f>
        <v>3239.8421699</v>
      </c>
      <c r="AH4" s="4">
        <f>[2]NOX!AH17</f>
        <v>2883.1191779000001</v>
      </c>
      <c r="AI4" s="4">
        <f>[2]NOX!AI17</f>
        <v>2820.5925926999998</v>
      </c>
      <c r="AJ4" s="4">
        <f>[2]NOX!AJ17</f>
        <v>2344.9975617999999</v>
      </c>
      <c r="AK4" s="4">
        <f>[2]NOX!AK17</f>
        <v>2279.8636182</v>
      </c>
      <c r="AL4" s="4">
        <f>[2]NOX!AL17</f>
        <v>1972.6975064000001</v>
      </c>
    </row>
    <row r="5" spans="1:38" s="5" customFormat="1" ht="13" x14ac:dyDescent="0.15">
      <c r="A5" s="11" t="str">
        <f>[2]NOX!A18</f>
        <v>OFF-HIGHWAY</v>
      </c>
      <c r="B5" s="4">
        <f>[2]NOX!B18</f>
        <v>2652</v>
      </c>
      <c r="C5" s="4">
        <f>[2]NOX!C18</f>
        <v>2968</v>
      </c>
      <c r="D5" s="4">
        <f>[2]NOX!D18</f>
        <v>3353</v>
      </c>
      <c r="E5" s="4">
        <f>[2]NOX!E18</f>
        <v>3576</v>
      </c>
      <c r="F5" s="4">
        <f>[2]NOX!F18</f>
        <v>3781</v>
      </c>
      <c r="G5" s="4">
        <f>[2]NOX!G18</f>
        <v>3849</v>
      </c>
      <c r="H5" s="4">
        <f>[2]NOX!H18</f>
        <v>3915</v>
      </c>
      <c r="I5" s="4">
        <f>[2]NOX!I18</f>
        <v>3981</v>
      </c>
      <c r="J5" s="4">
        <f>[2]NOX!J18</f>
        <v>4047</v>
      </c>
      <c r="K5" s="4">
        <f>[2]NOX!K18</f>
        <v>4113</v>
      </c>
      <c r="L5" s="4">
        <f>[2]NOX!L18</f>
        <v>4179.20856</v>
      </c>
      <c r="M5" s="4">
        <f>[2]NOX!M18</f>
        <v>4178.1268799999998</v>
      </c>
      <c r="N5" s="4">
        <f>[2]NOX!N18</f>
        <v>4156.3456699999997</v>
      </c>
      <c r="O5" s="4">
        <f>[2]NOX!O18</f>
        <v>4084.4155989999999</v>
      </c>
      <c r="P5" s="4">
        <f>[2]NOX!P18</f>
        <v>4166.9662539999999</v>
      </c>
      <c r="Q5" s="4">
        <f>[2]NOX!Q18</f>
        <v>4156.0193380000001</v>
      </c>
      <c r="R5" s="4">
        <f>[2]NOX!R18</f>
        <v>3559.3517333999998</v>
      </c>
      <c r="S5" s="4">
        <f>[2]NOX!S18</f>
        <v>3641.8725653000001</v>
      </c>
      <c r="T5" s="4">
        <f>[2]NOX!T18</f>
        <v>3453.3141962</v>
      </c>
      <c r="U5" s="4">
        <f>[2]NOX!U18</f>
        <v>3504.5742630999998</v>
      </c>
      <c r="V5" s="4">
        <f>[2]NOX!V18</f>
        <v>3398.6093707</v>
      </c>
      <c r="W5" s="4">
        <f>[2]NOX!W18</f>
        <v>3286.589285</v>
      </c>
      <c r="X5" s="4">
        <f>[2]NOX!X18</f>
        <v>3081.2281932999999</v>
      </c>
      <c r="Y5" s="4">
        <f>[2]NOX!Y18</f>
        <v>2810.2007434000002</v>
      </c>
      <c r="Z5" s="4">
        <f>[2]NOX!Z18</f>
        <v>2727.5765704999999</v>
      </c>
      <c r="AA5" s="4">
        <f>[2]NOX!AA18</f>
        <v>2642.0198314999998</v>
      </c>
      <c r="AB5" s="4">
        <f>[2]NOX!AB18</f>
        <v>2501.9360359000002</v>
      </c>
      <c r="AC5" s="4">
        <f>[2]NOX!AC18</f>
        <v>2428.3325946999998</v>
      </c>
      <c r="AD5" s="4">
        <f>[2]NOX!AD18</f>
        <v>2374.2764041</v>
      </c>
      <c r="AE5" s="4">
        <f>[2]NOX!AE18</f>
        <v>2326.2312301000002</v>
      </c>
      <c r="AF5" s="4">
        <f>[2]NOX!AF18</f>
        <v>2151.4034796000001</v>
      </c>
      <c r="AG5" s="4">
        <f>[2]NOX!AG18</f>
        <v>2103.9895544000001</v>
      </c>
      <c r="AH5" s="4">
        <f>[2]NOX!AH18</f>
        <v>2061.3169825</v>
      </c>
      <c r="AI5" s="4">
        <f>[2]NOX!AI18</f>
        <v>1943.0572810000001</v>
      </c>
      <c r="AJ5" s="4">
        <f>[2]NOX!AJ18</f>
        <v>1643.4631277999999</v>
      </c>
      <c r="AK5" s="4">
        <f>[2]NOX!AK18</f>
        <v>1629.2356265999999</v>
      </c>
      <c r="AL5" s="4">
        <f>[2]NOX!AL18</f>
        <v>1585.5157629</v>
      </c>
    </row>
    <row r="6" spans="1:38" x14ac:dyDescent="0.2">
      <c r="A6" s="11" t="str">
        <f>[1]NOX!A12&amp;" (prev)"</f>
        <v>PETROLEUM &amp; RELATED INDUSTRIES (prev)</v>
      </c>
      <c r="B6" s="3">
        <f>'[1]NOX-Org_and_adj'!B12</f>
        <v>240</v>
      </c>
      <c r="C6" s="3">
        <f>'[1]NOX-Org_and_adj'!C12</f>
        <v>63</v>
      </c>
      <c r="D6" s="3">
        <f>'[1]NOX-Org_and_adj'!D12</f>
        <v>72</v>
      </c>
      <c r="E6" s="3">
        <f>'[1]NOX-Org_and_adj'!E12</f>
        <v>124</v>
      </c>
      <c r="F6" s="3">
        <f>'[1]NOX-Org_and_adj'!F12</f>
        <v>153</v>
      </c>
      <c r="G6" s="3">
        <f>'[1]NOX-Org_and_adj'!G12</f>
        <v>121</v>
      </c>
      <c r="H6" s="3">
        <f>'[1]NOX-Org_and_adj'!H12</f>
        <v>148</v>
      </c>
      <c r="I6" s="3">
        <f>'[1]NOX-Org_and_adj'!I12</f>
        <v>123</v>
      </c>
      <c r="J6" s="3">
        <f>'[1]NOX-Org_and_adj'!J12</f>
        <v>117</v>
      </c>
      <c r="K6" s="3">
        <f>'[1]NOX-Org_and_adj'!K12</f>
        <v>110</v>
      </c>
      <c r="L6" s="3">
        <f>'[1]NOX-Org_and_adj'!L12</f>
        <v>139.08267999999998</v>
      </c>
      <c r="M6" s="3">
        <f>'[1]NOX-Org_and_adj'!M12</f>
        <v>143.15672000000001</v>
      </c>
      <c r="N6" s="3">
        <f>'[1]NOX-Org_and_adj'!N12</f>
        <v>142.97984</v>
      </c>
      <c r="O6" s="3">
        <f>'[1]NOX-Org_and_adj'!O12</f>
        <v>120.085521</v>
      </c>
      <c r="P6" s="3">
        <f>'[1]NOX-Org_and_adj'!P12</f>
        <v>122.131897</v>
      </c>
      <c r="Q6" s="3">
        <f>'[1]NOX-Org_and_adj'!Q12</f>
        <v>124.29669899999999</v>
      </c>
      <c r="R6" s="3">
        <f>'[1]NOX-Org_and_adj'!R12</f>
        <v>354.19122147511536</v>
      </c>
      <c r="S6" s="3">
        <f>'[1]NOX-Org_and_adj'!S12</f>
        <v>357.19445137944541</v>
      </c>
      <c r="T6" s="3">
        <f>'[1]NOX-Org_and_adj'!T12</f>
        <v>355.40608487377551</v>
      </c>
      <c r="U6" s="3">
        <f>'[1]NOX-Org_and_adj'!U12</f>
        <v>353.61771836810561</v>
      </c>
      <c r="V6" s="3">
        <f>'[1]NOX-Org_and_adj'!V12</f>
        <v>379.46226250983705</v>
      </c>
      <c r="W6" s="3">
        <f>'[1]NOX-Org_and_adj'!W12</f>
        <v>405.30680665156854</v>
      </c>
      <c r="X6" s="3">
        <f>'[1]NOX-Org_and_adj'!X12</f>
        <v>431.10159302277901</v>
      </c>
      <c r="Y6" s="3">
        <f>'[1]NOX-Org_and_adj'!Y12</f>
        <v>515.83167403989376</v>
      </c>
      <c r="Z6" s="3">
        <f>'[1]NOX-Org_and_adj'!Z12</f>
        <v>600.56175505700844</v>
      </c>
      <c r="AA6" s="3">
        <f>'[1]NOX-Org_and_adj'!AA12</f>
        <v>685.29183607412313</v>
      </c>
      <c r="AB6" s="3">
        <f>'[1]NOX-Org_and_adj'!AB12</f>
        <v>695.82939244602335</v>
      </c>
      <c r="AC6" s="3">
        <f>'[1]NOX-Org_and_adj'!AC12</f>
        <v>706.36694881792357</v>
      </c>
      <c r="AD6" s="3">
        <f>'[1]NOX-Org_and_adj'!AD12</f>
        <v>716.90450518982368</v>
      </c>
      <c r="AE6" s="3">
        <f>'[1]NOX-Org_and_adj'!AE12</f>
        <v>685.63916361634449</v>
      </c>
      <c r="AF6" s="3">
        <f>'[1]NOX-Org_and_adj'!AF12</f>
        <v>654.3738220428653</v>
      </c>
      <c r="AG6" s="3">
        <f>'[1]NOX-Org_and_adj'!AG12</f>
        <v>623.108480469386</v>
      </c>
      <c r="AH6" s="3">
        <f>'[1]NOX-Org_and_adj'!AH12</f>
        <v>623.108480469386</v>
      </c>
      <c r="AI6" s="3">
        <f>'[1]NOX-Org_and_adj'!AI12</f>
        <v>623.108480469386</v>
      </c>
    </row>
    <row r="7" spans="1:38" s="5" customFormat="1" ht="13" x14ac:dyDescent="0.15">
      <c r="A7" s="11" t="str">
        <f>[2]NOX!A12</f>
        <v>PETROLEUM &amp; RELATED INDUSTRIES</v>
      </c>
      <c r="B7" s="4">
        <f>[2]NOX!B12</f>
        <v>240</v>
      </c>
      <c r="C7" s="4">
        <f>[2]NOX!C12</f>
        <v>63</v>
      </c>
      <c r="D7" s="4">
        <f>[2]NOX!D12</f>
        <v>72</v>
      </c>
      <c r="E7" s="4">
        <f>[2]NOX!E12</f>
        <v>124</v>
      </c>
      <c r="F7" s="4">
        <f>[2]NOX!F12</f>
        <v>153</v>
      </c>
      <c r="G7" s="4">
        <f>[2]NOX!G12</f>
        <v>121</v>
      </c>
      <c r="H7" s="4">
        <f>[2]NOX!H12</f>
        <v>148</v>
      </c>
      <c r="I7" s="4">
        <f>[2]NOX!I12</f>
        <v>123</v>
      </c>
      <c r="J7" s="4">
        <f>[2]NOX!J12</f>
        <v>117</v>
      </c>
      <c r="K7" s="4">
        <f>[2]NOX!K12</f>
        <v>110</v>
      </c>
      <c r="L7" s="4">
        <f>[2]NOX!L12</f>
        <v>139.08267999999998</v>
      </c>
      <c r="M7" s="4">
        <f>[2]NOX!M12</f>
        <v>143.15672000000001</v>
      </c>
      <c r="N7" s="4">
        <f>[2]NOX!N12</f>
        <v>142.97984</v>
      </c>
      <c r="O7" s="4">
        <f>[2]NOX!O12</f>
        <v>120.085521</v>
      </c>
      <c r="P7" s="4">
        <f>[2]NOX!P12</f>
        <v>122.131897</v>
      </c>
      <c r="Q7" s="4">
        <f>[2]NOX!Q12</f>
        <v>124.29669899999999</v>
      </c>
      <c r="R7" s="4">
        <f>[2]NOX!R12</f>
        <v>571.07890176000001</v>
      </c>
      <c r="S7" s="4">
        <f>[2]NOX!S12</f>
        <v>606.26070945000004</v>
      </c>
      <c r="T7" s="4">
        <f>[2]NOX!T12</f>
        <v>634.21757506999995</v>
      </c>
      <c r="U7" s="4">
        <f>[2]NOX!U12</f>
        <v>667.82478185000002</v>
      </c>
      <c r="V7" s="4">
        <f>[2]NOX!V12</f>
        <v>697.19383791999996</v>
      </c>
      <c r="W7" s="4">
        <f>[2]NOX!W12</f>
        <v>716.21162820999996</v>
      </c>
      <c r="X7" s="4">
        <f>[2]NOX!X12</f>
        <v>773.54398682999999</v>
      </c>
      <c r="Y7" s="4">
        <f>[2]NOX!Y12</f>
        <v>680.05669291000004</v>
      </c>
      <c r="Z7" s="4">
        <f>[2]NOX!Z12</f>
        <v>684.46945386000004</v>
      </c>
      <c r="AA7" s="4">
        <f>[2]NOX!AA12</f>
        <v>763.68738074999999</v>
      </c>
      <c r="AB7" s="4">
        <f>[2]NOX!AB12</f>
        <v>850.91986757999996</v>
      </c>
      <c r="AC7" s="4">
        <f>[2]NOX!AC12</f>
        <v>700.54867574000002</v>
      </c>
      <c r="AD7" s="4">
        <f>[2]NOX!AD12</f>
        <v>748.66114995999999</v>
      </c>
      <c r="AE7" s="4">
        <f>[2]NOX!AE12</f>
        <v>670.28241374000004</v>
      </c>
      <c r="AF7" s="4">
        <f>[2]NOX!AF12</f>
        <v>611.60619869000004</v>
      </c>
      <c r="AG7" s="4">
        <f>[2]NOX!AG12</f>
        <v>579.18249164999997</v>
      </c>
      <c r="AH7" s="4">
        <f>[2]NOX!AH12</f>
        <v>574.47540142000003</v>
      </c>
      <c r="AI7" s="4">
        <f>[2]NOX!AI12</f>
        <v>546.02140878</v>
      </c>
      <c r="AJ7" s="4">
        <f>[2]NOX!AJ12</f>
        <v>612.91401184999995</v>
      </c>
      <c r="AK7" s="4">
        <f>[2]NOX!AK12</f>
        <v>758.62944093999999</v>
      </c>
      <c r="AL7" s="4">
        <f>[2]NOX!AL12</f>
        <v>758.58224693</v>
      </c>
    </row>
    <row r="8" spans="1:38" x14ac:dyDescent="0.2">
      <c r="B8" t="str">
        <f>R$1&amp;" Differences"</f>
        <v>2002 Differences</v>
      </c>
    </row>
    <row r="9" spans="1:38" x14ac:dyDescent="0.2">
      <c r="B9" t="s">
        <v>4</v>
      </c>
      <c r="C9" t="s">
        <v>1</v>
      </c>
      <c r="D9" t="s">
        <v>2</v>
      </c>
      <c r="E9" t="s">
        <v>27</v>
      </c>
    </row>
    <row r="10" spans="1:38" x14ac:dyDescent="0.2">
      <c r="A10" s="4" t="str">
        <f>[2]VOC!A7</f>
        <v>FUEL COMB. ELEC. UTIL.</v>
      </c>
      <c r="B10" s="3">
        <f>'[1]NOX-Org_and_adj'!R7</f>
        <v>4709.4075706228896</v>
      </c>
      <c r="C10" s="4">
        <f>[2]NOX!R7</f>
        <v>4710.9786530000001</v>
      </c>
      <c r="D10" s="4">
        <f t="shared" ref="D10:D23" si="0">C10-B10</f>
        <v>1.5710823771105424</v>
      </c>
      <c r="E10" s="7">
        <f>IF(B10&lt;&gt;0,D10/B10,"")</f>
        <v>3.3360509863510144E-4</v>
      </c>
    </row>
    <row r="11" spans="1:38" x14ac:dyDescent="0.2">
      <c r="A11" s="4" t="str">
        <f>[2]VOC!A8</f>
        <v>FUEL COMB. INDUSTRIAL</v>
      </c>
      <c r="B11" s="3">
        <f>'[1]NOX-Org_and_adj'!R8</f>
        <v>2040.8726871181088</v>
      </c>
      <c r="C11" s="4">
        <f>[2]NOX!R8</f>
        <v>2046.2985242</v>
      </c>
      <c r="D11" s="4">
        <f t="shared" si="0"/>
        <v>5.4258370818911317</v>
      </c>
      <c r="E11" s="7">
        <f t="shared" ref="E11:E23" si="1">IF(B11&lt;&gt;0,D11/B11,"")</f>
        <v>2.6585867487662297E-3</v>
      </c>
    </row>
    <row r="12" spans="1:38" x14ac:dyDescent="0.2">
      <c r="A12" s="4" t="str">
        <f>[2]VOC!A9</f>
        <v>FUEL COMB. OTHER</v>
      </c>
      <c r="B12" s="3">
        <f>'[1]NOX-Org_and_adj'!R9</f>
        <v>737.82918226867719</v>
      </c>
      <c r="C12" s="4">
        <f>[2]NOX!R9</f>
        <v>735.62228747999995</v>
      </c>
      <c r="D12" s="4">
        <f t="shared" si="0"/>
        <v>-2.2068947886772321</v>
      </c>
      <c r="E12" s="7">
        <f t="shared" si="1"/>
        <v>-2.9910646552247662E-3</v>
      </c>
    </row>
    <row r="13" spans="1:38" x14ac:dyDescent="0.2">
      <c r="A13" s="4" t="str">
        <f>[2]VOC!A10</f>
        <v>CHEMICAL &amp; ALLIED PRODUCT MFG</v>
      </c>
      <c r="B13" s="3">
        <f>'[1]NOX-Org_and_adj'!R10</f>
        <v>69.832238463935283</v>
      </c>
      <c r="C13" s="4">
        <f>[2]NOX!R10</f>
        <v>69.832240677000001</v>
      </c>
      <c r="D13" s="4">
        <f t="shared" si="0"/>
        <v>2.2130647181484164E-6</v>
      </c>
      <c r="E13" s="7">
        <f t="shared" si="1"/>
        <v>3.1691161085883692E-8</v>
      </c>
    </row>
    <row r="14" spans="1:38" x14ac:dyDescent="0.2">
      <c r="A14" s="4" t="str">
        <f>[2]VOC!A11</f>
        <v>METALS PROCESSING</v>
      </c>
      <c r="B14" s="3">
        <f>'[1]NOX-Org_and_adj'!R11</f>
        <v>68.942318994498351</v>
      </c>
      <c r="C14" s="4">
        <f>[2]NOX!R11</f>
        <v>68.880899483999997</v>
      </c>
      <c r="D14" s="4">
        <f t="shared" si="0"/>
        <v>-6.1419510498353702E-2</v>
      </c>
      <c r="E14" s="7">
        <f t="shared" si="1"/>
        <v>-8.9088257247707352E-4</v>
      </c>
    </row>
    <row r="15" spans="1:38" x14ac:dyDescent="0.2">
      <c r="A15" s="4" t="str">
        <f>[2]VOC!A12</f>
        <v>PETROLEUM &amp; RELATED INDUSTRIES</v>
      </c>
      <c r="B15" s="3">
        <f>'[1]NOX-Org_and_adj'!R12</f>
        <v>354.19122147511536</v>
      </c>
      <c r="C15" s="4">
        <f>[2]NOX!R12</f>
        <v>571.07890176000001</v>
      </c>
      <c r="D15" s="4">
        <f t="shared" si="0"/>
        <v>216.88768028488465</v>
      </c>
      <c r="E15" s="7">
        <f t="shared" si="1"/>
        <v>0.61234628961610971</v>
      </c>
    </row>
    <row r="16" spans="1:38" x14ac:dyDescent="0.2">
      <c r="A16" s="4" t="str">
        <f>[2]VOC!A13</f>
        <v>OTHER INDUSTRIAL PROCESSES</v>
      </c>
      <c r="B16" s="3">
        <f>'[1]NOX-Org_and_adj'!R13</f>
        <v>429.41703632859327</v>
      </c>
      <c r="C16" s="4">
        <f>[2]NOX!R13</f>
        <v>432.08292911000001</v>
      </c>
      <c r="D16" s="4">
        <f t="shared" si="0"/>
        <v>2.6658927814067397</v>
      </c>
      <c r="E16" s="7">
        <f t="shared" si="1"/>
        <v>6.2081672497194028E-3</v>
      </c>
    </row>
    <row r="17" spans="1:8" x14ac:dyDescent="0.2">
      <c r="A17" s="4" t="str">
        <f>[2]VOC!A14</f>
        <v>SOLVENT UTILIZATION</v>
      </c>
      <c r="B17" s="3">
        <f>'[1]NOX-Org_and_adj'!R14</f>
        <v>6.8837153010068972</v>
      </c>
      <c r="C17" s="4">
        <f>[2]NOX!R14</f>
        <v>1E-4</v>
      </c>
      <c r="D17" s="4">
        <f t="shared" si="0"/>
        <v>-6.8836153010068974</v>
      </c>
      <c r="E17" s="7">
        <f t="shared" si="1"/>
        <v>-0.99998547296109341</v>
      </c>
    </row>
    <row r="18" spans="1:8" x14ac:dyDescent="0.2">
      <c r="A18" s="4" t="str">
        <f>[2]VOC!A15</f>
        <v>STORAGE &amp; TRANSPORT</v>
      </c>
      <c r="B18" s="3">
        <f>'[1]NOX-Org_and_adj'!R15</f>
        <v>19.134947455362997</v>
      </c>
      <c r="C18" s="4">
        <f>[2]NOX!R15</f>
        <v>19.073714494000001</v>
      </c>
      <c r="D18" s="4">
        <f t="shared" si="0"/>
        <v>-6.1232961362996718E-2</v>
      </c>
      <c r="E18" s="7">
        <f t="shared" si="1"/>
        <v>-3.2000590284262742E-3</v>
      </c>
    </row>
    <row r="19" spans="1:8" x14ac:dyDescent="0.2">
      <c r="A19" s="4" t="str">
        <f>[2]VOC!A16</f>
        <v>WASTE DISPOSAL &amp; RECYCLING</v>
      </c>
      <c r="B19" s="3">
        <f>'[1]NOX-Org_and_adj'!R16</f>
        <v>110.75884598519221</v>
      </c>
      <c r="C19" s="4">
        <f>[2]NOX!R16</f>
        <v>55.461705174000002</v>
      </c>
      <c r="D19" s="4">
        <f t="shared" si="0"/>
        <v>-55.297140811192207</v>
      </c>
      <c r="E19" s="7">
        <f t="shared" si="1"/>
        <v>-0.49925710510368715</v>
      </c>
    </row>
    <row r="20" spans="1:8" x14ac:dyDescent="0.2">
      <c r="A20" s="4" t="str">
        <f>[2]VOC!A17</f>
        <v>HIGHWAY VEHICLES</v>
      </c>
      <c r="B20" s="3">
        <f>'[1]NOX-Org_and_adj'!R17</f>
        <v>10337.276260006405</v>
      </c>
      <c r="C20" s="4">
        <f>[2]NOX!R17</f>
        <v>12805.317056</v>
      </c>
      <c r="D20" s="4">
        <f t="shared" si="0"/>
        <v>2468.0407959935947</v>
      </c>
      <c r="E20" s="7">
        <f t="shared" si="1"/>
        <v>0.23875155639809373</v>
      </c>
    </row>
    <row r="21" spans="1:8" x14ac:dyDescent="0.2">
      <c r="A21" s="4" t="str">
        <f>[2]VOC!A18</f>
        <v>OFF-HIGHWAY</v>
      </c>
      <c r="B21" s="3">
        <f>'[1]NOX-Org_and_adj'!R18</f>
        <v>4863.6926120568432</v>
      </c>
      <c r="C21" s="4">
        <f>[2]NOX!R18</f>
        <v>3559.3517333999998</v>
      </c>
      <c r="D21" s="4">
        <f t="shared" si="0"/>
        <v>-1304.3408786568434</v>
      </c>
      <c r="E21" s="7">
        <f t="shared" si="1"/>
        <v>-0.26817913521579256</v>
      </c>
    </row>
    <row r="22" spans="1:8" x14ac:dyDescent="0.2">
      <c r="A22" s="4" t="str">
        <f>[2]VOC!A19</f>
        <v>MISCELLANEOUS</v>
      </c>
      <c r="B22" s="3">
        <f>'[1]NOX-Org_and_adj'!R19</f>
        <v>210.5218700388956</v>
      </c>
      <c r="C22" s="4">
        <f>[2]NOX!R19</f>
        <v>179.8955129</v>
      </c>
      <c r="D22" s="4">
        <f t="shared" si="0"/>
        <v>-30.6263571388956</v>
      </c>
      <c r="E22" s="7">
        <f t="shared" si="1"/>
        <v>-0.14547826852021187</v>
      </c>
    </row>
    <row r="23" spans="1:8" x14ac:dyDescent="0.2">
      <c r="A23" s="8" t="s">
        <v>5</v>
      </c>
      <c r="B23" s="9">
        <f>SUM(B10:B21)</f>
        <v>23748.238636076629</v>
      </c>
      <c r="C23" s="9">
        <f>SUM(C10:C21)</f>
        <v>25073.978744779</v>
      </c>
      <c r="D23" s="8">
        <f t="shared" si="0"/>
        <v>1325.7401087023718</v>
      </c>
      <c r="E23" s="10">
        <f t="shared" si="1"/>
        <v>5.5824776271550601E-2</v>
      </c>
    </row>
    <row r="26" spans="1:8" x14ac:dyDescent="0.2">
      <c r="B26" t="str">
        <f>S$1&amp;" Differences"</f>
        <v>2003 Differences</v>
      </c>
      <c r="D26" t="s">
        <v>2</v>
      </c>
    </row>
    <row r="27" spans="1:8" x14ac:dyDescent="0.2">
      <c r="B27" t="s">
        <v>4</v>
      </c>
      <c r="C27" t="s">
        <v>1</v>
      </c>
      <c r="H27" t="str">
        <f>X$1&amp;" Differences"</f>
        <v>2008 Differences</v>
      </c>
    </row>
    <row r="28" spans="1:8" x14ac:dyDescent="0.2">
      <c r="A28" s="4" t="str">
        <f>[2]VOC!A7</f>
        <v>FUEL COMB. ELEC. UTIL.</v>
      </c>
      <c r="B28" s="3">
        <f>'[1]NOX-Org_and_adj'!S7</f>
        <v>4339.60928423526</v>
      </c>
      <c r="C28" s="4">
        <f>[2]NOX!S7</f>
        <v>4403.8774667999996</v>
      </c>
      <c r="D28" s="4">
        <f t="shared" ref="D28:D39" si="2">C28-B28</f>
        <v>64.268182564739618</v>
      </c>
      <c r="E28" s="7">
        <f>IF(B28&lt;&gt;0,D28/B28,"")</f>
        <v>1.480967026183906E-2</v>
      </c>
    </row>
    <row r="29" spans="1:8" x14ac:dyDescent="0.2">
      <c r="A29" s="4" t="str">
        <f>[2]VOC!A8</f>
        <v>FUEL COMB. INDUSTRIAL</v>
      </c>
      <c r="B29" s="3">
        <f>'[1]NOX-Org_and_adj'!S8</f>
        <v>1971.3723553472516</v>
      </c>
      <c r="C29" s="4">
        <f>[2]NOX!S8</f>
        <v>2046.4127512</v>
      </c>
      <c r="D29" s="4">
        <f t="shared" si="2"/>
        <v>75.040395852748361</v>
      </c>
      <c r="E29" s="7">
        <f t="shared" ref="E29:E39" si="3">IF(B29&lt;&gt;0,D29/B29,"")</f>
        <v>3.8065054351201048E-2</v>
      </c>
    </row>
    <row r="30" spans="1:8" x14ac:dyDescent="0.2">
      <c r="A30" s="4" t="str">
        <f>[2]VOC!A9</f>
        <v>FUEL COMB. OTHER</v>
      </c>
      <c r="B30" s="3">
        <f>'[1]NOX-Org_and_adj'!S9</f>
        <v>736.43552061866342</v>
      </c>
      <c r="C30" s="4">
        <f>[2]NOX!S9</f>
        <v>736.85318325000003</v>
      </c>
      <c r="D30" s="4">
        <f t="shared" si="2"/>
        <v>0.41766263133661141</v>
      </c>
      <c r="E30" s="7">
        <f t="shared" si="3"/>
        <v>5.6714080139119597E-4</v>
      </c>
    </row>
    <row r="31" spans="1:8" x14ac:dyDescent="0.2">
      <c r="A31" s="4" t="str">
        <f>[2]VOC!A10</f>
        <v>CHEMICAL &amp; ALLIED PRODUCT MFG</v>
      </c>
      <c r="B31" s="3">
        <f>'[1]NOX-Org_and_adj'!S10</f>
        <v>66.85504224209707</v>
      </c>
      <c r="C31" s="4">
        <f>[2]NOX!S10</f>
        <v>69.832240677000001</v>
      </c>
      <c r="D31" s="4">
        <f t="shared" si="2"/>
        <v>2.977198434902931</v>
      </c>
      <c r="E31" s="7">
        <f t="shared" si="3"/>
        <v>4.4532144996959677E-2</v>
      </c>
    </row>
    <row r="32" spans="1:8" x14ac:dyDescent="0.2">
      <c r="A32" s="4" t="str">
        <f>[2]VOC!A11</f>
        <v>METALS PROCESSING</v>
      </c>
      <c r="B32" s="3">
        <f>'[1]NOX-Org_and_adj'!S11</f>
        <v>68.031785881019914</v>
      </c>
      <c r="C32" s="4">
        <f>[2]NOX!S11</f>
        <v>68.880899483999997</v>
      </c>
      <c r="D32" s="4">
        <f t="shared" si="2"/>
        <v>0.84911360298008276</v>
      </c>
      <c r="E32" s="7">
        <f t="shared" si="3"/>
        <v>1.2481130577184741E-2</v>
      </c>
    </row>
    <row r="33" spans="1:6" x14ac:dyDescent="0.2">
      <c r="A33" s="4" t="str">
        <f>[2]VOC!A12</f>
        <v>PETROLEUM &amp; RELATED INDUSTRIES</v>
      </c>
      <c r="B33" s="3">
        <f>'[1]NOX-Org_and_adj'!S12</f>
        <v>357.19445137944541</v>
      </c>
      <c r="C33" s="4">
        <f>[2]NOX!S12</f>
        <v>606.26070945000004</v>
      </c>
      <c r="D33" s="4">
        <f t="shared" si="2"/>
        <v>249.06625807055462</v>
      </c>
      <c r="E33" s="7">
        <f t="shared" si="3"/>
        <v>0.69728479014354317</v>
      </c>
    </row>
    <row r="34" spans="1:6" x14ac:dyDescent="0.2">
      <c r="A34" s="4" t="str">
        <f>[2]VOC!A13</f>
        <v>OTHER INDUSTRIAL PROCESSES</v>
      </c>
      <c r="B34" s="3">
        <f>'[1]NOX-Org_and_adj'!S13</f>
        <v>448.09480315366233</v>
      </c>
      <c r="C34" s="4">
        <f>[2]NOX!S13</f>
        <v>432.02986965000002</v>
      </c>
      <c r="D34" s="4">
        <f t="shared" si="2"/>
        <v>-16.064933503662303</v>
      </c>
      <c r="E34" s="7">
        <f t="shared" si="3"/>
        <v>-3.5851639855223355E-2</v>
      </c>
    </row>
    <row r="35" spans="1:6" x14ac:dyDescent="0.2">
      <c r="A35" s="4" t="str">
        <f>[2]VOC!A14</f>
        <v>SOLVENT UTILIZATION</v>
      </c>
      <c r="B35" s="3">
        <f>'[1]NOX-Org_and_adj'!S14</f>
        <v>6.0440878971122682</v>
      </c>
      <c r="C35" s="4">
        <f>[2]NOX!S14</f>
        <v>1E-4</v>
      </c>
      <c r="D35" s="4">
        <f t="shared" si="2"/>
        <v>-6.0439878971122685</v>
      </c>
      <c r="E35" s="7">
        <f t="shared" si="3"/>
        <v>-0.9999834549063974</v>
      </c>
    </row>
    <row r="36" spans="1:6" x14ac:dyDescent="0.2">
      <c r="A36" s="4" t="str">
        <f>[2]VOC!A15</f>
        <v>STORAGE &amp; TRANSPORT</v>
      </c>
      <c r="B36" s="3">
        <f>'[1]NOX-Org_and_adj'!S15</f>
        <v>18.126297306349759</v>
      </c>
      <c r="C36" s="4">
        <f>[2]NOX!S15</f>
        <v>19.073714494000001</v>
      </c>
      <c r="D36" s="4">
        <f t="shared" si="2"/>
        <v>0.94741718765024174</v>
      </c>
      <c r="E36" s="7">
        <f t="shared" si="3"/>
        <v>5.2267552034377995E-2</v>
      </c>
    </row>
    <row r="37" spans="1:6" x14ac:dyDescent="0.2">
      <c r="A37" s="4" t="str">
        <f>[2]VOC!A16</f>
        <v>WASTE DISPOSAL &amp; RECYCLING</v>
      </c>
      <c r="B37" s="3">
        <f>'[1]NOX-Org_and_adj'!S16</f>
        <v>122.45176893154651</v>
      </c>
      <c r="C37" s="4">
        <f>[2]NOX!S16</f>
        <v>55.461705174000002</v>
      </c>
      <c r="D37" s="4">
        <f t="shared" si="2"/>
        <v>-66.990063757546508</v>
      </c>
      <c r="E37" s="7">
        <f t="shared" si="3"/>
        <v>-0.54707305857701061</v>
      </c>
    </row>
    <row r="38" spans="1:6" x14ac:dyDescent="0.2">
      <c r="A38" s="4" t="str">
        <f>[2]VOC!A17</f>
        <v>HIGHWAY VEHICLES</v>
      </c>
      <c r="B38" s="3">
        <f>'[1]NOX-Org_and_adj'!S17</f>
        <v>9670.7664437215917</v>
      </c>
      <c r="C38" s="4">
        <f>[2]NOX!S17</f>
        <v>12314.087898</v>
      </c>
      <c r="D38" s="4">
        <f t="shared" si="2"/>
        <v>2643.3214542784081</v>
      </c>
      <c r="E38" s="7">
        <f t="shared" si="3"/>
        <v>0.27333112320114944</v>
      </c>
    </row>
    <row r="39" spans="1:6" x14ac:dyDescent="0.2">
      <c r="A39" s="4" t="str">
        <f>[2]VOC!A18</f>
        <v>OFF-HIGHWAY</v>
      </c>
      <c r="B39" s="3">
        <f>'[1]NOX-Org_and_adj'!S18</f>
        <v>4667.3733983374059</v>
      </c>
      <c r="C39" s="4">
        <f>[2]NOX!S18</f>
        <v>3641.8725653000001</v>
      </c>
      <c r="D39" s="4">
        <f t="shared" si="2"/>
        <v>-1025.5008330374058</v>
      </c>
      <c r="E39" s="7">
        <f t="shared" si="3"/>
        <v>-0.21971690403058511</v>
      </c>
    </row>
    <row r="40" spans="1:6" x14ac:dyDescent="0.2">
      <c r="A40" s="4" t="str">
        <f>[2]VOC!A19</f>
        <v>MISCELLANEOUS</v>
      </c>
      <c r="B40" s="3">
        <f>'[1]NOX-Org_and_adj'!S19</f>
        <v>178.22100162229688</v>
      </c>
      <c r="C40" s="4">
        <f>[2]NOX!S19</f>
        <v>215.99446470000001</v>
      </c>
      <c r="D40" s="4">
        <f t="shared" ref="D40:D41" si="4">C40-B40</f>
        <v>37.773463077703127</v>
      </c>
      <c r="E40" s="7">
        <f t="shared" ref="E40:E41" si="5">IF(B40&lt;&gt;0,D40/B40,"")</f>
        <v>0.21194731672396439</v>
      </c>
    </row>
    <row r="41" spans="1:6" x14ac:dyDescent="0.2">
      <c r="A41" s="8" t="s">
        <v>5</v>
      </c>
      <c r="B41" s="9">
        <f>SUM(B28:B39)</f>
        <v>22472.355239051409</v>
      </c>
      <c r="C41" s="9">
        <f>SUM(C28:C39)</f>
        <v>24394.643103479</v>
      </c>
      <c r="D41" s="8">
        <f t="shared" si="4"/>
        <v>1922.2878644275916</v>
      </c>
      <c r="E41" s="10">
        <f t="shared" si="5"/>
        <v>8.5540115576632103E-2</v>
      </c>
    </row>
    <row r="44" spans="1:6" x14ac:dyDescent="0.2">
      <c r="B44" t="s">
        <v>26</v>
      </c>
    </row>
    <row r="45" spans="1:6" x14ac:dyDescent="0.2">
      <c r="B45" t="s">
        <v>4</v>
      </c>
      <c r="C45" t="s">
        <v>1</v>
      </c>
      <c r="D45" t="s">
        <v>2</v>
      </c>
      <c r="F45" t="s">
        <v>28</v>
      </c>
    </row>
    <row r="46" spans="1:6" x14ac:dyDescent="0.2">
      <c r="A46" s="4" t="str">
        <f t="shared" ref="A46:A58" si="6">A28</f>
        <v>FUEL COMB. ELEC. UTIL.</v>
      </c>
      <c r="B46" s="3">
        <f t="shared" ref="B46:D58" si="7">(B28+B10)/2</f>
        <v>4524.5084274290748</v>
      </c>
      <c r="C46" s="3">
        <f t="shared" si="7"/>
        <v>4557.4280598999994</v>
      </c>
      <c r="D46" s="3">
        <f t="shared" si="7"/>
        <v>32.91963247092508</v>
      </c>
      <c r="E46" s="7">
        <f>IF(B46&lt;&gt;0,D46/B46,"")</f>
        <v>7.2758473100315874E-3</v>
      </c>
      <c r="F46" t="b">
        <f t="shared" ref="F46:F52" si="8">OR(ABS(D46/$C$59)&gt;5%,AND(ABS(C46/$C$59)&gt;10%,ABS(E46)&gt;20%))</f>
        <v>0</v>
      </c>
    </row>
    <row r="47" spans="1:6" x14ac:dyDescent="0.2">
      <c r="A47" s="4" t="str">
        <f t="shared" si="6"/>
        <v>FUEL COMB. INDUSTRIAL</v>
      </c>
      <c r="B47" s="3">
        <f t="shared" si="7"/>
        <v>2006.1225212326804</v>
      </c>
      <c r="C47" s="3">
        <f t="shared" si="7"/>
        <v>2046.3556377</v>
      </c>
      <c r="D47" s="3">
        <f t="shared" si="7"/>
        <v>40.233116467319746</v>
      </c>
      <c r="E47" s="7">
        <f t="shared" ref="E47:E59" si="9">IF(B47&lt;&gt;0,D47/B47,"")</f>
        <v>2.0055164149494788E-2</v>
      </c>
      <c r="F47" t="b">
        <f t="shared" si="8"/>
        <v>0</v>
      </c>
    </row>
    <row r="48" spans="1:6" x14ac:dyDescent="0.2">
      <c r="A48" s="4" t="str">
        <f t="shared" si="6"/>
        <v>FUEL COMB. OTHER</v>
      </c>
      <c r="B48" s="3">
        <f t="shared" si="7"/>
        <v>737.13235144367036</v>
      </c>
      <c r="C48" s="3">
        <f t="shared" si="7"/>
        <v>736.23773536499993</v>
      </c>
      <c r="D48" s="3">
        <f t="shared" si="7"/>
        <v>-0.89461607867031034</v>
      </c>
      <c r="E48" s="7">
        <f t="shared" si="9"/>
        <v>-1.2136437600631812E-3</v>
      </c>
      <c r="F48" t="b">
        <f t="shared" si="8"/>
        <v>0</v>
      </c>
    </row>
    <row r="49" spans="1:6" x14ac:dyDescent="0.2">
      <c r="A49" s="4" t="str">
        <f t="shared" si="6"/>
        <v>CHEMICAL &amp; ALLIED PRODUCT MFG</v>
      </c>
      <c r="B49" s="3">
        <f t="shared" si="7"/>
        <v>68.343640353016184</v>
      </c>
      <c r="C49" s="3">
        <f t="shared" si="7"/>
        <v>69.832240677000001</v>
      </c>
      <c r="D49" s="3">
        <f t="shared" si="7"/>
        <v>1.4886003239838246</v>
      </c>
      <c r="E49" s="7">
        <f t="shared" si="9"/>
        <v>2.1781109643775783E-2</v>
      </c>
      <c r="F49" t="b">
        <f t="shared" si="8"/>
        <v>0</v>
      </c>
    </row>
    <row r="50" spans="1:6" x14ac:dyDescent="0.2">
      <c r="A50" s="4" t="str">
        <f t="shared" si="6"/>
        <v>METALS PROCESSING</v>
      </c>
      <c r="B50" s="3">
        <f t="shared" si="7"/>
        <v>68.487052437759132</v>
      </c>
      <c r="C50" s="3">
        <f t="shared" si="7"/>
        <v>68.880899483999997</v>
      </c>
      <c r="D50" s="3">
        <f t="shared" si="7"/>
        <v>0.39384704624086453</v>
      </c>
      <c r="E50" s="7">
        <f t="shared" si="9"/>
        <v>5.750678883410726E-3</v>
      </c>
      <c r="F50" t="b">
        <f t="shared" si="8"/>
        <v>0</v>
      </c>
    </row>
    <row r="51" spans="1:6" x14ac:dyDescent="0.2">
      <c r="A51" s="4" t="str">
        <f t="shared" si="6"/>
        <v>PETROLEUM &amp; RELATED INDUSTRIES</v>
      </c>
      <c r="B51" s="3">
        <f t="shared" si="7"/>
        <v>355.69283642728038</v>
      </c>
      <c r="C51" s="3">
        <f t="shared" si="7"/>
        <v>588.66980560499996</v>
      </c>
      <c r="D51" s="3">
        <f t="shared" si="7"/>
        <v>232.97696917771964</v>
      </c>
      <c r="E51" s="7">
        <f>IF(B51&lt;&gt;0,D51/B51,"")</f>
        <v>0.65499483070233444</v>
      </c>
      <c r="F51" t="b">
        <f t="shared" si="8"/>
        <v>0</v>
      </c>
    </row>
    <row r="52" spans="1:6" x14ac:dyDescent="0.2">
      <c r="A52" s="4" t="str">
        <f t="shared" si="6"/>
        <v>OTHER INDUSTRIAL PROCESSES</v>
      </c>
      <c r="B52" s="3">
        <f t="shared" si="7"/>
        <v>438.7559197411278</v>
      </c>
      <c r="C52" s="3">
        <f t="shared" si="7"/>
        <v>432.05639938000002</v>
      </c>
      <c r="D52" s="3">
        <f t="shared" si="7"/>
        <v>-6.6995203611277816</v>
      </c>
      <c r="E52" s="7">
        <f t="shared" si="9"/>
        <v>-1.5269356058103088E-2</v>
      </c>
      <c r="F52" t="b">
        <f t="shared" si="8"/>
        <v>0</v>
      </c>
    </row>
    <row r="53" spans="1:6" x14ac:dyDescent="0.2">
      <c r="A53" s="4" t="str">
        <f t="shared" si="6"/>
        <v>SOLVENT UTILIZATION</v>
      </c>
      <c r="B53" s="3">
        <f t="shared" si="7"/>
        <v>6.4639015990595823</v>
      </c>
      <c r="C53" s="3">
        <f t="shared" si="7"/>
        <v>1E-4</v>
      </c>
      <c r="D53" s="3">
        <f t="shared" si="7"/>
        <v>-6.4638015990595825</v>
      </c>
      <c r="E53" s="7">
        <f t="shared" si="9"/>
        <v>-0.99998452946746363</v>
      </c>
      <c r="F53" t="b">
        <f>OR(ABS(D53/$C$59)&gt;5%,AND(ABS(C53/$C$59)&gt;10%,ABS(E53)&gt;20%))</f>
        <v>0</v>
      </c>
    </row>
    <row r="54" spans="1:6" x14ac:dyDescent="0.2">
      <c r="A54" s="4" t="str">
        <f t="shared" si="6"/>
        <v>STORAGE &amp; TRANSPORT</v>
      </c>
      <c r="B54" s="3">
        <f t="shared" si="7"/>
        <v>18.63062238085638</v>
      </c>
      <c r="C54" s="3">
        <f t="shared" si="7"/>
        <v>19.073714494000001</v>
      </c>
      <c r="D54" s="3">
        <f t="shared" si="7"/>
        <v>0.44309211314362251</v>
      </c>
      <c r="E54" s="7">
        <f t="shared" si="9"/>
        <v>2.3783001130381735E-2</v>
      </c>
      <c r="F54" t="b">
        <f t="shared" ref="F54:F56" si="10">OR(ABS(D54/$C$59)&gt;5%,AND(ABS(C54/$C$59)&gt;10%,ABS(E54)&gt;20%))</f>
        <v>0</v>
      </c>
    </row>
    <row r="55" spans="1:6" x14ac:dyDescent="0.2">
      <c r="A55" s="4" t="str">
        <f t="shared" si="6"/>
        <v>WASTE DISPOSAL &amp; RECYCLING</v>
      </c>
      <c r="B55" s="3">
        <f t="shared" si="7"/>
        <v>116.60530745836937</v>
      </c>
      <c r="C55" s="3">
        <f t="shared" si="7"/>
        <v>55.461705174000002</v>
      </c>
      <c r="D55" s="3">
        <f t="shared" si="7"/>
        <v>-61.143602284369358</v>
      </c>
      <c r="E55" s="7">
        <f t="shared" si="9"/>
        <v>-0.52436380141786387</v>
      </c>
      <c r="F55" t="b">
        <f t="shared" si="10"/>
        <v>0</v>
      </c>
    </row>
    <row r="56" spans="1:6" x14ac:dyDescent="0.2">
      <c r="A56" s="4" t="str">
        <f t="shared" si="6"/>
        <v>HIGHWAY VEHICLES</v>
      </c>
      <c r="B56" s="3">
        <f t="shared" si="7"/>
        <v>10004.021351863998</v>
      </c>
      <c r="C56" s="3">
        <f t="shared" si="7"/>
        <v>12559.702476999999</v>
      </c>
      <c r="D56" s="3">
        <f t="shared" si="7"/>
        <v>2555.6811251360014</v>
      </c>
      <c r="E56" s="7">
        <f t="shared" si="9"/>
        <v>0.25546538089503523</v>
      </c>
      <c r="F56" t="b">
        <f t="shared" si="10"/>
        <v>1</v>
      </c>
    </row>
    <row r="57" spans="1:6" x14ac:dyDescent="0.2">
      <c r="A57" s="4" t="str">
        <f t="shared" si="6"/>
        <v>OFF-HIGHWAY</v>
      </c>
      <c r="B57" s="3">
        <f t="shared" si="7"/>
        <v>4765.533005197125</v>
      </c>
      <c r="C57" s="3">
        <f t="shared" si="7"/>
        <v>3600.61214935</v>
      </c>
      <c r="D57" s="3">
        <f t="shared" si="7"/>
        <v>-1164.9208558471246</v>
      </c>
      <c r="E57" s="7">
        <f t="shared" si="9"/>
        <v>-0.24444712786097636</v>
      </c>
      <c r="F57" t="b">
        <v>0</v>
      </c>
    </row>
    <row r="58" spans="1:6" x14ac:dyDescent="0.2">
      <c r="A58" s="4" t="str">
        <f t="shared" si="6"/>
        <v>MISCELLANEOUS</v>
      </c>
      <c r="B58" s="3">
        <f t="shared" si="7"/>
        <v>194.37143583059623</v>
      </c>
      <c r="C58" s="3">
        <f t="shared" si="7"/>
        <v>197.9449888</v>
      </c>
      <c r="D58" s="3">
        <f t="shared" si="7"/>
        <v>3.5735529694037638</v>
      </c>
      <c r="E58" s="7">
        <f t="shared" si="9"/>
        <v>1.8385175548727654E-2</v>
      </c>
    </row>
    <row r="59" spans="1:6" x14ac:dyDescent="0.2">
      <c r="A59" s="8" t="s">
        <v>5</v>
      </c>
      <c r="B59" s="9">
        <f>SUM(B46:B57)</f>
        <v>23110.296937564017</v>
      </c>
      <c r="C59" s="9">
        <f>SUM(C46:C57)</f>
        <v>24734.310924128997</v>
      </c>
      <c r="D59" s="8">
        <f t="shared" ref="D59" si="11">C59-B59</f>
        <v>1624.0139865649799</v>
      </c>
      <c r="E59" s="10">
        <f t="shared" si="9"/>
        <v>7.0272311556727321E-2</v>
      </c>
    </row>
    <row r="82" spans="1:35" x14ac:dyDescent="0.2">
      <c r="A82" t="s">
        <v>45</v>
      </c>
    </row>
    <row r="83" spans="1:35" x14ac:dyDescent="0.2">
      <c r="A83" t="s">
        <v>37</v>
      </c>
      <c r="B83" t="s">
        <v>38</v>
      </c>
      <c r="C83" t="s">
        <v>39</v>
      </c>
      <c r="D83" t="s">
        <v>40</v>
      </c>
      <c r="E83">
        <v>2000</v>
      </c>
      <c r="F83">
        <v>2001</v>
      </c>
      <c r="G83">
        <v>2002</v>
      </c>
      <c r="H83">
        <v>2003</v>
      </c>
      <c r="I83">
        <v>2004</v>
      </c>
      <c r="J83">
        <v>2005</v>
      </c>
      <c r="K83">
        <v>2006</v>
      </c>
      <c r="L83">
        <v>2007</v>
      </c>
      <c r="M83">
        <v>2008</v>
      </c>
      <c r="N83">
        <v>2009</v>
      </c>
      <c r="O83">
        <v>2010</v>
      </c>
      <c r="P83">
        <v>2011</v>
      </c>
      <c r="Q83">
        <v>2012</v>
      </c>
      <c r="R83">
        <v>2013</v>
      </c>
      <c r="S83">
        <v>2014</v>
      </c>
      <c r="T83">
        <v>2015</v>
      </c>
      <c r="U83">
        <v>2016</v>
      </c>
      <c r="V83">
        <v>2017</v>
      </c>
      <c r="W83">
        <v>2018</v>
      </c>
      <c r="X83">
        <v>2019</v>
      </c>
      <c r="Y83">
        <v>2020</v>
      </c>
      <c r="Z83">
        <v>2021</v>
      </c>
      <c r="AA83">
        <v>2022</v>
      </c>
    </row>
    <row r="84" spans="1:35" x14ac:dyDescent="0.2">
      <c r="A84" t="s">
        <v>41</v>
      </c>
      <c r="B84" t="s">
        <v>42</v>
      </c>
      <c r="C84" t="s">
        <v>43</v>
      </c>
      <c r="D84" t="s">
        <v>44</v>
      </c>
      <c r="E84">
        <v>8264.5497052907303</v>
      </c>
      <c r="F84">
        <v>7823.9556782905302</v>
      </c>
      <c r="G84">
        <v>7466.7967426057703</v>
      </c>
      <c r="H84">
        <v>7419.6077479939704</v>
      </c>
      <c r="I84">
        <v>7041.8352921587302</v>
      </c>
      <c r="J84">
        <v>6771.97386127953</v>
      </c>
      <c r="K84">
        <v>6478.5861987244098</v>
      </c>
      <c r="L84">
        <v>6218.1336072191498</v>
      </c>
      <c r="M84">
        <v>5614.7697309590303</v>
      </c>
      <c r="N84">
        <v>5025.4275610057502</v>
      </c>
      <c r="O84">
        <v>5041.3189848367301</v>
      </c>
      <c r="P84">
        <v>4753.3670576935101</v>
      </c>
      <c r="Q84">
        <v>4285.3813645689097</v>
      </c>
      <c r="R84">
        <v>4222.1217490068902</v>
      </c>
      <c r="S84">
        <v>3826.13712866894</v>
      </c>
      <c r="T84">
        <v>3678.7981578304698</v>
      </c>
      <c r="U84">
        <v>3357.6509566110199</v>
      </c>
      <c r="V84">
        <v>3099.45279645849</v>
      </c>
      <c r="W84">
        <v>2881.5289761426402</v>
      </c>
      <c r="X84">
        <v>2550.6567898783501</v>
      </c>
      <c r="Y84">
        <v>2065.9452239191301</v>
      </c>
      <c r="Z84">
        <v>1967.7024818730799</v>
      </c>
      <c r="AA84">
        <v>1950.34340557973</v>
      </c>
    </row>
    <row r="85" spans="1:35" x14ac:dyDescent="0.2">
      <c r="B85" t="s">
        <v>46</v>
      </c>
      <c r="E85" s="20">
        <f>E84-P4</f>
        <v>-128.97215470926858</v>
      </c>
      <c r="F85" s="20">
        <f t="shared" ref="F85:AA85" si="12">F84-Q4</f>
        <v>49.759768290529792</v>
      </c>
      <c r="G85" s="20">
        <f t="shared" si="12"/>
        <v>-5338.5203133942296</v>
      </c>
      <c r="H85" s="20">
        <f t="shared" si="12"/>
        <v>-4894.4801500060294</v>
      </c>
      <c r="I85" s="20">
        <f t="shared" si="12"/>
        <v>-4323.4448608412695</v>
      </c>
      <c r="J85" s="20">
        <f t="shared" si="12"/>
        <v>-3643.0169907204709</v>
      </c>
      <c r="K85" s="20">
        <f t="shared" si="12"/>
        <v>-3296.8538290755896</v>
      </c>
      <c r="L85" s="20">
        <f t="shared" si="12"/>
        <v>-2471.7561767808511</v>
      </c>
      <c r="M85" s="20">
        <f t="shared" si="12"/>
        <v>-2468.7844340409692</v>
      </c>
      <c r="N85" s="20">
        <f t="shared" si="12"/>
        <v>-2268.5721257942496</v>
      </c>
      <c r="O85" s="20">
        <f t="shared" si="12"/>
        <v>-2191.0638507632702</v>
      </c>
      <c r="P85" s="20">
        <f t="shared" si="12"/>
        <v>-1707.2650232064898</v>
      </c>
      <c r="Q85" s="20">
        <f t="shared" si="12"/>
        <v>-1651.3163295310906</v>
      </c>
      <c r="R85" s="20">
        <f t="shared" si="12"/>
        <v>-1213.2115458931094</v>
      </c>
      <c r="S85" s="20">
        <f t="shared" si="12"/>
        <v>-1031.9760928310598</v>
      </c>
      <c r="T85" s="20">
        <f t="shared" si="12"/>
        <v>-591.02566876953006</v>
      </c>
      <c r="U85" s="20">
        <f t="shared" si="12"/>
        <v>-221.58351938898022</v>
      </c>
      <c r="V85" s="20">
        <f t="shared" si="12"/>
        <v>-140.38937344151009</v>
      </c>
      <c r="W85" s="20">
        <f t="shared" si="12"/>
        <v>-1.5902017573598641</v>
      </c>
      <c r="X85" s="20">
        <f t="shared" si="12"/>
        <v>-269.93580282164976</v>
      </c>
      <c r="Y85" s="20">
        <f t="shared" si="12"/>
        <v>-279.0523378808698</v>
      </c>
      <c r="Z85" s="20">
        <f t="shared" si="12"/>
        <v>-312.16113632692009</v>
      </c>
      <c r="AA85" s="20">
        <f t="shared" si="12"/>
        <v>-22.354100820270105</v>
      </c>
    </row>
    <row r="88" spans="1:35" x14ac:dyDescent="0.2">
      <c r="A88" s="19" t="s">
        <v>36</v>
      </c>
    </row>
    <row r="90" spans="1:35" x14ac:dyDescent="0.2">
      <c r="A90" s="11" t="str">
        <f>[1]NOX!A7&amp;" (prev)"</f>
        <v>FUEL COMB. ELEC. UTIL. (prev)</v>
      </c>
      <c r="B90" s="3">
        <f>'[1]NOX-Org_and_adj'!B7</f>
        <v>4900</v>
      </c>
      <c r="C90" s="3">
        <f>'[1]NOX-Org_and_adj'!C7</f>
        <v>5694</v>
      </c>
      <c r="D90" s="3">
        <f>'[1]NOX-Org_and_adj'!D7</f>
        <v>7024</v>
      </c>
      <c r="E90" s="3">
        <f>'[1]NOX-Org_and_adj'!E7</f>
        <v>6127</v>
      </c>
      <c r="F90" s="3">
        <f>'[1]NOX-Org_and_adj'!F7</f>
        <v>6663</v>
      </c>
      <c r="G90" s="3">
        <f>'[1]NOX-Org_and_adj'!G7</f>
        <v>6519</v>
      </c>
      <c r="H90" s="3">
        <f>'[1]NOX-Org_and_adj'!H7</f>
        <v>6504</v>
      </c>
      <c r="I90" s="3">
        <f>'[1]NOX-Org_and_adj'!I7</f>
        <v>6651</v>
      </c>
      <c r="J90" s="3">
        <f>'[1]NOX-Org_and_adj'!J7</f>
        <v>6565</v>
      </c>
      <c r="K90" s="3">
        <f>'[1]NOX-Org_and_adj'!K7</f>
        <v>6384</v>
      </c>
      <c r="L90" s="3">
        <f>'[1]NOX-Org_and_adj'!L7</f>
        <v>6164.2186600000005</v>
      </c>
      <c r="M90" s="3">
        <f>'[1]NOX-Org_and_adj'!M7</f>
        <v>6276.4222699999991</v>
      </c>
      <c r="N90" s="3">
        <f>'[1]NOX-Org_and_adj'!N7</f>
        <v>6232.1956900000005</v>
      </c>
      <c r="O90" s="3">
        <f>'[1]NOX-Org_and_adj'!O7</f>
        <v>5721.1754069999997</v>
      </c>
      <c r="P90" s="3">
        <f>'[1]NOX-Org_and_adj'!P7</f>
        <v>5330.201145</v>
      </c>
      <c r="Q90" s="3">
        <f>'[1]NOX-Org_and_adj'!Q7</f>
        <v>4917.2186760000004</v>
      </c>
      <c r="R90" s="3">
        <f>'[1]NOX-Org_and_adj'!R7</f>
        <v>4709.4075706228896</v>
      </c>
      <c r="S90" s="3">
        <f>'[1]NOX-Org_and_adj'!S7</f>
        <v>4339.60928423526</v>
      </c>
      <c r="T90" s="3">
        <f>'[1]NOX-Org_and_adj'!T7</f>
        <v>3969.2129178476298</v>
      </c>
      <c r="U90" s="3">
        <f>'[1]NOX-Org_and_adj'!U7</f>
        <v>3792.2918834001216</v>
      </c>
      <c r="V90" s="3">
        <f>'[1]NOX-Org_and_adj'!V7</f>
        <v>3587.7494531870811</v>
      </c>
      <c r="W90" s="3">
        <f>'[1]NOX-Org_and_adj'!W7</f>
        <v>3383.2070229740411</v>
      </c>
      <c r="X90" s="3">
        <f>'[1]NOX-Org_and_adj'!X7</f>
        <v>3143.6202005819327</v>
      </c>
      <c r="Y90" s="3">
        <f>'[1]NOX-Org_and_adj'!Y7</f>
        <v>2818.1266040498053</v>
      </c>
      <c r="Z90" s="3">
        <f>'[1]NOX-Org_and_adj'!Z7</f>
        <v>2457.5886153386105</v>
      </c>
      <c r="AA90" s="3">
        <f>'[1]NOX-Org_and_adj'!AA7</f>
        <v>2090.1144652652492</v>
      </c>
      <c r="AB90" s="3">
        <f>'[1]NOX-Org_and_adj'!AB7</f>
        <v>1964.7300111464733</v>
      </c>
      <c r="AC90" s="3">
        <f>'[1]NOX-Org_and_adj'!AC7</f>
        <v>1839.3455570276974</v>
      </c>
      <c r="AD90" s="3">
        <f>'[1]NOX-Org_and_adj'!AD7</f>
        <v>1770.4311939819895</v>
      </c>
      <c r="AE90" s="3">
        <f>'[1]NOX-Org_and_adj'!AE7</f>
        <v>1566.4498512141931</v>
      </c>
      <c r="AF90" s="3">
        <f>'[1]NOX-Org_and_adj'!AF7</f>
        <v>1362.4685084463968</v>
      </c>
      <c r="AG90" s="3">
        <f>'[1]NOX-Org_and_adj'!AG7</f>
        <v>1158.4871656786001</v>
      </c>
      <c r="AH90" s="3">
        <f>'[1]NOX-Org_and_adj'!AH7</f>
        <v>1139.6405486698595</v>
      </c>
      <c r="AI90" s="3">
        <f>'[1]NOX-Org_and_adj'!AI7</f>
        <v>995.98175366986004</v>
      </c>
    </row>
    <row r="91" spans="1:35" x14ac:dyDescent="0.2">
      <c r="A91" s="11" t="str">
        <f>[1]NOX!A8&amp;" (prev)"</f>
        <v>FUEL COMB. INDUSTRIAL (prev)</v>
      </c>
      <c r="B91" s="3">
        <f>'[1]NOX-Org_and_adj'!B8</f>
        <v>4325</v>
      </c>
      <c r="C91" s="3">
        <f>'[1]NOX-Org_and_adj'!C8</f>
        <v>4007</v>
      </c>
      <c r="D91" s="3">
        <f>'[1]NOX-Org_and_adj'!D8</f>
        <v>3555</v>
      </c>
      <c r="E91" s="3">
        <f>'[1]NOX-Org_and_adj'!E8</f>
        <v>3209</v>
      </c>
      <c r="F91" s="3">
        <f>'[1]NOX-Org_and_adj'!F8</f>
        <v>3035</v>
      </c>
      <c r="G91" s="3">
        <f>'[1]NOX-Org_and_adj'!G8</f>
        <v>2979</v>
      </c>
      <c r="H91" s="3">
        <f>'[1]NOX-Org_and_adj'!H8</f>
        <v>3071</v>
      </c>
      <c r="I91" s="3">
        <f>'[1]NOX-Org_and_adj'!I8</f>
        <v>3151</v>
      </c>
      <c r="J91" s="3">
        <f>'[1]NOX-Org_and_adj'!J8</f>
        <v>3147</v>
      </c>
      <c r="K91" s="3">
        <f>'[1]NOX-Org_and_adj'!K8</f>
        <v>3144</v>
      </c>
      <c r="L91" s="3">
        <f>'[1]NOX-Org_and_adj'!L8</f>
        <v>3151.4075800000001</v>
      </c>
      <c r="M91" s="3">
        <f>'[1]NOX-Org_and_adj'!M8</f>
        <v>3100.6291200000001</v>
      </c>
      <c r="N91" s="3">
        <f>'[1]NOX-Org_and_adj'!N8</f>
        <v>3049.7537699999998</v>
      </c>
      <c r="O91" s="3">
        <f>'[1]NOX-Org_and_adj'!O8</f>
        <v>2708.91635</v>
      </c>
      <c r="P91" s="3">
        <f>'[1]NOX-Org_and_adj'!P8</f>
        <v>2723.1669440000001</v>
      </c>
      <c r="Q91" s="3">
        <f>'[1]NOX-Org_and_adj'!Q8</f>
        <v>2757.201896</v>
      </c>
      <c r="R91" s="3">
        <f>'[1]NOX-Org_and_adj'!R8</f>
        <v>2040.8726871181088</v>
      </c>
      <c r="S91" s="3">
        <f>'[1]NOX-Org_and_adj'!S8</f>
        <v>1971.3723553472516</v>
      </c>
      <c r="T91" s="3">
        <f>'[1]NOX-Org_and_adj'!T8</f>
        <v>1897.427666166165</v>
      </c>
      <c r="U91" s="3">
        <f>'[1]NOX-Org_and_adj'!U8</f>
        <v>1819.9680195988888</v>
      </c>
      <c r="V91" s="3">
        <f>'[1]NOX-Org_and_adj'!V8</f>
        <v>1681.3364020589393</v>
      </c>
      <c r="W91" s="3">
        <f>'[1]NOX-Org_and_adj'!W8</f>
        <v>1542.70478451899</v>
      </c>
      <c r="X91" s="3">
        <f>'[1]NOX-Org_and_adj'!X8</f>
        <v>1399.0445595462593</v>
      </c>
      <c r="Y91" s="3">
        <f>'[1]NOX-Org_and_adj'!Y8</f>
        <v>1352.129349998361</v>
      </c>
      <c r="Z91" s="3">
        <f>'[1]NOX-Org_and_adj'!Z8</f>
        <v>1305.2141404504628</v>
      </c>
      <c r="AA91" s="3">
        <f>'[1]NOX-Org_and_adj'!AA8</f>
        <v>1258.2989309025645</v>
      </c>
      <c r="AB91" s="3">
        <f>'[1]NOX-Org_and_adj'!AB8</f>
        <v>1219.9424257953265</v>
      </c>
      <c r="AC91" s="3">
        <f>'[1]NOX-Org_and_adj'!AC8</f>
        <v>1181.5859206880884</v>
      </c>
      <c r="AD91" s="3">
        <f>'[1]NOX-Org_and_adj'!AD8</f>
        <v>1143.2294155808504</v>
      </c>
      <c r="AE91" s="3">
        <f>'[1]NOX-Org_and_adj'!AE8</f>
        <v>1106.0842112865969</v>
      </c>
      <c r="AF91" s="3">
        <f>'[1]NOX-Org_and_adj'!AF8</f>
        <v>1068.9390069923434</v>
      </c>
      <c r="AG91" s="3">
        <f>'[1]NOX-Org_and_adj'!AG8</f>
        <v>1031.7938026980901</v>
      </c>
      <c r="AH91" s="3">
        <f>'[1]NOX-Org_and_adj'!AH8</f>
        <v>1031.7938026980901</v>
      </c>
      <c r="AI91" s="3">
        <f>'[1]NOX-Org_and_adj'!AI8</f>
        <v>1031.7938026980901</v>
      </c>
    </row>
    <row r="92" spans="1:35" x14ac:dyDescent="0.2">
      <c r="A92" s="11" t="str">
        <f>[1]NOX!A9&amp;" (prev)"</f>
        <v>FUEL COMB. OTHER (prev)</v>
      </c>
      <c r="B92" s="3">
        <f>'[1]NOX-Org_and_adj'!B9</f>
        <v>836</v>
      </c>
      <c r="C92" s="3">
        <f>'[1]NOX-Org_and_adj'!C9</f>
        <v>785</v>
      </c>
      <c r="D92" s="3">
        <f>'[1]NOX-Org_and_adj'!D9</f>
        <v>741</v>
      </c>
      <c r="E92" s="3">
        <f>'[1]NOX-Org_and_adj'!E9</f>
        <v>712</v>
      </c>
      <c r="F92" s="3">
        <f>'[1]NOX-Org_and_adj'!F9</f>
        <v>1196</v>
      </c>
      <c r="G92" s="3">
        <f>'[1]NOX-Org_and_adj'!G9</f>
        <v>1281</v>
      </c>
      <c r="H92" s="3">
        <f>'[1]NOX-Org_and_adj'!H9</f>
        <v>1353</v>
      </c>
      <c r="I92" s="3">
        <f>'[1]NOX-Org_and_adj'!I9</f>
        <v>1308</v>
      </c>
      <c r="J92" s="3">
        <f>'[1]NOX-Org_and_adj'!J9</f>
        <v>1303</v>
      </c>
      <c r="K92" s="3">
        <f>'[1]NOX-Org_and_adj'!K9</f>
        <v>1298</v>
      </c>
      <c r="L92" s="3">
        <f>'[1]NOX-Org_and_adj'!L9</f>
        <v>1196.9553500000002</v>
      </c>
      <c r="M92" s="3">
        <f>'[1]NOX-Org_and_adj'!M9</f>
        <v>1177.0580299999999</v>
      </c>
      <c r="N92" s="3">
        <f>'[1]NOX-Org_and_adj'!N9</f>
        <v>1100.92275</v>
      </c>
      <c r="O92" s="3">
        <f>'[1]NOX-Org_and_adj'!O9</f>
        <v>767.93349799999999</v>
      </c>
      <c r="P92" s="3">
        <f>'[1]NOX-Org_and_adj'!P9</f>
        <v>765.56884000000002</v>
      </c>
      <c r="Q92" s="3">
        <f>'[1]NOX-Org_and_adj'!Q9</f>
        <v>779.19232399999999</v>
      </c>
      <c r="R92" s="3">
        <f>'[1]NOX-Org_and_adj'!R9</f>
        <v>737.82918226867719</v>
      </c>
      <c r="S92" s="3">
        <f>'[1]NOX-Org_and_adj'!S9</f>
        <v>736.43552061866342</v>
      </c>
      <c r="T92" s="3">
        <f>'[1]NOX-Org_and_adj'!T9</f>
        <v>733.83694894653399</v>
      </c>
      <c r="U92" s="3">
        <f>'[1]NOX-Org_and_adj'!U9</f>
        <v>730.25936465728887</v>
      </c>
      <c r="V92" s="3">
        <f>'[1]NOX-Org_and_adj'!V9</f>
        <v>681.83431181522224</v>
      </c>
      <c r="W92" s="3">
        <f>'[1]NOX-Org_and_adj'!W9</f>
        <v>633.40925897315572</v>
      </c>
      <c r="X92" s="3">
        <f>'[1]NOX-Org_and_adj'!X9</f>
        <v>584.79460552917806</v>
      </c>
      <c r="Y92" s="3">
        <f>'[1]NOX-Org_and_adj'!Y9</f>
        <v>574.93963427204926</v>
      </c>
      <c r="Z92" s="3">
        <f>'[1]NOX-Org_and_adj'!Z9</f>
        <v>565.08466301492047</v>
      </c>
      <c r="AA92" s="3">
        <f>'[1]NOX-Org_and_adj'!AA9</f>
        <v>555.22969175779167</v>
      </c>
      <c r="AB92" s="3">
        <f>'[1]NOX-Org_and_adj'!AB9</f>
        <v>550.49132647439944</v>
      </c>
      <c r="AC92" s="3">
        <f>'[1]NOX-Org_and_adj'!AC9</f>
        <v>545.75296119100722</v>
      </c>
      <c r="AD92" s="3">
        <f>'[1]NOX-Org_and_adj'!AD9</f>
        <v>541.01459590761499</v>
      </c>
      <c r="AE92" s="3">
        <f>'[1]NOX-Org_and_adj'!AE9</f>
        <v>525.47922556598837</v>
      </c>
      <c r="AF92" s="3">
        <f>'[1]NOX-Org_and_adj'!AF9</f>
        <v>509.9438552243617</v>
      </c>
      <c r="AG92" s="3">
        <f>'[1]NOX-Org_and_adj'!AG9</f>
        <v>494.40848488273502</v>
      </c>
      <c r="AH92" s="3">
        <f>'[1]NOX-Org_and_adj'!AH9</f>
        <v>494.40848488273502</v>
      </c>
      <c r="AI92" s="3">
        <f>'[1]NOX-Org_and_adj'!AI9</f>
        <v>494.40848488273502</v>
      </c>
    </row>
    <row r="93" spans="1:35" x14ac:dyDescent="0.2">
      <c r="A93" s="11" t="str">
        <f>[1]NOX!A10&amp;" (prev)"</f>
        <v>CHEMICAL &amp; ALLIED PRODUCT MFG (prev)</v>
      </c>
      <c r="B93" s="3">
        <f>'[1]NOX-Org_and_adj'!B10</f>
        <v>271</v>
      </c>
      <c r="C93" s="3">
        <f>'[1]NOX-Org_and_adj'!C10</f>
        <v>221</v>
      </c>
      <c r="D93" s="3">
        <f>'[1]NOX-Org_and_adj'!D10</f>
        <v>213</v>
      </c>
      <c r="E93" s="3">
        <f>'[1]NOX-Org_and_adj'!E10</f>
        <v>262</v>
      </c>
      <c r="F93" s="3">
        <f>'[1]NOX-Org_and_adj'!F10</f>
        <v>168</v>
      </c>
      <c r="G93" s="3">
        <f>'[1]NOX-Org_and_adj'!G10</f>
        <v>165</v>
      </c>
      <c r="H93" s="3">
        <f>'[1]NOX-Org_and_adj'!H10</f>
        <v>163</v>
      </c>
      <c r="I93" s="3">
        <f>'[1]NOX-Org_and_adj'!I10</f>
        <v>155</v>
      </c>
      <c r="J93" s="3">
        <f>'[1]NOX-Org_and_adj'!J10</f>
        <v>160</v>
      </c>
      <c r="K93" s="3">
        <f>'[1]NOX-Org_and_adj'!K10</f>
        <v>158</v>
      </c>
      <c r="L93" s="3">
        <f>'[1]NOX-Org_and_adj'!L10</f>
        <v>124.77827000000001</v>
      </c>
      <c r="M93" s="3">
        <f>'[1]NOX-Org_and_adj'!M10</f>
        <v>126.84078</v>
      </c>
      <c r="N93" s="3">
        <f>'[1]NOX-Org_and_adj'!N10</f>
        <v>129.07328000000001</v>
      </c>
      <c r="O93" s="3">
        <f>'[1]NOX-Org_and_adj'!O10</f>
        <v>102.469069</v>
      </c>
      <c r="P93" s="3">
        <f>'[1]NOX-Org_and_adj'!P10</f>
        <v>104.668492</v>
      </c>
      <c r="Q93" s="3">
        <f>'[1]NOX-Org_and_adj'!Q10</f>
        <v>107.18793700000001</v>
      </c>
      <c r="R93" s="3">
        <f>'[1]NOX-Org_and_adj'!R10</f>
        <v>69.832238463935283</v>
      </c>
      <c r="S93" s="3">
        <f>'[1]NOX-Org_and_adj'!S10</f>
        <v>66.85504224209707</v>
      </c>
      <c r="T93" s="3">
        <f>'[1]NOX-Org_and_adj'!T10</f>
        <v>63.877846020258865</v>
      </c>
      <c r="U93" s="3">
        <f>'[1]NOX-Org_and_adj'!U10</f>
        <v>60.900649798420659</v>
      </c>
      <c r="V93" s="3">
        <f>'[1]NOX-Org_and_adj'!V10</f>
        <v>58.817829515613766</v>
      </c>
      <c r="W93" s="3">
        <f>'[1]NOX-Org_and_adj'!W10</f>
        <v>56.735009232806881</v>
      </c>
      <c r="X93" s="3">
        <f>'[1]NOX-Org_and_adj'!X10</f>
        <v>54.652188952959996</v>
      </c>
      <c r="Y93" s="3">
        <f>'[1]NOX-Org_and_adj'!Y10</f>
        <v>53.59743295831165</v>
      </c>
      <c r="Z93" s="3">
        <f>'[1]NOX-Org_and_adj'!Z10</f>
        <v>52.542676963663304</v>
      </c>
      <c r="AA93" s="3">
        <f>'[1]NOX-Org_and_adj'!AA10</f>
        <v>51.487920969014965</v>
      </c>
      <c r="AB93" s="3">
        <f>'[1]NOX-Org_and_adj'!AB10</f>
        <v>50.109385577041309</v>
      </c>
      <c r="AC93" s="3">
        <f>'[1]NOX-Org_and_adj'!AC10</f>
        <v>48.730850185067652</v>
      </c>
      <c r="AD93" s="3">
        <f>'[1]NOX-Org_and_adj'!AD10</f>
        <v>47.352314793093988</v>
      </c>
      <c r="AE93" s="3">
        <f>'[1]NOX-Org_and_adj'!AE10</f>
        <v>45.185628208902656</v>
      </c>
      <c r="AF93" s="3">
        <f>'[1]NOX-Org_and_adj'!AF10</f>
        <v>43.018941624711324</v>
      </c>
      <c r="AG93" s="3">
        <f>'[1]NOX-Org_and_adj'!AG10</f>
        <v>40.852255040519999</v>
      </c>
      <c r="AH93" s="3">
        <f>'[1]NOX-Org_and_adj'!AH10</f>
        <v>40.852255040519999</v>
      </c>
      <c r="AI93" s="3">
        <f>'[1]NOX-Org_and_adj'!AI10</f>
        <v>40.852255040519999</v>
      </c>
    </row>
    <row r="94" spans="1:35" x14ac:dyDescent="0.2">
      <c r="A94" s="11" t="str">
        <f>[1]NOX!A11&amp;" (prev)"</f>
        <v>METALS PROCESSING (prev)</v>
      </c>
      <c r="B94" s="3">
        <f>'[1]NOX-Org_and_adj'!B11</f>
        <v>77</v>
      </c>
      <c r="C94" s="3">
        <f>'[1]NOX-Org_and_adj'!C11</f>
        <v>73</v>
      </c>
      <c r="D94" s="3">
        <f>'[1]NOX-Org_and_adj'!D11</f>
        <v>65</v>
      </c>
      <c r="E94" s="3">
        <f>'[1]NOX-Org_and_adj'!E11</f>
        <v>87</v>
      </c>
      <c r="F94" s="3">
        <f>'[1]NOX-Org_and_adj'!F11</f>
        <v>97</v>
      </c>
      <c r="G94" s="3">
        <f>'[1]NOX-Org_and_adj'!G11</f>
        <v>76</v>
      </c>
      <c r="H94" s="3">
        <f>'[1]NOX-Org_and_adj'!H11</f>
        <v>81</v>
      </c>
      <c r="I94" s="3">
        <f>'[1]NOX-Org_and_adj'!I11</f>
        <v>83</v>
      </c>
      <c r="J94" s="3">
        <f>'[1]NOX-Org_and_adj'!J11</f>
        <v>91</v>
      </c>
      <c r="K94" s="3">
        <f>'[1]NOX-Org_and_adj'!K11</f>
        <v>98</v>
      </c>
      <c r="L94" s="3">
        <f>'[1]NOX-Org_and_adj'!L11</f>
        <v>83.40795</v>
      </c>
      <c r="M94" s="3">
        <f>'[1]NOX-Org_and_adj'!M11</f>
        <v>89.052089999999993</v>
      </c>
      <c r="N94" s="3">
        <f>'[1]NOX-Org_and_adj'!N11</f>
        <v>89.152259999999998</v>
      </c>
      <c r="O94" s="3">
        <f>'[1]NOX-Org_and_adj'!O11</f>
        <v>85.839584000000002</v>
      </c>
      <c r="P94" s="3">
        <f>'[1]NOX-Org_and_adj'!P11</f>
        <v>88.854873999999995</v>
      </c>
      <c r="Q94" s="3">
        <f>'[1]NOX-Org_and_adj'!Q11</f>
        <v>94.370709000000005</v>
      </c>
      <c r="R94" s="3">
        <f>'[1]NOX-Org_and_adj'!R11</f>
        <v>68.942318994498351</v>
      </c>
      <c r="S94" s="3">
        <f>'[1]NOX-Org_and_adj'!S11</f>
        <v>68.031785881019914</v>
      </c>
      <c r="T94" s="3">
        <f>'[1]NOX-Org_and_adj'!T11</f>
        <v>67.102362767541464</v>
      </c>
      <c r="U94" s="3">
        <f>'[1]NOX-Org_and_adj'!U11</f>
        <v>66.172939654063015</v>
      </c>
      <c r="V94" s="3">
        <f>'[1]NOX-Org_and_adj'!V11</f>
        <v>70.560855850858687</v>
      </c>
      <c r="W94" s="3">
        <f>'[1]NOX-Org_and_adj'!W11</f>
        <v>74.948772047654344</v>
      </c>
      <c r="X94" s="3">
        <f>'[1]NOX-Org_and_adj'!X11</f>
        <v>79.336688248990015</v>
      </c>
      <c r="Y94" s="3">
        <f>'[1]NOX-Org_and_adj'!Y11</f>
        <v>76.395382605606812</v>
      </c>
      <c r="Z94" s="3">
        <f>'[1]NOX-Org_and_adj'!Z11</f>
        <v>73.45407696222361</v>
      </c>
      <c r="AA94" s="3">
        <f>'[1]NOX-Org_and_adj'!AA11</f>
        <v>70.512771318840407</v>
      </c>
      <c r="AB94" s="3">
        <f>'[1]NOX-Org_and_adj'!AB11</f>
        <v>70.30520531204094</v>
      </c>
      <c r="AC94" s="3">
        <f>'[1]NOX-Org_and_adj'!AC11</f>
        <v>70.097639305241472</v>
      </c>
      <c r="AD94" s="3">
        <f>'[1]NOX-Org_and_adj'!AD11</f>
        <v>69.890073298442005</v>
      </c>
      <c r="AE94" s="3">
        <f>'[1]NOX-Org_and_adj'!AE11</f>
        <v>68.561982114495734</v>
      </c>
      <c r="AF94" s="3">
        <f>'[1]NOX-Org_and_adj'!AF11</f>
        <v>67.233890930549464</v>
      </c>
      <c r="AG94" s="3">
        <f>'[1]NOX-Org_and_adj'!AG11</f>
        <v>65.905799746603194</v>
      </c>
      <c r="AH94" s="3">
        <f>'[1]NOX-Org_and_adj'!AH11</f>
        <v>65.905799746603194</v>
      </c>
      <c r="AI94" s="3">
        <f>'[1]NOX-Org_and_adj'!AI11</f>
        <v>65.905799746603194</v>
      </c>
    </row>
    <row r="98" spans="1:38" x14ac:dyDescent="0.2">
      <c r="A98" s="11" t="str">
        <f>[1]NOX!A15&amp;" (prev)"</f>
        <v>STORAGE &amp; TRANSPORT (prev)</v>
      </c>
      <c r="B98" s="3">
        <f>'[1]NOX-Org_and_adj'!B15</f>
        <v>0</v>
      </c>
      <c r="C98" s="3">
        <f>'[1]NOX-Org_and_adj'!C15</f>
        <v>0</v>
      </c>
      <c r="D98" s="3">
        <f>'[1]NOX-Org_and_adj'!D15</f>
        <v>0</v>
      </c>
      <c r="E98" s="3">
        <f>'[1]NOX-Org_and_adj'!E15</f>
        <v>2</v>
      </c>
      <c r="F98" s="3">
        <f>'[1]NOX-Org_and_adj'!F15</f>
        <v>3</v>
      </c>
      <c r="G98" s="3">
        <f>'[1]NOX-Org_and_adj'!G15</f>
        <v>6</v>
      </c>
      <c r="H98" s="3">
        <f>'[1]NOX-Org_and_adj'!H15</f>
        <v>5</v>
      </c>
      <c r="I98" s="3">
        <f>'[1]NOX-Org_and_adj'!I15</f>
        <v>5</v>
      </c>
      <c r="J98" s="3">
        <f>'[1]NOX-Org_and_adj'!J15</f>
        <v>5</v>
      </c>
      <c r="K98" s="3">
        <f>'[1]NOX-Org_and_adj'!K15</f>
        <v>6</v>
      </c>
      <c r="L98" s="3">
        <f>'[1]NOX-Org_and_adj'!L15</f>
        <v>15.41628</v>
      </c>
      <c r="M98" s="3">
        <f>'[1]NOX-Org_and_adj'!M15</f>
        <v>15.87298</v>
      </c>
      <c r="N98" s="3">
        <f>'[1]NOX-Org_and_adj'!N15</f>
        <v>16.109929999999999</v>
      </c>
      <c r="O98" s="3">
        <f>'[1]NOX-Org_and_adj'!O15</f>
        <v>14.487960999999999</v>
      </c>
      <c r="P98" s="3">
        <f>'[1]NOX-Org_and_adj'!P15</f>
        <v>15.477937000000001</v>
      </c>
      <c r="Q98" s="3">
        <f>'[1]NOX-Org_and_adj'!Q15</f>
        <v>16.054811999999998</v>
      </c>
      <c r="R98" s="3">
        <f>'[1]NOX-Org_and_adj'!R15</f>
        <v>19.134947455362997</v>
      </c>
      <c r="S98" s="3">
        <f>'[1]NOX-Org_and_adj'!S15</f>
        <v>18.126297306349759</v>
      </c>
      <c r="T98" s="3">
        <f>'[1]NOX-Org_and_adj'!T15</f>
        <v>17.117647157336521</v>
      </c>
      <c r="U98" s="3">
        <f>'[1]NOX-Org_and_adj'!U15</f>
        <v>16.108997008323279</v>
      </c>
      <c r="V98" s="3">
        <f>'[1]NOX-Org_and_adj'!V15</f>
        <v>14.160868191782185</v>
      </c>
      <c r="W98" s="3">
        <f>'[1]NOX-Org_and_adj'!W15</f>
        <v>12.212739375241092</v>
      </c>
      <c r="X98" s="3">
        <f>'[1]NOX-Org_and_adj'!X15</f>
        <v>10.264610558989501</v>
      </c>
      <c r="Y98" s="3">
        <f>'[1]NOX-Org_and_adj'!Y15</f>
        <v>13.360862965478017</v>
      </c>
      <c r="Z98" s="3">
        <f>'[1]NOX-Org_and_adj'!Z15</f>
        <v>16.45711537196653</v>
      </c>
      <c r="AA98" s="3">
        <f>'[1]NOX-Org_and_adj'!AA15</f>
        <v>19.553367778455048</v>
      </c>
      <c r="AB98" s="3">
        <f>'[1]NOX-Org_and_adj'!AB15</f>
        <v>15.025994018577048</v>
      </c>
      <c r="AC98" s="3">
        <f>'[1]NOX-Org_and_adj'!AC15</f>
        <v>10.498620258699049</v>
      </c>
      <c r="AD98" s="3">
        <f>'[1]NOX-Org_and_adj'!AD15</f>
        <v>5.9712464988210501</v>
      </c>
      <c r="AE98" s="3">
        <f>'[1]NOX-Org_and_adj'!AE15</f>
        <v>5.7266856349673834</v>
      </c>
      <c r="AF98" s="3">
        <f>'[1]NOX-Org_and_adj'!AF15</f>
        <v>5.4821247711137167</v>
      </c>
      <c r="AG98" s="3">
        <f>'[1]NOX-Org_and_adj'!AG15</f>
        <v>5.2375639072600499</v>
      </c>
      <c r="AH98" s="3">
        <f>'[1]NOX-Org_and_adj'!AH15</f>
        <v>5.2375639072600499</v>
      </c>
      <c r="AI98" s="3">
        <f>'[1]NOX-Org_and_adj'!AI15</f>
        <v>5.2375639072600499</v>
      </c>
    </row>
    <row r="99" spans="1:38" x14ac:dyDescent="0.2">
      <c r="A99" s="11" t="str">
        <f>[1]NOX!A16&amp;" (prev)"</f>
        <v>WASTE DISPOSAL &amp; RECYCLING (prev)</v>
      </c>
      <c r="B99" s="3">
        <f>'[1]NOX-Org_and_adj'!B16</f>
        <v>440</v>
      </c>
      <c r="C99" s="3">
        <f>'[1]NOX-Org_and_adj'!C16</f>
        <v>159</v>
      </c>
      <c r="D99" s="3">
        <f>'[1]NOX-Org_and_adj'!D16</f>
        <v>111</v>
      </c>
      <c r="E99" s="3">
        <f>'[1]NOX-Org_and_adj'!E16</f>
        <v>87</v>
      </c>
      <c r="F99" s="3">
        <f>'[1]NOX-Org_and_adj'!F16</f>
        <v>91</v>
      </c>
      <c r="G99" s="3">
        <f>'[1]NOX-Org_and_adj'!G16</f>
        <v>95</v>
      </c>
      <c r="H99" s="3">
        <f>'[1]NOX-Org_and_adj'!H16</f>
        <v>96</v>
      </c>
      <c r="I99" s="3">
        <f>'[1]NOX-Org_and_adj'!I16</f>
        <v>123</v>
      </c>
      <c r="J99" s="3">
        <f>'[1]NOX-Org_and_adj'!J16</f>
        <v>114</v>
      </c>
      <c r="K99" s="3">
        <f>'[1]NOX-Org_and_adj'!K16</f>
        <v>99</v>
      </c>
      <c r="L99" s="3">
        <f>'[1]NOX-Org_and_adj'!L16</f>
        <v>152.58750000000001</v>
      </c>
      <c r="M99" s="3">
        <f>'[1]NOX-Org_and_adj'!M16</f>
        <v>156.72121999999999</v>
      </c>
      <c r="N99" s="3">
        <f>'[1]NOX-Org_and_adj'!N16</f>
        <v>163.25598000000002</v>
      </c>
      <c r="O99" s="3">
        <f>'[1]NOX-Org_and_adj'!O16</f>
        <v>161.662462</v>
      </c>
      <c r="P99" s="3">
        <f>'[1]NOX-Org_and_adj'!P16</f>
        <v>128.73061100000001</v>
      </c>
      <c r="Q99" s="3">
        <f>'[1]NOX-Org_and_adj'!Q16</f>
        <v>130.05542399999999</v>
      </c>
      <c r="R99" s="3">
        <f>'[1]NOX-Org_and_adj'!R16</f>
        <v>110.75884598519221</v>
      </c>
      <c r="S99" s="3">
        <f>'[1]NOX-Org_and_adj'!S16</f>
        <v>122.45176893154651</v>
      </c>
      <c r="T99" s="3">
        <f>'[1]NOX-Org_and_adj'!T16</f>
        <v>134.08415893790081</v>
      </c>
      <c r="U99" s="3">
        <f>'[1]NOX-Org_and_adj'!U16</f>
        <v>145.67798894425513</v>
      </c>
      <c r="V99" s="3">
        <f>'[1]NOX-Org_and_adj'!V16</f>
        <v>129.51245676313343</v>
      </c>
      <c r="W99" s="3">
        <f>'[1]NOX-Org_and_adj'!W16</f>
        <v>113.34692458201171</v>
      </c>
      <c r="X99" s="3">
        <f>'[1]NOX-Org_and_adj'!X16</f>
        <v>97.055642013634028</v>
      </c>
      <c r="Y99" s="3">
        <f>'[1]NOX-Org_and_adj'!Y16</f>
        <v>92.475651779094903</v>
      </c>
      <c r="Z99" s="3">
        <f>'[1]NOX-Org_and_adj'!Z16</f>
        <v>87.895661544555779</v>
      </c>
      <c r="AA99" s="3">
        <f>'[1]NOX-Org_and_adj'!AA16</f>
        <v>83.315671310016654</v>
      </c>
      <c r="AB99" s="3">
        <f>'[1]NOX-Org_and_adj'!AB16</f>
        <v>92.166512124496435</v>
      </c>
      <c r="AC99" s="3">
        <f>'[1]NOX-Org_and_adj'!AC16</f>
        <v>101.01735293897622</v>
      </c>
      <c r="AD99" s="3">
        <f>'[1]NOX-Org_and_adj'!AD16</f>
        <v>109.868193753456</v>
      </c>
      <c r="AE99" s="3">
        <f>'[1]NOX-Org_and_adj'!AE16</f>
        <v>100.28920214036707</v>
      </c>
      <c r="AF99" s="3">
        <f>'[1]NOX-Org_and_adj'!AF16</f>
        <v>90.710210527278136</v>
      </c>
      <c r="AG99" s="3">
        <f>'[1]NOX-Org_and_adj'!AG16</f>
        <v>81.131218914189205</v>
      </c>
      <c r="AH99" s="3">
        <f>'[1]NOX-Org_and_adj'!AH16</f>
        <v>81.131218914189205</v>
      </c>
      <c r="AI99" s="3">
        <f>'[1]NOX-Org_and_adj'!AI16</f>
        <v>81.131218914189205</v>
      </c>
    </row>
    <row r="100" spans="1:38" x14ac:dyDescent="0.2">
      <c r="A100" s="11" t="str">
        <f>[1]NOX!A17&amp;" (prev)"</f>
        <v>HIGHWAY VEHICLES (prev)</v>
      </c>
      <c r="B100" s="3">
        <f>'[1]NOX-Org_and_adj'!B17</f>
        <v>12624</v>
      </c>
      <c r="C100" s="3">
        <f>'[1]NOX-Org_and_adj'!C17</f>
        <v>12061</v>
      </c>
      <c r="D100" s="3">
        <f>'[1]NOX-Org_and_adj'!D17</f>
        <v>11493</v>
      </c>
      <c r="E100" s="3">
        <f>'[1]NOX-Org_and_adj'!E17</f>
        <v>10932</v>
      </c>
      <c r="F100" s="3">
        <f>'[1]NOX-Org_and_adj'!F17</f>
        <v>9592</v>
      </c>
      <c r="G100" s="3">
        <f>'[1]NOX-Org_and_adj'!G17</f>
        <v>9449</v>
      </c>
      <c r="H100" s="3">
        <f>'[1]NOX-Org_and_adj'!H17</f>
        <v>9306</v>
      </c>
      <c r="I100" s="3">
        <f>'[1]NOX-Org_and_adj'!I17</f>
        <v>9162</v>
      </c>
      <c r="J100" s="3">
        <f>'[1]NOX-Org_and_adj'!J17</f>
        <v>9019</v>
      </c>
      <c r="K100" s="3">
        <f>'[1]NOX-Org_and_adj'!K17</f>
        <v>8876</v>
      </c>
      <c r="L100" s="3">
        <f>'[1]NOX-Org_and_adj'!L17</f>
        <v>8732.7439600000016</v>
      </c>
      <c r="M100" s="3">
        <f>'[1]NOX-Org_and_adj'!M17</f>
        <v>8791.7872799999986</v>
      </c>
      <c r="N100" s="3">
        <f>'[1]NOX-Org_and_adj'!N17</f>
        <v>8619.2681699999994</v>
      </c>
      <c r="O100" s="3">
        <f>'[1]NOX-Org_and_adj'!O17</f>
        <v>8371.3374299999996</v>
      </c>
      <c r="P100" s="3">
        <f>'[1]NOX-Org_and_adj'!P17</f>
        <v>8393.5218599999989</v>
      </c>
      <c r="Q100" s="3">
        <f>'[1]NOX-Org_and_adj'!Q17</f>
        <v>7774.1959100000004</v>
      </c>
      <c r="R100" s="3">
        <f>'[1]NOX-Org_and_adj'!R17</f>
        <v>10337.276260006405</v>
      </c>
      <c r="S100" s="3">
        <f>'[1]NOX-Org_and_adj'!S17</f>
        <v>9670.7664437215917</v>
      </c>
      <c r="T100" s="3">
        <f>'[1]NOX-Org_and_adj'!T17</f>
        <v>9004.25662743678</v>
      </c>
      <c r="U100" s="3">
        <f>'[1]NOX-Org_and_adj'!U17</f>
        <v>8337.7468111519684</v>
      </c>
      <c r="V100" s="3">
        <f>'[1]NOX-Org_and_adj'!V17</f>
        <v>7992.0753288743799</v>
      </c>
      <c r="W100" s="3">
        <f>'[1]NOX-Org_and_adj'!W17</f>
        <v>7646.4038465967915</v>
      </c>
      <c r="X100" s="3">
        <f>'[1]NOX-Org_and_adj'!X17</f>
        <v>6941.4348573545103</v>
      </c>
      <c r="Y100" s="3">
        <f>'[1]NOX-Org_and_adj'!Y17</f>
        <v>6206.306086120233</v>
      </c>
      <c r="Z100" s="3">
        <f>'[1]NOX-Org_and_adj'!Z17</f>
        <v>5701.1166933170362</v>
      </c>
      <c r="AA100" s="3">
        <f>'[1]NOX-Org_and_adj'!AA17</f>
        <v>5870.3464310505587</v>
      </c>
      <c r="AB100" s="3">
        <f>'[1]NOX-Org_and_adj'!AB17</f>
        <v>5539.9422973030405</v>
      </c>
      <c r="AC100" s="3">
        <f>'[1]NOX-Org_and_adj'!AC17</f>
        <v>5209.5381635555223</v>
      </c>
      <c r="AD100" s="3">
        <f>'[1]NOX-Org_and_adj'!AD17</f>
        <v>4879.1340298080031</v>
      </c>
      <c r="AE100" s="3">
        <f>'[1]NOX-Org_and_adj'!AE17</f>
        <v>4441.3725879519789</v>
      </c>
      <c r="AF100" s="3">
        <f>'[1]NOX-Org_and_adj'!AF17</f>
        <v>3663.3276690704397</v>
      </c>
      <c r="AG100" s="3">
        <f>'[1]NOX-Org_and_adj'!AG17</f>
        <v>3494.8386478953798</v>
      </c>
      <c r="AH100" s="3">
        <f>'[1]NOX-Org_and_adj'!AH17</f>
        <v>3062.5675672777475</v>
      </c>
      <c r="AI100" s="3">
        <f>'[1]NOX-Org_and_adj'!AI17</f>
        <v>2774.7089763568824</v>
      </c>
    </row>
    <row r="101" spans="1:38" x14ac:dyDescent="0.2">
      <c r="A101" s="11" t="str">
        <f>[1]NOX!A18&amp;" (prev)"</f>
        <v>OFF-HIGHWAY (prev)</v>
      </c>
      <c r="B101" s="3">
        <f>'[1]NOX-Org_and_adj'!B18</f>
        <v>2652</v>
      </c>
      <c r="C101" s="3">
        <f>'[1]NOX-Org_and_adj'!C18</f>
        <v>2968</v>
      </c>
      <c r="D101" s="3">
        <f>'[1]NOX-Org_and_adj'!D18</f>
        <v>3353</v>
      </c>
      <c r="E101" s="3">
        <f>'[1]NOX-Org_and_adj'!E18</f>
        <v>3576</v>
      </c>
      <c r="F101" s="3">
        <f>'[1]NOX-Org_and_adj'!F18</f>
        <v>3781</v>
      </c>
      <c r="G101" s="3">
        <f>'[1]NOX-Org_and_adj'!G18</f>
        <v>3849</v>
      </c>
      <c r="H101" s="3">
        <f>'[1]NOX-Org_and_adj'!H18</f>
        <v>3915</v>
      </c>
      <c r="I101" s="3">
        <f>'[1]NOX-Org_and_adj'!I18</f>
        <v>3981</v>
      </c>
      <c r="J101" s="3">
        <f>'[1]NOX-Org_and_adj'!J18</f>
        <v>4047</v>
      </c>
      <c r="K101" s="3">
        <f>'[1]NOX-Org_and_adj'!K18</f>
        <v>4113</v>
      </c>
      <c r="L101" s="3">
        <f>'[1]NOX-Org_and_adj'!L18</f>
        <v>4179.20856</v>
      </c>
      <c r="M101" s="3">
        <f>'[1]NOX-Org_and_adj'!M18</f>
        <v>4178.1268799999998</v>
      </c>
      <c r="N101" s="3">
        <f>'[1]NOX-Org_and_adj'!N18</f>
        <v>4156.3456699999997</v>
      </c>
      <c r="O101" s="3">
        <f>'[1]NOX-Org_and_adj'!O18</f>
        <v>4084.4155989999999</v>
      </c>
      <c r="P101" s="3">
        <f>'[1]NOX-Org_and_adj'!P18</f>
        <v>4166.9662539999999</v>
      </c>
      <c r="Q101" s="3">
        <f>'[1]NOX-Org_and_adj'!Q18</f>
        <v>4156.0193380000001</v>
      </c>
      <c r="R101" s="3">
        <f>'[1]NOX-Org_and_adj'!R18</f>
        <v>4863.6926120568432</v>
      </c>
      <c r="S101" s="3">
        <f>'[1]NOX-Org_and_adj'!S18</f>
        <v>4667.3733983374059</v>
      </c>
      <c r="T101" s="3">
        <f>'[1]NOX-Org_and_adj'!T18</f>
        <v>4471.0541846179685</v>
      </c>
      <c r="U101" s="3">
        <f>'[1]NOX-Org_and_adj'!U18</f>
        <v>4274.7349708985321</v>
      </c>
      <c r="V101" s="3">
        <f>'[1]NOX-Org_and_adj'!V18</f>
        <v>3897.9005215019679</v>
      </c>
      <c r="W101" s="3">
        <f>'[1]NOX-Org_and_adj'!W18</f>
        <v>3521.0660721054037</v>
      </c>
      <c r="X101" s="3">
        <f>'[1]NOX-Org_and_adj'!X18</f>
        <v>3484.7652217895748</v>
      </c>
      <c r="Y101" s="3">
        <f>'[1]NOX-Org_and_adj'!Y18</f>
        <v>3391.3659774168882</v>
      </c>
      <c r="Z101" s="3">
        <f>'[1]NOX-Org_and_adj'!Z18</f>
        <v>3315.4739835340397</v>
      </c>
      <c r="AA101" s="3">
        <f>'[1]NOX-Org_and_adj'!AA18</f>
        <v>3081.3783318338765</v>
      </c>
      <c r="AB101" s="3">
        <f>'[1]NOX-Org_and_adj'!AB18</f>
        <v>2947.4357893583392</v>
      </c>
      <c r="AC101" s="3">
        <f>'[1]NOX-Org_and_adj'!AC18</f>
        <v>2813.4932468828019</v>
      </c>
      <c r="AD101" s="3">
        <f>'[1]NOX-Org_and_adj'!AD18</f>
        <v>2679.5507044072647</v>
      </c>
      <c r="AE101" s="3">
        <f>'[1]NOX-Org_and_adj'!AE18</f>
        <v>2512.9915842774967</v>
      </c>
      <c r="AF101" s="3">
        <f>'[1]NOX-Org_and_adj'!AF18</f>
        <v>2216.0841389352304</v>
      </c>
      <c r="AG101" s="3">
        <f>'[1]NOX-Org_and_adj'!AG18</f>
        <v>2179.8733440179603</v>
      </c>
      <c r="AH101" s="3">
        <f>'[1]NOX-Org_and_adj'!AH18</f>
        <v>2105.0895167367203</v>
      </c>
      <c r="AI101" s="3">
        <f>'[1]NOX-Org_and_adj'!AI18</f>
        <v>2105.0895167367203</v>
      </c>
    </row>
    <row r="104" spans="1:38" x14ac:dyDescent="0.2">
      <c r="A104" s="11" t="str">
        <f>[1]NOX!A21&amp;" (prev)"</f>
        <v xml:space="preserve"> (prev)</v>
      </c>
      <c r="B104" s="3">
        <f>'[1]NOX-Org_and_adj'!B21</f>
        <v>0</v>
      </c>
      <c r="C104" s="3">
        <f>'[1]NOX-Org_and_adj'!C21</f>
        <v>0</v>
      </c>
      <c r="D104" s="3">
        <f>'[1]NOX-Org_and_adj'!D21</f>
        <v>0</v>
      </c>
      <c r="E104" s="3">
        <f>'[1]NOX-Org_and_adj'!E21</f>
        <v>0</v>
      </c>
      <c r="F104" s="3">
        <f>'[1]NOX-Org_and_adj'!F21</f>
        <v>0</v>
      </c>
      <c r="G104" s="3">
        <f>'[1]NOX-Org_and_adj'!G21</f>
        <v>0</v>
      </c>
      <c r="H104" s="3">
        <f>'[1]NOX-Org_and_adj'!H21</f>
        <v>0</v>
      </c>
      <c r="I104" s="3">
        <f>'[1]NOX-Org_and_adj'!I21</f>
        <v>0</v>
      </c>
      <c r="J104" s="3">
        <f>'[1]NOX-Org_and_adj'!J21</f>
        <v>0</v>
      </c>
      <c r="K104" s="3">
        <f>'[1]NOX-Org_and_adj'!K21</f>
        <v>0</v>
      </c>
      <c r="L104" s="3">
        <f>'[1]NOX-Org_and_adj'!L21</f>
        <v>0</v>
      </c>
      <c r="M104" s="3">
        <f>'[1]NOX-Org_and_adj'!M21</f>
        <v>0</v>
      </c>
      <c r="N104" s="3">
        <f>'[1]NOX-Org_and_adj'!N21</f>
        <v>0</v>
      </c>
      <c r="O104" s="3">
        <f>'[1]NOX-Org_and_adj'!O21</f>
        <v>0</v>
      </c>
      <c r="P104" s="3">
        <f>'[1]NOX-Org_and_adj'!P21</f>
        <v>0</v>
      </c>
      <c r="Q104" s="3">
        <f>'[1]NOX-Org_and_adj'!Q21</f>
        <v>0</v>
      </c>
      <c r="R104" s="3">
        <f>'[1]NOX-Org_and_adj'!R21</f>
        <v>0</v>
      </c>
      <c r="S104" s="3">
        <f>'[1]NOX-Org_and_adj'!S21</f>
        <v>0</v>
      </c>
      <c r="T104" s="3">
        <f>'[1]NOX-Org_and_adj'!T21</f>
        <v>0</v>
      </c>
      <c r="U104" s="3">
        <f>'[1]NOX-Org_and_adj'!U21</f>
        <v>0</v>
      </c>
      <c r="V104" s="3">
        <f>'[1]NOX-Org_and_adj'!V21</f>
        <v>0</v>
      </c>
      <c r="W104" s="3">
        <f>'[1]NOX-Org_and_adj'!W21</f>
        <v>0</v>
      </c>
      <c r="X104" s="3">
        <f>'[1]NOX-Org_and_adj'!X21</f>
        <v>0</v>
      </c>
      <c r="Y104" s="3">
        <f>'[1]NOX-Org_and_adj'!Y21</f>
        <v>0</v>
      </c>
      <c r="Z104" s="3">
        <f>'[1]NOX-Org_and_adj'!Z21</f>
        <v>0</v>
      </c>
      <c r="AA104" s="3">
        <f>'[1]NOX-Org_and_adj'!AA21</f>
        <v>0</v>
      </c>
      <c r="AB104" s="3">
        <f>'[1]NOX-Org_and_adj'!AB21</f>
        <v>0</v>
      </c>
      <c r="AC104" s="3">
        <f>'[1]NOX-Org_and_adj'!AC21</f>
        <v>0</v>
      </c>
      <c r="AD104" s="3">
        <f>'[1]NOX-Org_and_adj'!AD21</f>
        <v>0</v>
      </c>
      <c r="AE104" s="3">
        <f>'[1]NOX-Org_and_adj'!AE21</f>
        <v>0</v>
      </c>
      <c r="AF104" s="3">
        <f>'[1]NOX-Org_and_adj'!AF21</f>
        <v>0</v>
      </c>
      <c r="AG104" s="3">
        <f>'[1]NOX-Org_and_adj'!AG21</f>
        <v>0</v>
      </c>
      <c r="AH104" s="3">
        <f>'[1]NOX-Org_and_adj'!AH21</f>
        <v>0</v>
      </c>
      <c r="AI104" s="3">
        <f>'[1]NOX-Org_and_adj'!AI21</f>
        <v>0</v>
      </c>
    </row>
    <row r="105" spans="1:38" s="5" customFormat="1" ht="13" x14ac:dyDescent="0.15">
      <c r="A105" s="11">
        <f>[2]NOX!A20</f>
        <v>0</v>
      </c>
      <c r="B105" s="4">
        <f>[2]NOX!B20</f>
        <v>0</v>
      </c>
      <c r="C105" s="4">
        <f>[2]NOX!C20</f>
        <v>0</v>
      </c>
      <c r="D105" s="4">
        <f>[2]NOX!D20</f>
        <v>0</v>
      </c>
      <c r="E105" s="4">
        <f>[2]NOX!E20</f>
        <v>0</v>
      </c>
      <c r="F105" s="4">
        <f>[2]NOX!F20</f>
        <v>0</v>
      </c>
      <c r="G105" s="4">
        <f>[2]NOX!G20</f>
        <v>0</v>
      </c>
      <c r="H105" s="4">
        <f>[2]NOX!H20</f>
        <v>0</v>
      </c>
      <c r="I105" s="4">
        <f>[2]NOX!I20</f>
        <v>0</v>
      </c>
      <c r="J105" s="4">
        <f>[2]NOX!J20</f>
        <v>0</v>
      </c>
      <c r="K105" s="4">
        <f>[2]NOX!K20</f>
        <v>0</v>
      </c>
      <c r="L105" s="4">
        <f>[2]NOX!L20</f>
        <v>0</v>
      </c>
      <c r="M105" s="4">
        <f>[2]NOX!M20</f>
        <v>0</v>
      </c>
      <c r="N105" s="4">
        <f>[2]NOX!N20</f>
        <v>0</v>
      </c>
      <c r="O105" s="4">
        <f>[2]NOX!O20</f>
        <v>0</v>
      </c>
      <c r="P105" s="4">
        <f>[2]NOX!P20</f>
        <v>0</v>
      </c>
      <c r="Q105" s="4">
        <f>[2]NOX!Q20</f>
        <v>0</v>
      </c>
      <c r="R105" s="4">
        <f>[2]NOX!R20</f>
        <v>0</v>
      </c>
      <c r="S105" s="4">
        <f>[2]NOX!S20</f>
        <v>0</v>
      </c>
      <c r="T105" s="4">
        <f>[2]NOX!T20</f>
        <v>0</v>
      </c>
      <c r="U105" s="4">
        <f>[2]NOX!U20</f>
        <v>0</v>
      </c>
      <c r="V105" s="4">
        <f>[2]NOX!V20</f>
        <v>0</v>
      </c>
      <c r="W105" s="4">
        <f>[2]NOX!W20</f>
        <v>0</v>
      </c>
      <c r="X105" s="4">
        <f>[2]NOX!X20</f>
        <v>0</v>
      </c>
      <c r="Y105" s="4">
        <f>[2]NOX!Y20</f>
        <v>0</v>
      </c>
      <c r="Z105" s="4">
        <f>[2]NOX!Z20</f>
        <v>0</v>
      </c>
      <c r="AA105" s="4">
        <f>[2]NOX!AA20</f>
        <v>0</v>
      </c>
      <c r="AB105" s="4">
        <f>[2]NOX!AB20</f>
        <v>0</v>
      </c>
      <c r="AC105" s="4">
        <f>[2]NOX!AC20</f>
        <v>0</v>
      </c>
      <c r="AD105" s="4">
        <f>[2]NOX!AD20</f>
        <v>0</v>
      </c>
      <c r="AE105" s="4">
        <f>[2]NOX!AE20</f>
        <v>0</v>
      </c>
      <c r="AF105" s="4">
        <f>[2]NOX!AF20</f>
        <v>0</v>
      </c>
      <c r="AG105" s="4">
        <f>[2]NOX!AG20</f>
        <v>0</v>
      </c>
      <c r="AH105" s="4">
        <f>[2]NOX!AH20</f>
        <v>0</v>
      </c>
      <c r="AI105" s="4">
        <f>[2]NOX!AI20</f>
        <v>0</v>
      </c>
      <c r="AJ105" s="4">
        <f>[2]NOX!AJ20</f>
        <v>0</v>
      </c>
      <c r="AK105" s="4">
        <f>[2]NOX!AK20</f>
        <v>0</v>
      </c>
      <c r="AL105" s="4">
        <f>[2]NOX!AL20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D294-B383-B34A-8DAA-4B84EF21C49C}">
  <dimension ref="A1:AP59"/>
  <sheetViews>
    <sheetView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B37" sqref="B37"/>
    </sheetView>
  </sheetViews>
  <sheetFormatPr baseColWidth="10" defaultRowHeight="16" x14ac:dyDescent="0.2"/>
  <cols>
    <col min="1" max="1" width="26.1640625" customWidth="1"/>
    <col min="5" max="5" width="12.83203125" bestFit="1" customWidth="1"/>
  </cols>
  <sheetData>
    <row r="1" spans="1:38" s="5" customFormat="1" ht="13" x14ac:dyDescent="0.15">
      <c r="A1" s="1" t="s">
        <v>0</v>
      </c>
      <c r="B1" s="2">
        <v>1970</v>
      </c>
      <c r="C1" s="2">
        <v>1975</v>
      </c>
      <c r="D1" s="2">
        <v>1980</v>
      </c>
      <c r="E1" s="2">
        <v>1985</v>
      </c>
      <c r="F1" s="2">
        <v>1990</v>
      </c>
      <c r="G1" s="2">
        <v>1991</v>
      </c>
      <c r="H1" s="2">
        <v>1992</v>
      </c>
      <c r="I1" s="2">
        <v>1993</v>
      </c>
      <c r="J1" s="2">
        <v>1994</v>
      </c>
      <c r="K1" s="2">
        <v>1995</v>
      </c>
      <c r="L1" s="2">
        <v>1996</v>
      </c>
      <c r="M1" s="2">
        <v>1997</v>
      </c>
      <c r="N1" s="2">
        <v>1998</v>
      </c>
      <c r="O1" s="2">
        <v>1999</v>
      </c>
      <c r="P1" s="2">
        <v>2000</v>
      </c>
      <c r="Q1" s="2">
        <v>2001</v>
      </c>
      <c r="R1" s="2">
        <v>2002</v>
      </c>
      <c r="S1" s="2">
        <v>2003</v>
      </c>
      <c r="T1" s="2">
        <v>2004</v>
      </c>
      <c r="U1" s="2">
        <v>2005</v>
      </c>
      <c r="V1" s="2">
        <v>2006</v>
      </c>
      <c r="W1" s="2">
        <v>2007</v>
      </c>
      <c r="X1" s="2">
        <v>2008</v>
      </c>
      <c r="Y1" s="2">
        <v>2009</v>
      </c>
      <c r="Z1" s="2">
        <v>2010</v>
      </c>
      <c r="AA1" s="2">
        <v>2011</v>
      </c>
      <c r="AB1" s="2">
        <v>2012</v>
      </c>
      <c r="AC1" s="2">
        <v>2013</v>
      </c>
      <c r="AD1" s="2">
        <v>2014</v>
      </c>
      <c r="AE1" s="2">
        <v>2015</v>
      </c>
      <c r="AF1" s="2">
        <v>2016</v>
      </c>
      <c r="AG1" s="2">
        <v>2017</v>
      </c>
      <c r="AH1" s="6">
        <v>2018</v>
      </c>
      <c r="AI1" s="6">
        <v>2019</v>
      </c>
      <c r="AJ1" s="6">
        <v>2020</v>
      </c>
      <c r="AK1" s="6">
        <v>2021</v>
      </c>
      <c r="AL1" s="6">
        <v>2022</v>
      </c>
    </row>
    <row r="2" spans="1:38" x14ac:dyDescent="0.2">
      <c r="A2" s="3" t="str">
        <f>[1]CO!A17&amp;" (prev)"</f>
        <v>HIGHWAY VEHICLES (prev)</v>
      </c>
      <c r="B2" s="3">
        <f>[1]CO!B17</f>
        <v>163231</v>
      </c>
      <c r="C2" s="3">
        <f>[1]CO!C17</f>
        <v>153555</v>
      </c>
      <c r="D2" s="3">
        <f>[1]CO!D17</f>
        <v>143827</v>
      </c>
      <c r="E2" s="3">
        <f>[1]CO!E17</f>
        <v>134187</v>
      </c>
      <c r="F2" s="3">
        <f>[1]CO!F17</f>
        <v>110255</v>
      </c>
      <c r="G2" s="3">
        <f>[1]CO!G17</f>
        <v>104980</v>
      </c>
      <c r="H2" s="3">
        <f>[1]CO!H17</f>
        <v>99705</v>
      </c>
      <c r="I2" s="3">
        <f>[1]CO!I17</f>
        <v>94431</v>
      </c>
      <c r="J2" s="3">
        <f>[1]CO!J17</f>
        <v>89156</v>
      </c>
      <c r="K2" s="3">
        <f>[1]CO!K17</f>
        <v>83881</v>
      </c>
      <c r="L2" s="3">
        <f>[1]CO!L17</f>
        <v>78605.994599999976</v>
      </c>
      <c r="M2" s="3">
        <f>[1]CO!M17</f>
        <v>75849.129540000009</v>
      </c>
      <c r="N2" s="3">
        <f>[1]CO!N17</f>
        <v>73244.49222</v>
      </c>
      <c r="O2" s="3">
        <f>[1]CO!O17</f>
        <v>68708.336649999997</v>
      </c>
      <c r="P2" s="3">
        <f>[1]CO!P17</f>
        <v>68060.943259999985</v>
      </c>
      <c r="Q2" s="3">
        <f>[1]CO!Q17</f>
        <v>63476.038739999982</v>
      </c>
      <c r="R2" s="3">
        <f>[1]CO!R17</f>
        <v>51610.937972855761</v>
      </c>
      <c r="S2" s="3">
        <f>[1]CO!S17</f>
        <v>48682.53010175901</v>
      </c>
      <c r="T2" s="3">
        <f>[1]CO!T17</f>
        <v>45754.122230662266</v>
      </c>
      <c r="U2" s="3">
        <f>[1]CO!U17</f>
        <v>42825.714359565514</v>
      </c>
      <c r="V2" s="3">
        <f>[1]CO!V17</f>
        <v>40045.945180033144</v>
      </c>
      <c r="W2" s="3">
        <f>[1]CO!W17</f>
        <v>37266.176000500782</v>
      </c>
      <c r="X2" s="3">
        <f>[1]CO!X17</f>
        <v>33156.468155717928</v>
      </c>
      <c r="Y2" s="3">
        <f>[1]CO!Y17</f>
        <v>27436.85145307667</v>
      </c>
      <c r="Z2" s="3">
        <f>[1]CO!Z17</f>
        <v>28242.218741849196</v>
      </c>
      <c r="AA2" s="3">
        <f>[1]CO!AA17</f>
        <v>27355.394763755543</v>
      </c>
      <c r="AB2" s="3">
        <f>[1]CO!AB17</f>
        <v>26382.431914503395</v>
      </c>
      <c r="AC2" s="3">
        <f>[1]CO!AC17</f>
        <v>25409.469065251247</v>
      </c>
      <c r="AD2" s="3">
        <f>[1]CO!AD17</f>
        <v>24436.506215999096</v>
      </c>
      <c r="AE2" s="3">
        <f>[1]CO!AE17</f>
        <v>23351.115544922093</v>
      </c>
      <c r="AF2" s="3">
        <f>[1]CO!AF17</f>
        <v>20139.267797029497</v>
      </c>
      <c r="AG2" s="3">
        <f>[1]CO!AG17</f>
        <v>19513.050603903601</v>
      </c>
      <c r="AH2" s="3">
        <f>[1]CO!AH17</f>
        <v>17793.054065691013</v>
      </c>
      <c r="AI2" s="3">
        <f>[1]CO!AI17</f>
        <v>16866.357463996545</v>
      </c>
    </row>
    <row r="3" spans="1:38" x14ac:dyDescent="0.2">
      <c r="A3" s="3" t="str">
        <f>[1]CO!A18&amp;" (prev)"</f>
        <v>OFF-HIGHWAY (prev)</v>
      </c>
      <c r="B3" s="3">
        <f>[1]CO!B18</f>
        <v>11371</v>
      </c>
      <c r="C3" s="3">
        <f>[1]CO!C18</f>
        <v>14329</v>
      </c>
      <c r="D3" s="3">
        <f>[1]CO!D18</f>
        <v>16685</v>
      </c>
      <c r="E3" s="3">
        <f>[1]CO!E18</f>
        <v>19029</v>
      </c>
      <c r="F3" s="3">
        <f>[1]CO!F18</f>
        <v>21447</v>
      </c>
      <c r="G3" s="3">
        <f>[1]CO!G18</f>
        <v>21934</v>
      </c>
      <c r="H3" s="3">
        <f>[1]CO!H18</f>
        <v>22419</v>
      </c>
      <c r="I3" s="3">
        <f>[1]CO!I18</f>
        <v>22904</v>
      </c>
      <c r="J3" s="3">
        <f>[1]CO!J18</f>
        <v>23389</v>
      </c>
      <c r="K3" s="3">
        <f>[1]CO!K18</f>
        <v>23874</v>
      </c>
      <c r="L3" s="3">
        <f>[1]CO!L18</f>
        <v>24358.496760000005</v>
      </c>
      <c r="M3" s="3">
        <f>[1]CO!M18</f>
        <v>23667.830380000003</v>
      </c>
      <c r="N3" s="3">
        <f>[1]CO!N18</f>
        <v>23688.959260000007</v>
      </c>
      <c r="O3" s="3">
        <f>[1]CO!O18</f>
        <v>23316.011545999998</v>
      </c>
      <c r="P3" s="3">
        <f>[1]CO!P18</f>
        <v>24178.456670999993</v>
      </c>
      <c r="Q3" s="3">
        <f>[1]CO!Q18</f>
        <v>24676.658330000006</v>
      </c>
      <c r="R3" s="3">
        <f>[1]CO!R18</f>
        <v>22624.294728354689</v>
      </c>
      <c r="S3" s="3">
        <f>[1]CO!S18</f>
        <v>22383.928701756115</v>
      </c>
      <c r="T3" s="3">
        <f>[1]CO!T18</f>
        <v>22143.562675157544</v>
      </c>
      <c r="U3" s="3">
        <f>[1]CO!U18</f>
        <v>21903.196648558966</v>
      </c>
      <c r="V3" s="3">
        <f>[1]CO!V18</f>
        <v>20372.736928841605</v>
      </c>
      <c r="W3" s="3">
        <f>[1]CO!W18</f>
        <v>18842.277209124244</v>
      </c>
      <c r="X3" s="3">
        <f>[1]CO!X18</f>
        <v>17884.237223024506</v>
      </c>
      <c r="Y3" s="3">
        <f>[1]CO!Y18</f>
        <v>15920.77760368445</v>
      </c>
      <c r="Z3" s="3">
        <f>[1]CO!Z18</f>
        <v>15353.423195899577</v>
      </c>
      <c r="AA3" s="3">
        <f>[1]CO!AA18</f>
        <v>14948.952024850267</v>
      </c>
      <c r="AB3" s="3">
        <f>[1]CO!AB18</f>
        <v>14386.533818469599</v>
      </c>
      <c r="AC3" s="3">
        <f>[1]CO!AC18</f>
        <v>13824.115612088932</v>
      </c>
      <c r="AD3" s="3">
        <f>[1]CO!AD18</f>
        <v>13261.697405708263</v>
      </c>
      <c r="AE3" s="3">
        <f>[1]CO!AE18</f>
        <v>12691.088035990408</v>
      </c>
      <c r="AF3" s="3">
        <f>[1]CO!AF18</f>
        <v>11657.244328378099</v>
      </c>
      <c r="AG3" s="3">
        <f>[1]CO!AG18</f>
        <v>11549.8692965547</v>
      </c>
      <c r="AH3" s="3">
        <f>[1]CO!AH18</f>
        <v>11579.067487007251</v>
      </c>
      <c r="AI3" s="3">
        <f>[1]CO!AI18</f>
        <v>11579.067487007251</v>
      </c>
    </row>
    <row r="4" spans="1:38" s="5" customFormat="1" ht="13" x14ac:dyDescent="0.15">
      <c r="A4" s="4" t="str">
        <f>[2]CO!A17</f>
        <v>HIGHWAY VEHICLES</v>
      </c>
      <c r="B4" s="4">
        <f>[2]CO!B17</f>
        <v>163231</v>
      </c>
      <c r="C4" s="4">
        <f>[2]CO!C17</f>
        <v>153555</v>
      </c>
      <c r="D4" s="4">
        <f>[2]CO!D17</f>
        <v>143827</v>
      </c>
      <c r="E4" s="4">
        <f>[2]CO!E17</f>
        <v>134187</v>
      </c>
      <c r="F4" s="4">
        <f>[2]CO!F17</f>
        <v>110255</v>
      </c>
      <c r="G4" s="4">
        <f>[2]CO!G17</f>
        <v>104980</v>
      </c>
      <c r="H4" s="4">
        <f>[2]CO!H17</f>
        <v>99705</v>
      </c>
      <c r="I4" s="4">
        <f>[2]CO!I17</f>
        <v>94431</v>
      </c>
      <c r="J4" s="4">
        <f>[2]CO!J17</f>
        <v>89156</v>
      </c>
      <c r="K4" s="4">
        <f>[2]CO!K17</f>
        <v>83881</v>
      </c>
      <c r="L4" s="4">
        <f>[2]CO!L17</f>
        <v>78605.994599999976</v>
      </c>
      <c r="M4" s="4">
        <f>[2]CO!M17</f>
        <v>75849.129540000009</v>
      </c>
      <c r="N4" s="4">
        <f>[2]CO!N17</f>
        <v>73244.49222</v>
      </c>
      <c r="O4" s="4">
        <f>[2]CO!O17</f>
        <v>68708.336649999997</v>
      </c>
      <c r="P4" s="4">
        <f>[2]CO!P17</f>
        <v>68060.943259999985</v>
      </c>
      <c r="Q4" s="4">
        <f>[2]CO!Q17</f>
        <v>63476.038739999982</v>
      </c>
      <c r="R4" s="4">
        <f>[2]CO!R17</f>
        <v>59633.840161</v>
      </c>
      <c r="S4" s="4">
        <f>[2]CO!S17</f>
        <v>55328.159153000001</v>
      </c>
      <c r="T4" s="4">
        <f>[2]CO!T17</f>
        <v>49739.019268999997</v>
      </c>
      <c r="U4" s="4">
        <f>[2]CO!U17</f>
        <v>45487.113864999999</v>
      </c>
      <c r="V4" s="4">
        <f>[2]CO!V17</f>
        <v>41915.055084</v>
      </c>
      <c r="W4" s="4">
        <f>[2]CO!W17</f>
        <v>37261.716440999997</v>
      </c>
      <c r="X4" s="4">
        <f>[2]CO!X17</f>
        <v>32948.902009999998</v>
      </c>
      <c r="Y4" s="4">
        <f>[2]CO!Y17</f>
        <v>30756.366411999999</v>
      </c>
      <c r="Z4" s="4">
        <f>[2]CO!Z17</f>
        <v>27568.720885999999</v>
      </c>
      <c r="AA4" s="4">
        <f>[2]CO!AA17</f>
        <v>26093.817481999999</v>
      </c>
      <c r="AB4" s="4">
        <f>[2]CO!AB17</f>
        <v>24879.681988</v>
      </c>
      <c r="AC4" s="4">
        <f>[2]CO!AC17</f>
        <v>24428.054111000001</v>
      </c>
      <c r="AD4" s="4">
        <f>[2]CO!AD17</f>
        <v>23628.533393999998</v>
      </c>
      <c r="AE4" s="4">
        <f>[2]CO!AE17</f>
        <v>22359.793615999999</v>
      </c>
      <c r="AF4" s="4">
        <f>[2]CO!AF17</f>
        <v>18562.972214000001</v>
      </c>
      <c r="AG4" s="4">
        <f>[2]CO!AG17</f>
        <v>18168.026086000002</v>
      </c>
      <c r="AH4" s="4">
        <f>[2]CO!AH17</f>
        <v>17318.656611999999</v>
      </c>
      <c r="AI4" s="4">
        <f>[2]CO!AI17</f>
        <v>16883.652206999999</v>
      </c>
      <c r="AJ4" s="4">
        <f>[2]CO!AJ17</f>
        <v>14262.128435000001</v>
      </c>
      <c r="AK4" s="4">
        <f>[2]CO!AK17</f>
        <v>14617.170056000001</v>
      </c>
      <c r="AL4" s="4">
        <f>[2]CO!AL17</f>
        <v>13811.550855</v>
      </c>
    </row>
    <row r="5" spans="1:38" s="5" customFormat="1" ht="13" x14ac:dyDescent="0.15">
      <c r="A5" s="4" t="str">
        <f>[2]CO!A18</f>
        <v>OFF-HIGHWAY</v>
      </c>
      <c r="B5" s="4">
        <f>[2]CO!B18</f>
        <v>11371</v>
      </c>
      <c r="C5" s="4">
        <f>[2]CO!C18</f>
        <v>14329</v>
      </c>
      <c r="D5" s="4">
        <f>[2]CO!D18</f>
        <v>16685</v>
      </c>
      <c r="E5" s="4">
        <f>[2]CO!E18</f>
        <v>19029</v>
      </c>
      <c r="F5" s="4">
        <f>[2]CO!F18</f>
        <v>21447</v>
      </c>
      <c r="G5" s="4">
        <f>[2]CO!G18</f>
        <v>21934</v>
      </c>
      <c r="H5" s="4">
        <f>[2]CO!H18</f>
        <v>22419</v>
      </c>
      <c r="I5" s="4">
        <f>[2]CO!I18</f>
        <v>22904</v>
      </c>
      <c r="J5" s="4">
        <f>[2]CO!J18</f>
        <v>23389</v>
      </c>
      <c r="K5" s="4">
        <f>[2]CO!K18</f>
        <v>23874</v>
      </c>
      <c r="L5" s="4">
        <f>[2]CO!L18</f>
        <v>24358.496760000005</v>
      </c>
      <c r="M5" s="4">
        <f>[2]CO!M18</f>
        <v>23667.830380000003</v>
      </c>
      <c r="N5" s="4">
        <f>[2]CO!N18</f>
        <v>23688.959260000007</v>
      </c>
      <c r="O5" s="4">
        <f>[2]CO!O18</f>
        <v>23316.011545999998</v>
      </c>
      <c r="P5" s="4">
        <f>[2]CO!P18</f>
        <v>24178.456670999993</v>
      </c>
      <c r="Q5" s="4">
        <f>[2]CO!Q18</f>
        <v>24676.658330000006</v>
      </c>
      <c r="R5" s="4">
        <f>[2]CO!R18</f>
        <v>21410.961771999999</v>
      </c>
      <c r="S5" s="4">
        <f>[2]CO!S18</f>
        <v>20994.709891999999</v>
      </c>
      <c r="T5" s="4">
        <f>[2]CO!T18</f>
        <v>20559.205673</v>
      </c>
      <c r="U5" s="4">
        <f>[2]CO!U18</f>
        <v>20144.677025000001</v>
      </c>
      <c r="V5" s="4">
        <f>[2]CO!V18</f>
        <v>18933.112469</v>
      </c>
      <c r="W5" s="4">
        <f>[2]CO!W18</f>
        <v>17732.426777000001</v>
      </c>
      <c r="X5" s="4">
        <f>[2]CO!X18</f>
        <v>16505.247877999998</v>
      </c>
      <c r="Y5" s="4">
        <f>[2]CO!Y18</f>
        <v>15442.480131</v>
      </c>
      <c r="Z5" s="4">
        <f>[2]CO!Z18</f>
        <v>14425.184775</v>
      </c>
      <c r="AA5" s="4">
        <f>[2]CO!AA18</f>
        <v>13474.920141000001</v>
      </c>
      <c r="AB5" s="4">
        <f>[2]CO!AB18</f>
        <v>12944.013878</v>
      </c>
      <c r="AC5" s="4">
        <f>[2]CO!AC18</f>
        <v>12418.489002</v>
      </c>
      <c r="AD5" s="4">
        <f>[2]CO!AD18</f>
        <v>11891.978292</v>
      </c>
      <c r="AE5" s="4">
        <f>[2]CO!AE18</f>
        <v>11702.455629</v>
      </c>
      <c r="AF5" s="4">
        <f>[2]CO!AF18</f>
        <v>11462.685106000001</v>
      </c>
      <c r="AG5" s="4">
        <f>[2]CO!AG18</f>
        <v>11347.150533</v>
      </c>
      <c r="AH5" s="4">
        <f>[2]CO!AH18</f>
        <v>11367.721847999999</v>
      </c>
      <c r="AI5" s="4">
        <f>[2]CO!AI18</f>
        <v>11358.867636999999</v>
      </c>
      <c r="AJ5" s="4">
        <f>[2]CO!AJ18</f>
        <v>11692.667473</v>
      </c>
      <c r="AK5" s="4">
        <f>[2]CO!AK18</f>
        <v>11741.650129</v>
      </c>
      <c r="AL5" s="4">
        <f>[2]CO!AL18</f>
        <v>11801.138763999999</v>
      </c>
    </row>
    <row r="6" spans="1:38" x14ac:dyDescent="0.2">
      <c r="A6" s="3" t="str">
        <f>[1]CO!A9&amp;" (prev)"</f>
        <v>FUEL COMB. OTHER (prev)</v>
      </c>
      <c r="B6" s="3">
        <f>[1]CO!B9</f>
        <v>3625</v>
      </c>
      <c r="C6" s="3">
        <f>[1]CO!C9</f>
        <v>3441</v>
      </c>
      <c r="D6" s="3">
        <f>[1]CO!D9</f>
        <v>6230</v>
      </c>
      <c r="E6" s="3">
        <f>[1]CO!E9</f>
        <v>7525</v>
      </c>
      <c r="F6" s="3">
        <f>[1]CO!F9</f>
        <v>4269</v>
      </c>
      <c r="G6" s="3">
        <f>[1]CO!G9</f>
        <v>4587</v>
      </c>
      <c r="H6" s="3">
        <f>[1]CO!H9</f>
        <v>4849</v>
      </c>
      <c r="I6" s="3">
        <f>[1]CO!I9</f>
        <v>4181</v>
      </c>
      <c r="J6" s="3">
        <f>[1]CO!J9</f>
        <v>4108</v>
      </c>
      <c r="K6" s="3">
        <f>[1]CO!K9</f>
        <v>4506</v>
      </c>
      <c r="L6" s="3">
        <f>[1]CO!L9</f>
        <v>2740.5335399999999</v>
      </c>
      <c r="M6" s="3">
        <f>[1]CO!M9</f>
        <v>2742.2360299999996</v>
      </c>
      <c r="N6" s="3">
        <f>[1]CO!N9</f>
        <v>2727.4366400000004</v>
      </c>
      <c r="O6" s="3">
        <f>[1]CO!O9</f>
        <v>3828.9991940000018</v>
      </c>
      <c r="P6" s="3">
        <f>[1]CO!P9</f>
        <v>3080.9052110000011</v>
      </c>
      <c r="Q6" s="3">
        <f>[1]CO!Q9</f>
        <v>3087.9353070000006</v>
      </c>
      <c r="R6" s="3">
        <f>[1]CO!R9</f>
        <v>3550.0528319395198</v>
      </c>
      <c r="S6" s="3">
        <f>[1]CO!S9</f>
        <v>3477.7417653152252</v>
      </c>
      <c r="T6" s="3">
        <f>[1]CO!T9</f>
        <v>3404.5474358549377</v>
      </c>
      <c r="U6" s="3">
        <f>[1]CO!U9</f>
        <v>3330.7379159636571</v>
      </c>
      <c r="V6" s="3">
        <f>[1]CO!V9</f>
        <v>3136.8784069241283</v>
      </c>
      <c r="W6" s="3">
        <f>[1]CO!W9</f>
        <v>2943.018897884599</v>
      </c>
      <c r="X6" s="3">
        <f>[1]CO!X9</f>
        <v>2749.1268536041566</v>
      </c>
      <c r="Y6" s="3">
        <f>[1]CO!Y9</f>
        <v>2783.4481347665815</v>
      </c>
      <c r="Z6" s="3">
        <f>[1]CO!Z9</f>
        <v>2817.7694159290063</v>
      </c>
      <c r="AA6" s="3">
        <f>[1]CO!AA9</f>
        <v>2852.0906970914311</v>
      </c>
      <c r="AB6" s="3">
        <f>[1]CO!AB9</f>
        <v>2704.0502732704126</v>
      </c>
      <c r="AC6" s="3">
        <f>[1]CO!AC9</f>
        <v>2556.0098494493941</v>
      </c>
      <c r="AD6" s="3">
        <f>[1]CO!AD9</f>
        <v>2407.9694256283756</v>
      </c>
      <c r="AE6" s="3">
        <f>[1]CO!AE9</f>
        <v>2495.7944952210437</v>
      </c>
      <c r="AF6" s="3">
        <f>[1]CO!AF9</f>
        <v>2583.6195648137118</v>
      </c>
      <c r="AG6" s="3">
        <f>[1]CO!AG9</f>
        <v>2671.4446344063799</v>
      </c>
      <c r="AH6" s="3">
        <f>[1]CO!AH9</f>
        <v>2671.4446344063799</v>
      </c>
      <c r="AI6" s="3">
        <f>[1]CO!AI9</f>
        <v>2671.4446344063799</v>
      </c>
    </row>
    <row r="7" spans="1:38" s="5" customFormat="1" ht="13" x14ac:dyDescent="0.15">
      <c r="A7" s="4" t="str">
        <f>[2]CO!A9</f>
        <v>FUEL COMB. OTHER</v>
      </c>
      <c r="B7" s="4">
        <f>[2]CO!B9</f>
        <v>3625</v>
      </c>
      <c r="C7" s="4">
        <f>[2]CO!C9</f>
        <v>3441</v>
      </c>
      <c r="D7" s="4">
        <f>[2]CO!D9</f>
        <v>6230</v>
      </c>
      <c r="E7" s="4">
        <f>[2]CO!E9</f>
        <v>7525</v>
      </c>
      <c r="F7" s="4">
        <f>[2]CO!F9</f>
        <v>4269</v>
      </c>
      <c r="G7" s="4">
        <f>[2]CO!G9</f>
        <v>4587</v>
      </c>
      <c r="H7" s="4">
        <f>[2]CO!H9</f>
        <v>4849</v>
      </c>
      <c r="I7" s="4">
        <f>[2]CO!I9</f>
        <v>4181</v>
      </c>
      <c r="J7" s="4">
        <f>[2]CO!J9</f>
        <v>4108</v>
      </c>
      <c r="K7" s="4">
        <f>[2]CO!K9</f>
        <v>4506</v>
      </c>
      <c r="L7" s="4">
        <f>[2]CO!L9</f>
        <v>2740.5335399999999</v>
      </c>
      <c r="M7" s="4">
        <f>[2]CO!M9</f>
        <v>2742.2360299999996</v>
      </c>
      <c r="N7" s="4">
        <f>[2]CO!N9</f>
        <v>2727.4366400000004</v>
      </c>
      <c r="O7" s="4">
        <f>[2]CO!O9</f>
        <v>3828.9991940000018</v>
      </c>
      <c r="P7" s="4">
        <f>[2]CO!P9</f>
        <v>3080.9052110000011</v>
      </c>
      <c r="Q7" s="4">
        <f>[2]CO!Q9</f>
        <v>3087.9353070000006</v>
      </c>
      <c r="R7" s="4">
        <f>[2]CO!R9</f>
        <v>2612.4641808000001</v>
      </c>
      <c r="S7" s="4">
        <f>[2]CO!S9</f>
        <v>2725.2546422</v>
      </c>
      <c r="T7" s="4">
        <f>[2]CO!T9</f>
        <v>2762.7486697999998</v>
      </c>
      <c r="U7" s="4">
        <f>[2]CO!U9</f>
        <v>2875.5623682</v>
      </c>
      <c r="V7" s="4">
        <f>[2]CO!V9</f>
        <v>2451.3096479000001</v>
      </c>
      <c r="W7" s="4">
        <f>[2]CO!W9</f>
        <v>2677.572412</v>
      </c>
      <c r="X7" s="4">
        <f>[2]CO!X9</f>
        <v>2957.9038870999998</v>
      </c>
      <c r="Y7" s="4">
        <f>[2]CO!Y9</f>
        <v>3143.7034064999998</v>
      </c>
      <c r="Z7" s="4">
        <f>[2]CO!Z9</f>
        <v>3343.0232237999999</v>
      </c>
      <c r="AA7" s="4">
        <f>[2]CO!AA9</f>
        <v>3252.6500468999998</v>
      </c>
      <c r="AB7" s="4">
        <f>[2]CO!AB9</f>
        <v>2771.0521171</v>
      </c>
      <c r="AC7" s="4">
        <f>[2]CO!AC9</f>
        <v>3518.127007</v>
      </c>
      <c r="AD7" s="4">
        <f>[2]CO!AD9</f>
        <v>3529.8267249</v>
      </c>
      <c r="AE7" s="4">
        <f>[2]CO!AE9</f>
        <v>3143.2335962000002</v>
      </c>
      <c r="AF7" s="4">
        <f>[2]CO!AF9</f>
        <v>2752.6316876999999</v>
      </c>
      <c r="AG7" s="4">
        <f>[2]CO!AG9</f>
        <v>2670.7593827999999</v>
      </c>
      <c r="AH7" s="4">
        <f>[2]CO!AH9</f>
        <v>3199.9841664999999</v>
      </c>
      <c r="AI7" s="4">
        <f>[2]CO!AI9</f>
        <v>3320.3802526999998</v>
      </c>
      <c r="AJ7" s="4">
        <f>[2]CO!AJ9</f>
        <v>3436.6226190000002</v>
      </c>
      <c r="AK7" s="4">
        <f>[2]CO!AK9</f>
        <v>3420.5080538000002</v>
      </c>
      <c r="AL7" s="4">
        <f>[2]CO!AL9</f>
        <v>3424.2995725000001</v>
      </c>
    </row>
    <row r="8" spans="1:38" x14ac:dyDescent="0.2">
      <c r="B8" t="str">
        <f>R$1&amp;" Differences"</f>
        <v>2002 Differences</v>
      </c>
    </row>
    <row r="9" spans="1:38" x14ac:dyDescent="0.2">
      <c r="B9" t="s">
        <v>4</v>
      </c>
      <c r="C9" t="s">
        <v>1</v>
      </c>
      <c r="D9" t="s">
        <v>2</v>
      </c>
      <c r="E9" t="s">
        <v>27</v>
      </c>
    </row>
    <row r="10" spans="1:38" x14ac:dyDescent="0.2">
      <c r="A10" s="4" t="str">
        <f>[2]CO!A7</f>
        <v>FUEL COMB. ELEC. UTIL.</v>
      </c>
      <c r="B10" s="3">
        <f>[1]CO!R7</f>
        <v>656.59267291024696</v>
      </c>
      <c r="C10" s="4">
        <f>[2]CO!R7</f>
        <v>656.58874759000003</v>
      </c>
      <c r="D10" s="4">
        <f t="shared" ref="D10:D23" si="0">C10-B10</f>
        <v>-3.925320246935371E-3</v>
      </c>
      <c r="E10" s="7">
        <f>IF(B10&lt;&gt;0,D10/B10,"")</f>
        <v>-5.9783186881099161E-6</v>
      </c>
    </row>
    <row r="11" spans="1:38" x14ac:dyDescent="0.2">
      <c r="A11" s="4" t="str">
        <f>[2]CO!A8</f>
        <v>FUEL COMB. INDUSTRIAL</v>
      </c>
      <c r="B11" s="3">
        <f>[1]CO!R8</f>
        <v>1267.1338480802497</v>
      </c>
      <c r="C11" s="4">
        <f>[2]CO!R8</f>
        <v>1334.5033618</v>
      </c>
      <c r="D11" s="4">
        <f t="shared" si="0"/>
        <v>67.36951371975033</v>
      </c>
      <c r="E11" s="7">
        <f t="shared" ref="E11:E23" si="1">IF(B11&lt;&gt;0,D11/B11,"")</f>
        <v>5.3166848807501596E-2</v>
      </c>
    </row>
    <row r="12" spans="1:38" x14ac:dyDescent="0.2">
      <c r="A12" s="4" t="str">
        <f>[2]CO!A9</f>
        <v>FUEL COMB. OTHER</v>
      </c>
      <c r="B12" s="3">
        <f>[1]CO!R9</f>
        <v>3550.0528319395198</v>
      </c>
      <c r="C12" s="4">
        <f>[2]CO!R9</f>
        <v>2612.4641808000001</v>
      </c>
      <c r="D12" s="4">
        <f t="shared" si="0"/>
        <v>-937.5886511395197</v>
      </c>
      <c r="E12" s="7">
        <f t="shared" si="1"/>
        <v>-0.26410554871299807</v>
      </c>
    </row>
    <row r="13" spans="1:38" x14ac:dyDescent="0.2">
      <c r="A13" s="4" t="str">
        <f>[2]CO!A10</f>
        <v>CHEMICAL &amp; ALLIED PRODUCT MFG</v>
      </c>
      <c r="B13" s="3">
        <f>[1]CO!R10</f>
        <v>283.91125561267341</v>
      </c>
      <c r="C13" s="4">
        <f>[2]CO!R10</f>
        <v>283.91226607999999</v>
      </c>
      <c r="D13" s="4">
        <f t="shared" si="0"/>
        <v>1.0104673265800557E-3</v>
      </c>
      <c r="E13" s="7">
        <f t="shared" si="1"/>
        <v>3.559095691361346E-6</v>
      </c>
    </row>
    <row r="14" spans="1:38" x14ac:dyDescent="0.2">
      <c r="A14" s="4" t="str">
        <f>[2]CO!A11</f>
        <v>METALS PROCESSING</v>
      </c>
      <c r="B14" s="3">
        <f>[1]CO!R11</f>
        <v>986.72991907683718</v>
      </c>
      <c r="C14" s="4">
        <f>[2]CO!R11</f>
        <v>986.72426387999997</v>
      </c>
      <c r="D14" s="4">
        <f t="shared" si="0"/>
        <v>-5.6551968372104966E-3</v>
      </c>
      <c r="E14" s="7">
        <f t="shared" si="1"/>
        <v>-5.7312510017952776E-6</v>
      </c>
    </row>
    <row r="15" spans="1:38" x14ac:dyDescent="0.2">
      <c r="A15" s="4" t="str">
        <f>[2]CO!A12</f>
        <v>PETROLEUM &amp; RELATED INDUSTRIES</v>
      </c>
      <c r="B15" s="3">
        <f>[1]CO!R12</f>
        <v>356.52981678585678</v>
      </c>
      <c r="C15" s="4">
        <f>[2]CO!R12</f>
        <v>725.04139880000002</v>
      </c>
      <c r="D15" s="4">
        <f t="shared" si="0"/>
        <v>368.51158201414324</v>
      </c>
      <c r="E15" s="7">
        <f t="shared" si="1"/>
        <v>1.0336066288545036</v>
      </c>
    </row>
    <row r="16" spans="1:38" x14ac:dyDescent="0.2">
      <c r="A16" s="4" t="str">
        <f>[2]CO!A13</f>
        <v>OTHER INDUSTRIAL PROCESSES</v>
      </c>
      <c r="B16" s="3">
        <f>[1]CO!R13</f>
        <v>489.85667666574994</v>
      </c>
      <c r="C16" s="4">
        <f>[2]CO!R13</f>
        <v>588.54989906000003</v>
      </c>
      <c r="D16" s="4">
        <f t="shared" si="0"/>
        <v>98.693222394250085</v>
      </c>
      <c r="E16" s="7">
        <f t="shared" si="1"/>
        <v>0.20147366994365307</v>
      </c>
    </row>
    <row r="17" spans="1:8" x14ac:dyDescent="0.2">
      <c r="A17" s="4" t="str">
        <f>[2]CO!A14</f>
        <v>SOLVENT UTILIZATION</v>
      </c>
      <c r="B17" s="3">
        <f>[1]CO!R14</f>
        <v>1.6597416351438001</v>
      </c>
      <c r="C17" s="4">
        <f>[2]CO!R14</f>
        <v>0</v>
      </c>
      <c r="D17" s="4">
        <f t="shared" si="0"/>
        <v>-1.6597416351438001</v>
      </c>
      <c r="E17" s="7">
        <f t="shared" si="1"/>
        <v>-1</v>
      </c>
    </row>
    <row r="18" spans="1:8" x14ac:dyDescent="0.2">
      <c r="A18" s="4" t="str">
        <f>[2]CO!A15</f>
        <v>STORAGE &amp; TRANSPORT</v>
      </c>
      <c r="B18" s="3">
        <f>[1]CO!R15</f>
        <v>117.90558978733409</v>
      </c>
      <c r="C18" s="4">
        <f>[2]CO!R15</f>
        <v>118.0613108</v>
      </c>
      <c r="D18" s="4">
        <f t="shared" si="0"/>
        <v>0.15572101266590721</v>
      </c>
      <c r="E18" s="7">
        <f t="shared" si="1"/>
        <v>1.3207262942052252E-3</v>
      </c>
    </row>
    <row r="19" spans="1:8" x14ac:dyDescent="0.2">
      <c r="A19" s="4" t="str">
        <f>[2]CO!A16</f>
        <v>WASTE DISPOSAL &amp; RECYCLING</v>
      </c>
      <c r="B19" s="3">
        <f>[1]CO!R16</f>
        <v>1593.8215257238398</v>
      </c>
      <c r="C19" s="4">
        <f>[2]CO!R16</f>
        <v>1296.3413661</v>
      </c>
      <c r="D19" s="4">
        <f t="shared" si="0"/>
        <v>-297.48015962383988</v>
      </c>
      <c r="E19" s="7">
        <f t="shared" si="1"/>
        <v>-0.18664584134584214</v>
      </c>
    </row>
    <row r="20" spans="1:8" x14ac:dyDescent="0.2">
      <c r="A20" s="4" t="str">
        <f>[2]CO!A17</f>
        <v>HIGHWAY VEHICLES</v>
      </c>
      <c r="B20" s="3">
        <f>[1]CO!R17</f>
        <v>51610.937972855761</v>
      </c>
      <c r="C20" s="4">
        <f>[2]CO!R17</f>
        <v>59633.840161</v>
      </c>
      <c r="D20" s="4">
        <f t="shared" si="0"/>
        <v>8022.9021881442386</v>
      </c>
      <c r="E20" s="7">
        <f t="shared" si="1"/>
        <v>0.1554496489167432</v>
      </c>
    </row>
    <row r="21" spans="1:8" x14ac:dyDescent="0.2">
      <c r="A21" s="4" t="str">
        <f>[2]CO!A18</f>
        <v>OFF-HIGHWAY</v>
      </c>
      <c r="B21" s="3">
        <f>[1]CO!R18</f>
        <v>22624.294728354689</v>
      </c>
      <c r="C21" s="4">
        <f>[2]CO!R18</f>
        <v>21410.961771999999</v>
      </c>
      <c r="D21" s="4">
        <f t="shared" si="0"/>
        <v>-1213.3329563546904</v>
      </c>
      <c r="E21" s="7">
        <f t="shared" si="1"/>
        <v>-5.3629647727053274E-2</v>
      </c>
    </row>
    <row r="22" spans="1:8" x14ac:dyDescent="0.2">
      <c r="A22" s="4" t="str">
        <f>[2]CO!A19</f>
        <v>MISCELLANEOUS</v>
      </c>
      <c r="B22" s="3">
        <f>[1]CO!R19</f>
        <v>18493.421145654007</v>
      </c>
      <c r="C22" s="4">
        <f>[2]CO!R19</f>
        <v>9768.8473190000004</v>
      </c>
      <c r="D22" s="4">
        <f t="shared" si="0"/>
        <v>-8724.5738266540066</v>
      </c>
      <c r="E22" s="7">
        <f t="shared" si="1"/>
        <v>-0.47176635182529758</v>
      </c>
    </row>
    <row r="23" spans="1:8" x14ac:dyDescent="0.2">
      <c r="A23" s="8" t="s">
        <v>5</v>
      </c>
      <c r="B23" s="9">
        <f>SUM(B10:B21)</f>
        <v>83539.426579427905</v>
      </c>
      <c r="C23" s="9">
        <f>SUM(C10:C21)</f>
        <v>89646.988727909993</v>
      </c>
      <c r="D23" s="8">
        <f t="shared" si="0"/>
        <v>6107.5621484820877</v>
      </c>
      <c r="E23" s="10">
        <f t="shared" si="1"/>
        <v>7.310993621287451E-2</v>
      </c>
    </row>
    <row r="26" spans="1:8" x14ac:dyDescent="0.2">
      <c r="B26" t="str">
        <f>S$1&amp;" Differences"</f>
        <v>2003 Differences</v>
      </c>
      <c r="H26" t="str">
        <f>X$1&amp;" Differences"</f>
        <v>2008 Differences</v>
      </c>
    </row>
    <row r="27" spans="1:8" x14ac:dyDescent="0.2">
      <c r="B27" t="s">
        <v>4</v>
      </c>
      <c r="C27" t="s">
        <v>1</v>
      </c>
      <c r="D27" t="s">
        <v>2</v>
      </c>
    </row>
    <row r="28" spans="1:8" x14ac:dyDescent="0.2">
      <c r="A28" s="4" t="str">
        <f>[2]CO!A7</f>
        <v>FUEL COMB. ELEC. UTIL.</v>
      </c>
      <c r="B28" s="3">
        <f>[1]CO!S7</f>
        <v>652.54836220951631</v>
      </c>
      <c r="C28" s="4">
        <f>[2]CO!S7</f>
        <v>655.73343573</v>
      </c>
      <c r="D28" s="4">
        <f t="shared" ref="D28:D41" si="2">C28-B28</f>
        <v>3.1850735204836838</v>
      </c>
      <c r="E28" s="7">
        <f>IF(B28&lt;&gt;0,D28/B28,"")</f>
        <v>4.8809769588557166E-3</v>
      </c>
    </row>
    <row r="29" spans="1:8" x14ac:dyDescent="0.2">
      <c r="A29" s="4" t="str">
        <f>[2]CO!A8</f>
        <v>FUEL COMB. INDUSTRIAL</v>
      </c>
      <c r="B29" s="3">
        <f>[1]CO!S8</f>
        <v>1230.6313506467734</v>
      </c>
      <c r="C29" s="4">
        <f>[2]CO!S8</f>
        <v>1333.4141674</v>
      </c>
      <c r="D29" s="4">
        <f t="shared" si="2"/>
        <v>102.7828167532266</v>
      </c>
      <c r="E29" s="7">
        <f t="shared" ref="E29:E41" si="3">IF(B29&lt;&gt;0,D29/B29,"")</f>
        <v>8.3520395201380035E-2</v>
      </c>
    </row>
    <row r="30" spans="1:8" x14ac:dyDescent="0.2">
      <c r="A30" s="4" t="str">
        <f>[2]CO!A9</f>
        <v>FUEL COMB. OTHER</v>
      </c>
      <c r="B30" s="3">
        <f>[1]CO!S9</f>
        <v>3477.7417653152252</v>
      </c>
      <c r="C30" s="4">
        <f>[2]CO!S9</f>
        <v>2725.2546422</v>
      </c>
      <c r="D30" s="4">
        <f t="shared" si="2"/>
        <v>-752.48712311522513</v>
      </c>
      <c r="E30" s="7">
        <f t="shared" si="3"/>
        <v>-0.21637233983846962</v>
      </c>
    </row>
    <row r="31" spans="1:8" x14ac:dyDescent="0.2">
      <c r="A31" s="4" t="str">
        <f>[2]CO!A10</f>
        <v>CHEMICAL &amp; ALLIED PRODUCT MFG</v>
      </c>
      <c r="B31" s="3">
        <f>[1]CO!S10</f>
        <v>258.61606936588169</v>
      </c>
      <c r="C31" s="4">
        <f>[2]CO!S10</f>
        <v>283.91226607999999</v>
      </c>
      <c r="D31" s="4">
        <f t="shared" si="2"/>
        <v>25.29619671411831</v>
      </c>
      <c r="E31" s="7">
        <f t="shared" si="3"/>
        <v>9.7813708081418815E-2</v>
      </c>
    </row>
    <row r="32" spans="1:8" x14ac:dyDescent="0.2">
      <c r="A32" s="4" t="str">
        <f>[2]CO!A11</f>
        <v>METALS PROCESSING</v>
      </c>
      <c r="B32" s="3">
        <f>[1]CO!S11</f>
        <v>934.29389472611786</v>
      </c>
      <c r="C32" s="4">
        <f>[2]CO!S11</f>
        <v>986.72426387999997</v>
      </c>
      <c r="D32" s="4">
        <f t="shared" si="2"/>
        <v>52.430369153882111</v>
      </c>
      <c r="E32" s="7">
        <f t="shared" si="3"/>
        <v>5.6117640765758973E-2</v>
      </c>
    </row>
    <row r="33" spans="1:42" x14ac:dyDescent="0.2">
      <c r="A33" s="4" t="str">
        <f>[2]CO!A12</f>
        <v>PETROLEUM &amp; RELATED INDUSTRIES</v>
      </c>
      <c r="B33" s="3">
        <f>[1]CO!S12</f>
        <v>354.92536028994982</v>
      </c>
      <c r="C33" s="4">
        <f>[2]CO!S12</f>
        <v>736.96342478999998</v>
      </c>
      <c r="D33" s="4">
        <f t="shared" si="2"/>
        <v>382.03806450005015</v>
      </c>
      <c r="E33" s="7">
        <f t="shared" si="3"/>
        <v>1.0763898758543236</v>
      </c>
    </row>
    <row r="34" spans="1:42" x14ac:dyDescent="0.2">
      <c r="A34" s="4" t="str">
        <f>[2]CO!A13</f>
        <v>OTHER INDUSTRIAL PROCESSES</v>
      </c>
      <c r="B34" s="3">
        <f>[1]CO!S13</f>
        <v>505.18703800617027</v>
      </c>
      <c r="C34" s="4">
        <f>[2]CO!S13</f>
        <v>588.54989906000003</v>
      </c>
      <c r="D34" s="4">
        <f t="shared" si="2"/>
        <v>83.362861053829761</v>
      </c>
      <c r="E34" s="7">
        <f t="shared" si="3"/>
        <v>0.16501385582424935</v>
      </c>
    </row>
    <row r="35" spans="1:42" x14ac:dyDescent="0.2">
      <c r="A35" s="4" t="str">
        <f>[2]CO!A14</f>
        <v>SOLVENT UTILIZATION</v>
      </c>
      <c r="B35" s="3">
        <f>[1]CO!S14</f>
        <v>1.9395300262657658</v>
      </c>
      <c r="C35" s="4">
        <f>[2]CO!S14</f>
        <v>0</v>
      </c>
      <c r="D35" s="4">
        <f t="shared" si="2"/>
        <v>-1.9395300262657658</v>
      </c>
      <c r="E35" s="7">
        <f t="shared" si="3"/>
        <v>-1</v>
      </c>
    </row>
    <row r="36" spans="1:42" x14ac:dyDescent="0.2">
      <c r="A36" s="4" t="str">
        <f>[2]CO!A15</f>
        <v>STORAGE &amp; TRANSPORT</v>
      </c>
      <c r="B36" s="3">
        <f>[1]CO!S15</f>
        <v>114.39777669519367</v>
      </c>
      <c r="C36" s="4">
        <f>[2]CO!S15</f>
        <v>118.0613108</v>
      </c>
      <c r="D36" s="4">
        <f t="shared" si="2"/>
        <v>3.663534104806331</v>
      </c>
      <c r="E36" s="7">
        <f t="shared" si="3"/>
        <v>3.2024521897550576E-2</v>
      </c>
    </row>
    <row r="37" spans="1:42" x14ac:dyDescent="0.2">
      <c r="A37" s="4" t="str">
        <f>[2]CO!A16</f>
        <v>WASTE DISPOSAL &amp; RECYCLING</v>
      </c>
      <c r="B37" s="3">
        <f>[1]CO!S16</f>
        <v>1581.1374115565479</v>
      </c>
      <c r="C37" s="4">
        <f>[2]CO!S16</f>
        <v>1296.3413661</v>
      </c>
      <c r="D37" s="4">
        <f t="shared" si="2"/>
        <v>-284.79604545654797</v>
      </c>
      <c r="E37" s="7">
        <f t="shared" si="3"/>
        <v>-0.18012099604687806</v>
      </c>
    </row>
    <row r="38" spans="1:42" x14ac:dyDescent="0.2">
      <c r="A38" s="4" t="str">
        <f>[2]CO!A17</f>
        <v>HIGHWAY VEHICLES</v>
      </c>
      <c r="B38" s="3">
        <f>[1]CO!S17</f>
        <v>48682.53010175901</v>
      </c>
      <c r="C38" s="4">
        <f>[2]CO!S17</f>
        <v>55328.159153000001</v>
      </c>
      <c r="D38" s="4">
        <f t="shared" si="2"/>
        <v>6645.6290512409905</v>
      </c>
      <c r="E38" s="7">
        <f t="shared" si="3"/>
        <v>0.13650952482029829</v>
      </c>
    </row>
    <row r="39" spans="1:42" s="5" customFormat="1" x14ac:dyDescent="0.2">
      <c r="A39" s="4" t="str">
        <f>[2]CO!A18</f>
        <v>OFF-HIGHWAY</v>
      </c>
      <c r="B39" s="3">
        <f>[1]CO!S18</f>
        <v>22383.928701756115</v>
      </c>
      <c r="C39" s="4">
        <f>[2]CO!S18</f>
        <v>20994.709891999999</v>
      </c>
      <c r="D39" s="4">
        <f t="shared" si="2"/>
        <v>-1389.2188097561157</v>
      </c>
      <c r="E39" s="7">
        <f t="shared" si="3"/>
        <v>-6.2063225283912095E-2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</row>
    <row r="40" spans="1:42" s="5" customFormat="1" x14ac:dyDescent="0.2">
      <c r="A40" s="4" t="str">
        <f>[2]CO!A19</f>
        <v>MISCELLANEOUS</v>
      </c>
      <c r="B40" s="3">
        <f>[1]CO!S19</f>
        <v>19414.8205777406</v>
      </c>
      <c r="C40" s="4">
        <f>[2]CO!S19</f>
        <v>14777.392199</v>
      </c>
      <c r="D40" s="4">
        <f t="shared" si="2"/>
        <v>-4637.4283787406002</v>
      </c>
      <c r="E40" s="7">
        <f t="shared" si="3"/>
        <v>-0.23886022331092183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s="5" customFormat="1" x14ac:dyDescent="0.2">
      <c r="A41" s="8" t="s">
        <v>5</v>
      </c>
      <c r="B41" s="9">
        <f>SUM(B28:B39)</f>
        <v>80177.877362352767</v>
      </c>
      <c r="C41" s="9">
        <f>SUM(C28:C39)</f>
        <v>85047.823821040001</v>
      </c>
      <c r="D41" s="8">
        <f t="shared" si="2"/>
        <v>4869.9464586872346</v>
      </c>
      <c r="E41" s="10">
        <f t="shared" si="3"/>
        <v>6.0739278949456202E-2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s="5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</row>
    <row r="43" spans="1:42" s="5" customFormat="1" x14ac:dyDescent="0.2"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s="5" customFormat="1" x14ac:dyDescent="0.2">
      <c r="A44"/>
      <c r="B44" t="s">
        <v>26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</row>
    <row r="45" spans="1:42" s="5" customFormat="1" x14ac:dyDescent="0.2">
      <c r="A45"/>
      <c r="B45" t="s">
        <v>4</v>
      </c>
      <c r="C45" t="s">
        <v>1</v>
      </c>
      <c r="D45" t="s">
        <v>2</v>
      </c>
      <c r="E45"/>
      <c r="F45" t="s">
        <v>28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</row>
    <row r="46" spans="1:42" s="5" customFormat="1" x14ac:dyDescent="0.2">
      <c r="A46" s="4" t="str">
        <f t="shared" ref="A46:A58" si="4">A28</f>
        <v>FUEL COMB. ELEC. UTIL.</v>
      </c>
      <c r="B46" s="3">
        <f t="shared" ref="B46:D58" si="5">(B28+B10)/2</f>
        <v>654.57051755988164</v>
      </c>
      <c r="C46" s="3">
        <f t="shared" si="5"/>
        <v>656.16109166000001</v>
      </c>
      <c r="D46" s="3">
        <f t="shared" si="5"/>
        <v>1.5905741001183742</v>
      </c>
      <c r="E46" s="7">
        <f>IF(B46&lt;&gt;0,D46/B46,"")</f>
        <v>2.4299507195156629E-3</v>
      </c>
      <c r="F46" t="b">
        <f>OR(ABS(D46/$C$59)&gt;5%,AND(ABS(C46/$C$59)&gt;10%,ABS(E46)&gt;20%))</f>
        <v>0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s="5" customFormat="1" x14ac:dyDescent="0.2">
      <c r="A47" s="4" t="str">
        <f t="shared" si="4"/>
        <v>FUEL COMB. INDUSTRIAL</v>
      </c>
      <c r="B47" s="3">
        <f t="shared" si="5"/>
        <v>1248.8825993635114</v>
      </c>
      <c r="C47" s="3">
        <f t="shared" si="5"/>
        <v>1333.9587646</v>
      </c>
      <c r="D47" s="3">
        <f t="shared" si="5"/>
        <v>85.076165236488464</v>
      </c>
      <c r="E47" s="7">
        <f t="shared" ref="E47:E59" si="6">IF(B47&lt;&gt;0,D47/B47,"")</f>
        <v>6.812182768808471E-2</v>
      </c>
      <c r="F47" t="b">
        <f t="shared" ref="F47:F52" si="7">OR(ABS(D47/$C$59)&gt;5%,AND(ABS(C47/$C$59)&gt;10%,ABS(E47)&gt;20%))</f>
        <v>0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</row>
    <row r="48" spans="1:42" s="5" customFormat="1" x14ac:dyDescent="0.2">
      <c r="A48" s="4" t="str">
        <f t="shared" si="4"/>
        <v>FUEL COMB. OTHER</v>
      </c>
      <c r="B48" s="3">
        <f t="shared" si="5"/>
        <v>3513.8972986273725</v>
      </c>
      <c r="C48" s="3">
        <f t="shared" si="5"/>
        <v>2668.8594115000001</v>
      </c>
      <c r="D48" s="3">
        <f t="shared" si="5"/>
        <v>-845.03788712737241</v>
      </c>
      <c r="E48" s="7">
        <f t="shared" si="6"/>
        <v>-0.24048451485974506</v>
      </c>
      <c r="F48" t="b">
        <f t="shared" si="7"/>
        <v>0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</row>
    <row r="49" spans="1:42" s="5" customFormat="1" x14ac:dyDescent="0.2">
      <c r="A49" s="4" t="str">
        <f t="shared" si="4"/>
        <v>CHEMICAL &amp; ALLIED PRODUCT MFG</v>
      </c>
      <c r="B49" s="3">
        <f t="shared" si="5"/>
        <v>271.26366248927752</v>
      </c>
      <c r="C49" s="3">
        <f t="shared" si="5"/>
        <v>283.91226607999999</v>
      </c>
      <c r="D49" s="3">
        <f t="shared" si="5"/>
        <v>12.648603590722445</v>
      </c>
      <c r="E49" s="7">
        <f t="shared" si="6"/>
        <v>4.6628448037054786E-2</v>
      </c>
      <c r="F49" t="b">
        <f t="shared" si="7"/>
        <v>0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">
      <c r="A50" s="4" t="str">
        <f t="shared" si="4"/>
        <v>METALS PROCESSING</v>
      </c>
      <c r="B50" s="3">
        <f t="shared" si="5"/>
        <v>960.51190690147746</v>
      </c>
      <c r="C50" s="3">
        <f t="shared" si="5"/>
        <v>986.72426387999997</v>
      </c>
      <c r="D50" s="3">
        <f t="shared" si="5"/>
        <v>26.21235697852245</v>
      </c>
      <c r="E50" s="7">
        <f t="shared" si="6"/>
        <v>2.7289986506342321E-2</v>
      </c>
      <c r="F50" t="b">
        <f t="shared" si="7"/>
        <v>0</v>
      </c>
    </row>
    <row r="51" spans="1:42" x14ac:dyDescent="0.2">
      <c r="A51" s="4" t="str">
        <f t="shared" si="4"/>
        <v>PETROLEUM &amp; RELATED INDUSTRIES</v>
      </c>
      <c r="B51" s="3">
        <f t="shared" si="5"/>
        <v>355.72758853790333</v>
      </c>
      <c r="C51" s="3">
        <f t="shared" si="5"/>
        <v>731.00241179499994</v>
      </c>
      <c r="D51" s="3">
        <f t="shared" si="5"/>
        <v>375.27482325709673</v>
      </c>
      <c r="E51" s="7">
        <f>IF(B51&lt;&gt;0,D51/B51,"")</f>
        <v>1.0549500104828406</v>
      </c>
      <c r="F51" t="b">
        <f t="shared" si="7"/>
        <v>0</v>
      </c>
    </row>
    <row r="52" spans="1:42" x14ac:dyDescent="0.2">
      <c r="A52" s="4" t="str">
        <f t="shared" si="4"/>
        <v>OTHER INDUSTRIAL PROCESSES</v>
      </c>
      <c r="B52" s="3">
        <f t="shared" si="5"/>
        <v>497.52185733596014</v>
      </c>
      <c r="C52" s="3">
        <f t="shared" si="5"/>
        <v>588.54989906000003</v>
      </c>
      <c r="D52" s="3">
        <f t="shared" si="5"/>
        <v>91.028041724039923</v>
      </c>
      <c r="E52" s="7">
        <f t="shared" si="6"/>
        <v>0.18296289978386152</v>
      </c>
      <c r="F52" t="b">
        <f t="shared" si="7"/>
        <v>0</v>
      </c>
    </row>
    <row r="53" spans="1:42" x14ac:dyDescent="0.2">
      <c r="A53" s="4" t="str">
        <f t="shared" si="4"/>
        <v>SOLVENT UTILIZATION</v>
      </c>
      <c r="B53" s="3">
        <f t="shared" si="5"/>
        <v>1.7996358307047831</v>
      </c>
      <c r="C53" s="3">
        <f t="shared" si="5"/>
        <v>0</v>
      </c>
      <c r="D53" s="3">
        <f t="shared" si="5"/>
        <v>-1.7996358307047831</v>
      </c>
      <c r="E53" s="7">
        <f t="shared" si="6"/>
        <v>-1</v>
      </c>
      <c r="F53" t="b">
        <f>OR(ABS(D53/$C$59)&gt;5%,AND(ABS(C53/$C$59)&gt;10%,ABS(E53)&gt;20%))</f>
        <v>0</v>
      </c>
    </row>
    <row r="54" spans="1:42" x14ac:dyDescent="0.2">
      <c r="A54" s="4" t="str">
        <f t="shared" si="4"/>
        <v>STORAGE &amp; TRANSPORT</v>
      </c>
      <c r="B54" s="3">
        <f t="shared" si="5"/>
        <v>116.15168324126388</v>
      </c>
      <c r="C54" s="3">
        <f t="shared" si="5"/>
        <v>118.0613108</v>
      </c>
      <c r="D54" s="3">
        <f t="shared" si="5"/>
        <v>1.9096275587361191</v>
      </c>
      <c r="E54" s="7">
        <f t="shared" si="6"/>
        <v>1.6440808307267882E-2</v>
      </c>
      <c r="F54" t="b">
        <f t="shared" ref="F54:F57" si="8">OR(ABS(D54/$C$59)&gt;5%,AND(ABS(C54/$C$59)&gt;10%,ABS(E54)&gt;20%))</f>
        <v>0</v>
      </c>
    </row>
    <row r="55" spans="1:42" x14ac:dyDescent="0.2">
      <c r="A55" s="4" t="str">
        <f t="shared" si="4"/>
        <v>WASTE DISPOSAL &amp; RECYCLING</v>
      </c>
      <c r="B55" s="3">
        <f t="shared" si="5"/>
        <v>1587.4794686401938</v>
      </c>
      <c r="C55" s="3">
        <f t="shared" si="5"/>
        <v>1296.3413661</v>
      </c>
      <c r="D55" s="3">
        <f t="shared" si="5"/>
        <v>-291.13810254019393</v>
      </c>
      <c r="E55" s="7">
        <f t="shared" si="6"/>
        <v>-0.18339645223227835</v>
      </c>
      <c r="F55" t="b">
        <f t="shared" si="8"/>
        <v>0</v>
      </c>
    </row>
    <row r="56" spans="1:42" x14ac:dyDescent="0.2">
      <c r="A56" s="4" t="str">
        <f t="shared" si="4"/>
        <v>HIGHWAY VEHICLES</v>
      </c>
      <c r="B56" s="3">
        <f t="shared" si="5"/>
        <v>50146.734037307382</v>
      </c>
      <c r="C56" s="3">
        <f t="shared" si="5"/>
        <v>57480.999657</v>
      </c>
      <c r="D56" s="3">
        <f t="shared" si="5"/>
        <v>7334.2656196926146</v>
      </c>
      <c r="E56" s="7">
        <f t="shared" si="6"/>
        <v>0.14625609744068641</v>
      </c>
      <c r="F56" t="b">
        <f t="shared" si="8"/>
        <v>1</v>
      </c>
    </row>
    <row r="57" spans="1:42" x14ac:dyDescent="0.2">
      <c r="A57" s="4" t="str">
        <f t="shared" si="4"/>
        <v>OFF-HIGHWAY</v>
      </c>
      <c r="B57" s="3">
        <f t="shared" si="5"/>
        <v>22504.111715055402</v>
      </c>
      <c r="C57" s="3">
        <f t="shared" si="5"/>
        <v>21202.835831999997</v>
      </c>
      <c r="D57" s="3">
        <f t="shared" si="5"/>
        <v>-1301.275883055403</v>
      </c>
      <c r="E57" s="7">
        <f t="shared" si="6"/>
        <v>-5.7823916781609322E-2</v>
      </c>
      <c r="F57" t="b">
        <f t="shared" si="8"/>
        <v>0</v>
      </c>
    </row>
    <row r="58" spans="1:42" x14ac:dyDescent="0.2">
      <c r="A58" s="4" t="str">
        <f t="shared" si="4"/>
        <v>MISCELLANEOUS</v>
      </c>
      <c r="B58" s="3">
        <f t="shared" si="5"/>
        <v>18954.120861697302</v>
      </c>
      <c r="C58" s="3">
        <f t="shared" si="5"/>
        <v>12273.119759000001</v>
      </c>
      <c r="D58" s="3">
        <f t="shared" si="5"/>
        <v>-6681.0011026973034</v>
      </c>
      <c r="E58" s="7">
        <f t="shared" si="6"/>
        <v>-0.35248277413901824</v>
      </c>
    </row>
    <row r="59" spans="1:42" x14ac:dyDescent="0.2">
      <c r="A59" s="8" t="s">
        <v>5</v>
      </c>
      <c r="B59" s="9">
        <f>SUM(B46:B57)</f>
        <v>81858.651970890336</v>
      </c>
      <c r="C59" s="9">
        <f>SUM(C46:C57)</f>
        <v>87347.406274474997</v>
      </c>
      <c r="D59" s="8">
        <f t="shared" ref="D59" si="9">C59-B59</f>
        <v>5488.7543035846611</v>
      </c>
      <c r="E59" s="10">
        <f t="shared" si="6"/>
        <v>6.7051608735708368E-2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859F8-F860-DA42-ABF2-34F28E83AC8D}">
  <dimension ref="A1:BT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1" sqref="F51"/>
    </sheetView>
  </sheetViews>
  <sheetFormatPr baseColWidth="10" defaultRowHeight="16" x14ac:dyDescent="0.2"/>
  <cols>
    <col min="1" max="1" width="32.33203125" customWidth="1"/>
  </cols>
  <sheetData>
    <row r="1" spans="1:38" s="5" customFormat="1" ht="13" x14ac:dyDescent="0.15">
      <c r="A1" s="1" t="s">
        <v>0</v>
      </c>
      <c r="B1" s="2">
        <v>1970</v>
      </c>
      <c r="C1" s="2">
        <v>1975</v>
      </c>
      <c r="D1" s="2">
        <v>1980</v>
      </c>
      <c r="E1" s="2">
        <v>1985</v>
      </c>
      <c r="F1" s="2">
        <v>1990</v>
      </c>
      <c r="G1" s="2">
        <v>1991</v>
      </c>
      <c r="H1" s="2">
        <v>1992</v>
      </c>
      <c r="I1" s="2">
        <v>1993</v>
      </c>
      <c r="J1" s="2">
        <v>1994</v>
      </c>
      <c r="K1" s="2">
        <v>1995</v>
      </c>
      <c r="L1" s="2">
        <v>1996</v>
      </c>
      <c r="M1" s="2">
        <v>1997</v>
      </c>
      <c r="N1" s="2">
        <v>1998</v>
      </c>
      <c r="O1" s="2">
        <v>1999</v>
      </c>
      <c r="P1" s="2">
        <v>2000</v>
      </c>
      <c r="Q1" s="2">
        <v>2001</v>
      </c>
      <c r="R1" s="2">
        <v>2002</v>
      </c>
      <c r="S1" s="2">
        <v>2003</v>
      </c>
      <c r="T1" s="2">
        <v>2004</v>
      </c>
      <c r="U1" s="2">
        <v>2005</v>
      </c>
      <c r="V1" s="2">
        <v>2006</v>
      </c>
      <c r="W1" s="2">
        <v>2007</v>
      </c>
      <c r="X1" s="2">
        <v>2008</v>
      </c>
      <c r="Y1" s="2">
        <v>2009</v>
      </c>
      <c r="Z1" s="2">
        <v>2010</v>
      </c>
      <c r="AA1" s="2">
        <v>2011</v>
      </c>
      <c r="AB1" s="2">
        <v>2012</v>
      </c>
      <c r="AC1" s="2">
        <v>2013</v>
      </c>
      <c r="AD1" s="2">
        <v>2014</v>
      </c>
      <c r="AE1" s="2">
        <v>2015</v>
      </c>
      <c r="AF1" s="2">
        <v>2016</v>
      </c>
      <c r="AG1" s="2">
        <v>2017</v>
      </c>
      <c r="AH1" s="6">
        <v>2018</v>
      </c>
      <c r="AI1" s="6">
        <v>2019</v>
      </c>
      <c r="AJ1" s="6">
        <v>2020</v>
      </c>
      <c r="AK1" s="6">
        <v>2021</v>
      </c>
      <c r="AL1" s="6">
        <v>2022</v>
      </c>
    </row>
    <row r="2" spans="1:38" x14ac:dyDescent="0.2">
      <c r="A2" s="3" t="str">
        <f>[1]VOC!A17&amp;" (prev)"</f>
        <v>HIGHWAY VEHICLES (prev)</v>
      </c>
      <c r="B2" s="3">
        <f>[1]VOC!B17</f>
        <v>16910</v>
      </c>
      <c r="C2" s="3">
        <f>[1]VOC!C17</f>
        <v>15392</v>
      </c>
      <c r="D2" s="3">
        <f>[1]VOC!D17</f>
        <v>13869</v>
      </c>
      <c r="E2" s="3">
        <f>[1]VOC!E17</f>
        <v>12354</v>
      </c>
      <c r="F2" s="3">
        <f>[1]VOC!F17</f>
        <v>9388</v>
      </c>
      <c r="G2" s="3">
        <f>[1]VOC!G17</f>
        <v>8860</v>
      </c>
      <c r="H2" s="3">
        <f>[1]VOC!H17</f>
        <v>8332</v>
      </c>
      <c r="I2" s="3">
        <f>[1]VOC!I17</f>
        <v>7804</v>
      </c>
      <c r="J2" s="3">
        <f>[1]VOC!J17</f>
        <v>7277</v>
      </c>
      <c r="K2" s="3">
        <f>[1]VOC!K17</f>
        <v>6749</v>
      </c>
      <c r="L2" s="3">
        <f>[1]VOC!L17</f>
        <v>6220.77</v>
      </c>
      <c r="M2" s="3">
        <f>[1]VOC!M17</f>
        <v>5985.4059999999999</v>
      </c>
      <c r="N2" s="3">
        <f>[1]VOC!N17</f>
        <v>5859.2250000000004</v>
      </c>
      <c r="O2" s="3">
        <f>[1]VOC!O17</f>
        <v>5680.576</v>
      </c>
      <c r="P2" s="3">
        <f>[1]VOC!P17</f>
        <v>5325.3969999999999</v>
      </c>
      <c r="Q2" s="3">
        <f>[1]VOC!Q17</f>
        <v>4952.0940000000001</v>
      </c>
      <c r="R2" s="3">
        <f>[1]VOC!R17</f>
        <v>4013.0587019468799</v>
      </c>
      <c r="S2" s="3">
        <f>[1]VOC!S17</f>
        <v>3823.055298635325</v>
      </c>
      <c r="T2" s="3">
        <f>[1]VOC!T17</f>
        <v>3633.0518953237706</v>
      </c>
      <c r="U2" s="3">
        <f>[1]VOC!U17</f>
        <v>3443.0484920122162</v>
      </c>
      <c r="V2" s="3">
        <f>[1]VOC!V17</f>
        <v>3463.5359493725664</v>
      </c>
      <c r="W2" s="3">
        <f>[1]VOC!W17</f>
        <v>3484.023406732917</v>
      </c>
      <c r="X2" s="3">
        <f>[1]VOC!X17</f>
        <v>3051.8036761990338</v>
      </c>
      <c r="Y2" s="3">
        <f>[1]VOC!Y17</f>
        <v>2755.536837143849</v>
      </c>
      <c r="Z2" s="3">
        <f>[1]VOC!Z17</f>
        <v>2765.5451553105568</v>
      </c>
      <c r="AA2" s="3">
        <f>[1]VOC!AA17</f>
        <v>2871.6001434995187</v>
      </c>
      <c r="AB2" s="3">
        <f>[1]VOC!AB17</f>
        <v>2707.0430413419504</v>
      </c>
      <c r="AC2" s="3">
        <f>[1]VOC!AC17</f>
        <v>2542.485939184382</v>
      </c>
      <c r="AD2" s="3">
        <f>[1]VOC!AD17</f>
        <v>2377.9288370268132</v>
      </c>
      <c r="AE2" s="3">
        <f>[1]VOC!AE17</f>
        <v>2229.467240762011</v>
      </c>
      <c r="AF2" s="3">
        <f>[1]VOC!AF17</f>
        <v>1878.99257705334</v>
      </c>
      <c r="AG2" s="3">
        <f>[1]VOC!AG17</f>
        <v>1814.4365538925201</v>
      </c>
      <c r="AH2" s="3">
        <f>[1]VOC!AH17</f>
        <v>1612.6713341922787</v>
      </c>
      <c r="AI2" s="3">
        <f>[1]VOC!AI17</f>
        <v>1496.1661623678635</v>
      </c>
    </row>
    <row r="3" spans="1:38" x14ac:dyDescent="0.2">
      <c r="A3" s="3" t="str">
        <f>[1]VOC!A18&amp;" (prev)"</f>
        <v>OFF-HIGHWAY (prev)</v>
      </c>
      <c r="B3" s="3">
        <f>[1]VOC!B18</f>
        <v>1616</v>
      </c>
      <c r="C3" s="3">
        <f>[1]VOC!C18</f>
        <v>1917</v>
      </c>
      <c r="D3" s="3">
        <f>[1]VOC!D18</f>
        <v>2192</v>
      </c>
      <c r="E3" s="3">
        <f>[1]VOC!E18</f>
        <v>2439</v>
      </c>
      <c r="F3" s="3">
        <f>[1]VOC!F18</f>
        <v>2662</v>
      </c>
      <c r="G3" s="3">
        <f>[1]VOC!G18</f>
        <v>2709</v>
      </c>
      <c r="H3" s="3">
        <f>[1]VOC!H18</f>
        <v>2754</v>
      </c>
      <c r="I3" s="3">
        <f>[1]VOC!I18</f>
        <v>2799</v>
      </c>
      <c r="J3" s="3">
        <f>[1]VOC!J18</f>
        <v>2845</v>
      </c>
      <c r="K3" s="3">
        <f>[1]VOC!K18</f>
        <v>2890</v>
      </c>
      <c r="L3" s="3">
        <f>[1]VOC!L18</f>
        <v>2934.9830000000002</v>
      </c>
      <c r="M3" s="3">
        <f>[1]VOC!M18</f>
        <v>2751.8519999999999</v>
      </c>
      <c r="N3" s="3">
        <f>[1]VOC!N18</f>
        <v>2673.2869999999998</v>
      </c>
      <c r="O3" s="3">
        <f>[1]VOC!O18</f>
        <v>2681.7049999999999</v>
      </c>
      <c r="P3" s="3">
        <f>[1]VOC!P18</f>
        <v>2643.7060000000001</v>
      </c>
      <c r="Q3" s="3">
        <f>[1]VOC!Q18</f>
        <v>2622.3560000000002</v>
      </c>
      <c r="R3" s="3">
        <f>[1]VOC!R18</f>
        <v>3085.9742675889952</v>
      </c>
      <c r="S3" s="3">
        <f>[1]VOC!S18</f>
        <v>3012.6602563968736</v>
      </c>
      <c r="T3" s="3">
        <f>[1]VOC!T18</f>
        <v>2939.346245204752</v>
      </c>
      <c r="U3" s="3">
        <f>[1]VOC!U18</f>
        <v>2866.0322340126295</v>
      </c>
      <c r="V3" s="3">
        <f>[1]VOC!V18</f>
        <v>2746.3183672439509</v>
      </c>
      <c r="W3" s="3">
        <f>[1]VOC!W18</f>
        <v>2626.6045004752732</v>
      </c>
      <c r="X3" s="3">
        <f>[1]VOC!X18</f>
        <v>2545.9161105868184</v>
      </c>
      <c r="Y3" s="3">
        <f>[1]VOC!Y18</f>
        <v>2369.8993362257002</v>
      </c>
      <c r="Z3" s="3">
        <f>[1]VOC!Z18</f>
        <v>2295.0827001992702</v>
      </c>
      <c r="AA3" s="3">
        <f>[1]VOC!AA18</f>
        <v>2157.0388716657062</v>
      </c>
      <c r="AB3" s="3">
        <f>[1]VOC!AB18</f>
        <v>2024.7565972430848</v>
      </c>
      <c r="AC3" s="3">
        <f>[1]VOC!AC18</f>
        <v>1892.4743228204634</v>
      </c>
      <c r="AD3" s="3">
        <f>[1]VOC!AD18</f>
        <v>1760.192048397842</v>
      </c>
      <c r="AE3" s="3">
        <f>[1]VOC!AE18</f>
        <v>1582.0368230211313</v>
      </c>
      <c r="AF3" s="3">
        <f>[1]VOC!AF18</f>
        <v>1287.6081069614299</v>
      </c>
      <c r="AG3" s="3">
        <f>[1]VOC!AG18</f>
        <v>1225.7263722677101</v>
      </c>
      <c r="AH3" s="3">
        <f>[1]VOC!AH18</f>
        <v>1189.9606003240583</v>
      </c>
      <c r="AI3" s="3">
        <f>[1]VOC!AI18</f>
        <v>1189.9606003240583</v>
      </c>
    </row>
    <row r="4" spans="1:38" s="5" customFormat="1" ht="13" x14ac:dyDescent="0.15">
      <c r="A4" s="4" t="str">
        <f>[2]VOC!A17</f>
        <v>HIGHWAY VEHICLES</v>
      </c>
      <c r="B4" s="4">
        <f>[2]VOC!B17</f>
        <v>16910</v>
      </c>
      <c r="C4" s="4">
        <f>[2]VOC!C17</f>
        <v>15392</v>
      </c>
      <c r="D4" s="4">
        <f>[2]VOC!D17</f>
        <v>13869</v>
      </c>
      <c r="E4" s="4">
        <f>[2]VOC!E17</f>
        <v>12354</v>
      </c>
      <c r="F4" s="4">
        <f>[2]VOC!F17</f>
        <v>9388</v>
      </c>
      <c r="G4" s="4">
        <f>[2]VOC!G17</f>
        <v>8860</v>
      </c>
      <c r="H4" s="4">
        <f>[2]VOC!H17</f>
        <v>8332</v>
      </c>
      <c r="I4" s="4">
        <f>[2]VOC!I17</f>
        <v>7804</v>
      </c>
      <c r="J4" s="4">
        <f>[2]VOC!J17</f>
        <v>7277</v>
      </c>
      <c r="K4" s="4">
        <f>[2]VOC!K17</f>
        <v>6749</v>
      </c>
      <c r="L4" s="4">
        <f>[2]VOC!L17</f>
        <v>6220.77</v>
      </c>
      <c r="M4" s="4">
        <f>[2]VOC!M17</f>
        <v>5985.4059999999999</v>
      </c>
      <c r="N4" s="4">
        <f>[2]VOC!N17</f>
        <v>5859.2250000000004</v>
      </c>
      <c r="O4" s="4">
        <f>[2]VOC!O17</f>
        <v>5680.576</v>
      </c>
      <c r="P4" s="4">
        <f>[2]VOC!P17</f>
        <v>5325.3969999999999</v>
      </c>
      <c r="Q4" s="4">
        <f>[2]VOC!Q17</f>
        <v>4952.0940000000001</v>
      </c>
      <c r="R4" s="4">
        <f>[2]VOC!R17</f>
        <v>4751.9448738000001</v>
      </c>
      <c r="S4" s="4">
        <f>[2]VOC!S17</f>
        <v>4454.4519348000003</v>
      </c>
      <c r="T4" s="4">
        <f>[2]VOC!T17</f>
        <v>4008.8243953000001</v>
      </c>
      <c r="U4" s="4">
        <f>[2]VOC!U17</f>
        <v>3638.4983412000001</v>
      </c>
      <c r="V4" s="4">
        <f>[2]VOC!V17</f>
        <v>3349.1518540000002</v>
      </c>
      <c r="W4" s="4">
        <f>[2]VOC!W17</f>
        <v>3004.3626683000002</v>
      </c>
      <c r="X4" s="4">
        <f>[2]VOC!X17</f>
        <v>2720.8713125999998</v>
      </c>
      <c r="Y4" s="4">
        <f>[2]VOC!Y17</f>
        <v>2545.9528249</v>
      </c>
      <c r="Z4" s="4">
        <f>[2]VOC!Z17</f>
        <v>2285.1904365</v>
      </c>
      <c r="AA4" s="4">
        <f>[2]VOC!AA17</f>
        <v>2114.3940637000001</v>
      </c>
      <c r="AB4" s="4">
        <f>[2]VOC!AB17</f>
        <v>1964.3255739000001</v>
      </c>
      <c r="AC4" s="4">
        <f>[2]VOC!AC17</f>
        <v>1902.6109431</v>
      </c>
      <c r="AD4" s="4">
        <f>[2]VOC!AD17</f>
        <v>1779.3136729</v>
      </c>
      <c r="AE4" s="4">
        <f>[2]VOC!AE17</f>
        <v>1642.1401533999999</v>
      </c>
      <c r="AF4" s="4">
        <f>[2]VOC!AF17</f>
        <v>1344.4273502000001</v>
      </c>
      <c r="AG4" s="4">
        <f>[2]VOC!AG17</f>
        <v>1310.3535670000001</v>
      </c>
      <c r="AH4" s="4">
        <f>[2]VOC!AH17</f>
        <v>1204.2546359</v>
      </c>
      <c r="AI4" s="4">
        <f>[2]VOC!AI17</f>
        <v>1188.7976894000001</v>
      </c>
      <c r="AJ4" s="4">
        <f>[2]VOC!AJ17</f>
        <v>1044.3695177</v>
      </c>
      <c r="AK4" s="4">
        <f>[2]VOC!AK17</f>
        <v>1057.3493278999999</v>
      </c>
      <c r="AL4" s="4">
        <f>[2]VOC!AL17</f>
        <v>940.88654496000004</v>
      </c>
    </row>
    <row r="5" spans="1:38" s="5" customFormat="1" ht="13" x14ac:dyDescent="0.15">
      <c r="A5" s="4" t="str">
        <f>[2]VOC!A18</f>
        <v>OFF-HIGHWAY</v>
      </c>
      <c r="B5" s="4">
        <f>[2]VOC!B18</f>
        <v>1616</v>
      </c>
      <c r="C5" s="4">
        <f>[2]VOC!C18</f>
        <v>1917</v>
      </c>
      <c r="D5" s="4">
        <f>[2]VOC!D18</f>
        <v>2192</v>
      </c>
      <c r="E5" s="4">
        <f>[2]VOC!E18</f>
        <v>2439</v>
      </c>
      <c r="F5" s="4">
        <f>[2]VOC!F18</f>
        <v>2662</v>
      </c>
      <c r="G5" s="4">
        <f>[2]VOC!G18</f>
        <v>2709</v>
      </c>
      <c r="H5" s="4">
        <f>[2]VOC!H18</f>
        <v>2754</v>
      </c>
      <c r="I5" s="4">
        <f>[2]VOC!I18</f>
        <v>2799</v>
      </c>
      <c r="J5" s="4">
        <f>[2]VOC!J18</f>
        <v>2845</v>
      </c>
      <c r="K5" s="4">
        <f>[2]VOC!K18</f>
        <v>2890</v>
      </c>
      <c r="L5" s="4">
        <f>[2]VOC!L18</f>
        <v>2934.9830000000002</v>
      </c>
      <c r="M5" s="4">
        <f>[2]VOC!M18</f>
        <v>2751.8519999999999</v>
      </c>
      <c r="N5" s="4">
        <f>[2]VOC!N18</f>
        <v>2673.2869999999998</v>
      </c>
      <c r="O5" s="4">
        <f>[2]VOC!O18</f>
        <v>2681.7049999999999</v>
      </c>
      <c r="P5" s="4">
        <f>[2]VOC!P18</f>
        <v>2643.7060000000001</v>
      </c>
      <c r="Q5" s="4">
        <f>[2]VOC!Q18</f>
        <v>2622.3560000000002</v>
      </c>
      <c r="R5" s="4">
        <f>[2]VOC!R18</f>
        <v>2820.160363</v>
      </c>
      <c r="S5" s="4">
        <f>[2]VOC!S18</f>
        <v>2733.2853884000001</v>
      </c>
      <c r="T5" s="4">
        <f>[2]VOC!T18</f>
        <v>2631.6258149</v>
      </c>
      <c r="U5" s="4">
        <f>[2]VOC!U18</f>
        <v>2543.5731421999999</v>
      </c>
      <c r="V5" s="4">
        <f>[2]VOC!V18</f>
        <v>2412.6926057999999</v>
      </c>
      <c r="W5" s="4">
        <f>[2]VOC!W18</f>
        <v>2279.3958904000001</v>
      </c>
      <c r="X5" s="4">
        <f>[2]VOC!X18</f>
        <v>2145.8506593000002</v>
      </c>
      <c r="Y5" s="4">
        <f>[2]VOC!Y18</f>
        <v>2015.9041769</v>
      </c>
      <c r="Z5" s="4">
        <f>[2]VOC!Z18</f>
        <v>1897.5296149000001</v>
      </c>
      <c r="AA5" s="4">
        <f>[2]VOC!AA18</f>
        <v>1777.0744775000001</v>
      </c>
      <c r="AB5" s="4">
        <f>[2]VOC!AB18</f>
        <v>1660.4309912000001</v>
      </c>
      <c r="AC5" s="4">
        <f>[2]VOC!AC18</f>
        <v>1547.1105826999999</v>
      </c>
      <c r="AD5" s="4">
        <f>[2]VOC!AD18</f>
        <v>1435.3184325</v>
      </c>
      <c r="AE5" s="4">
        <f>[2]VOC!AE18</f>
        <v>1351.6419159</v>
      </c>
      <c r="AF5" s="4">
        <f>[2]VOC!AF18</f>
        <v>1260.2105615</v>
      </c>
      <c r="AG5" s="4">
        <f>[2]VOC!AG18</f>
        <v>1188.9900305000001</v>
      </c>
      <c r="AH5" s="4">
        <f>[2]VOC!AH18</f>
        <v>1140.2858887</v>
      </c>
      <c r="AI5" s="4">
        <f>[2]VOC!AI18</f>
        <v>1095.6680272999999</v>
      </c>
      <c r="AJ5" s="4">
        <f>[2]VOC!AJ18</f>
        <v>1079.2356967000001</v>
      </c>
      <c r="AK5" s="4">
        <f>[2]VOC!AK18</f>
        <v>1049.7914459000001</v>
      </c>
      <c r="AL5" s="4">
        <f>[2]VOC!AL18</f>
        <v>1027.7969945</v>
      </c>
    </row>
    <row r="8" spans="1:38" x14ac:dyDescent="0.2">
      <c r="B8" t="str">
        <f>R$1&amp;" Differences"</f>
        <v>2002 Differences</v>
      </c>
    </row>
    <row r="9" spans="1:38" x14ac:dyDescent="0.2">
      <c r="B9" t="s">
        <v>4</v>
      </c>
      <c r="C9" t="s">
        <v>1</v>
      </c>
      <c r="D9" t="s">
        <v>2</v>
      </c>
      <c r="E9" t="s">
        <v>27</v>
      </c>
    </row>
    <row r="10" spans="1:38" x14ac:dyDescent="0.2">
      <c r="A10" s="4" t="str">
        <f>[2]VOC!A7</f>
        <v>FUEL COMB. ELEC. UTIL.</v>
      </c>
      <c r="B10" s="3">
        <f>[1]VOC!R7</f>
        <v>49.463566273905236</v>
      </c>
      <c r="C10" s="4">
        <f>[2]VOC!R7</f>
        <v>49.463375767999999</v>
      </c>
      <c r="D10" s="4">
        <f t="shared" ref="D10:D23" si="0">C10-B10</f>
        <v>-1.9050590523761457E-4</v>
      </c>
      <c r="E10" s="7">
        <f>IF(B10&lt;&gt;0,D10/B10,"")</f>
        <v>-3.8514389395759553E-6</v>
      </c>
    </row>
    <row r="11" spans="1:38" x14ac:dyDescent="0.2">
      <c r="A11" s="4" t="str">
        <f>[2]VOC!A8</f>
        <v>FUEL COMB. INDUSTRIAL</v>
      </c>
      <c r="B11" s="3">
        <f>[1]VOC!R8</f>
        <v>152.23270730219986</v>
      </c>
      <c r="C11" s="4">
        <f>[2]VOC!R8</f>
        <v>148.85021166000001</v>
      </c>
      <c r="D11" s="4">
        <f t="shared" si="0"/>
        <v>-3.3824956421998422</v>
      </c>
      <c r="E11" s="7">
        <f t="shared" ref="E11:E23" si="1">IF(B11&lt;&gt;0,D11/B11,"")</f>
        <v>-2.2219243828365938E-2</v>
      </c>
    </row>
    <row r="12" spans="1:38" x14ac:dyDescent="0.2">
      <c r="A12" s="4" t="str">
        <f>[2]VOC!A9</f>
        <v>FUEL COMB. OTHER</v>
      </c>
      <c r="B12" s="3">
        <f>[1]VOC!R9</f>
        <v>1522.7242454450934</v>
      </c>
      <c r="C12" s="4">
        <f>[2]VOC!R9</f>
        <v>340.52683139999999</v>
      </c>
      <c r="D12" s="4">
        <f t="shared" si="0"/>
        <v>-1182.1974140450934</v>
      </c>
      <c r="E12" s="7">
        <f t="shared" si="1"/>
        <v>-0.77636999448940691</v>
      </c>
    </row>
    <row r="13" spans="1:38" x14ac:dyDescent="0.2">
      <c r="A13" s="4" t="str">
        <f>[2]VOC!A10</f>
        <v>CHEMICAL &amp; ALLIED PRODUCT MFG</v>
      </c>
      <c r="B13" s="3">
        <f>[1]VOC!R10</f>
        <v>249.49525172120931</v>
      </c>
      <c r="C13" s="4">
        <f>[2]VOC!R10</f>
        <v>250.02631410999999</v>
      </c>
      <c r="D13" s="4">
        <f t="shared" si="0"/>
        <v>0.53106238879067291</v>
      </c>
      <c r="E13" s="7">
        <f t="shared" si="1"/>
        <v>2.1285470770565688E-3</v>
      </c>
    </row>
    <row r="14" spans="1:38" x14ac:dyDescent="0.2">
      <c r="A14" s="4" t="str">
        <f>[2]VOC!A11</f>
        <v>METALS PROCESSING</v>
      </c>
      <c r="B14" s="3">
        <f>[1]VOC!R11</f>
        <v>46.328642467155007</v>
      </c>
      <c r="C14" s="4">
        <f>[2]VOC!R11</f>
        <v>44.983220023999998</v>
      </c>
      <c r="D14" s="4">
        <f t="shared" si="0"/>
        <v>-1.3454224431550088</v>
      </c>
      <c r="E14" s="7">
        <f t="shared" si="1"/>
        <v>-2.9040834600514247E-2</v>
      </c>
    </row>
    <row r="15" spans="1:38" x14ac:dyDescent="0.2">
      <c r="A15" s="4" t="str">
        <f>[2]VOC!A12</f>
        <v>PETROLEUM &amp; RELATED INDUSTRIES</v>
      </c>
      <c r="B15" s="3">
        <f>[1]VOC!R12</f>
        <v>600.64132978471889</v>
      </c>
      <c r="C15" s="4">
        <f>[2]VOC!R12</f>
        <v>2116.2065966999999</v>
      </c>
      <c r="D15" s="4">
        <f t="shared" si="0"/>
        <v>1515.565266915281</v>
      </c>
      <c r="E15" s="7">
        <f t="shared" si="1"/>
        <v>2.5232450578425696</v>
      </c>
    </row>
    <row r="16" spans="1:38" x14ac:dyDescent="0.2">
      <c r="A16" s="4" t="str">
        <f>[2]VOC!A13</f>
        <v>OTHER INDUSTRIAL PROCESSES</v>
      </c>
      <c r="B16" s="3">
        <f>[1]VOC!R13</f>
        <v>442.06153072435012</v>
      </c>
      <c r="C16" s="4">
        <f>[2]VOC!R13</f>
        <v>447.22382334999998</v>
      </c>
      <c r="D16" s="4">
        <f t="shared" si="0"/>
        <v>5.1622926256498545</v>
      </c>
      <c r="E16" s="7">
        <f t="shared" si="1"/>
        <v>1.1677769420901794E-2</v>
      </c>
    </row>
    <row r="17" spans="1:5" x14ac:dyDescent="0.2">
      <c r="A17" s="4" t="str">
        <f>[2]VOC!A14</f>
        <v>SOLVENT UTILIZATION</v>
      </c>
      <c r="B17" s="3">
        <f>[1]VOC!R14</f>
        <v>4277.9839675210978</v>
      </c>
      <c r="C17" s="4">
        <f>[2]VOC!R14</f>
        <v>2729.0028167</v>
      </c>
      <c r="D17" s="4">
        <f t="shared" si="0"/>
        <v>-1548.9811508210978</v>
      </c>
      <c r="E17" s="7">
        <f t="shared" si="1"/>
        <v>-0.36208203737581179</v>
      </c>
    </row>
    <row r="18" spans="1:5" x14ac:dyDescent="0.2">
      <c r="A18" s="4" t="str">
        <f>[2]VOC!A15</f>
        <v>STORAGE &amp; TRANSPORT</v>
      </c>
      <c r="B18" s="3">
        <f>[1]VOC!R15</f>
        <v>1483.9347847747515</v>
      </c>
      <c r="C18" s="4">
        <f>[2]VOC!R15</f>
        <v>974.08084554000004</v>
      </c>
      <c r="D18" s="4">
        <f t="shared" si="0"/>
        <v>-509.85393923475146</v>
      </c>
      <c r="E18" s="7">
        <f t="shared" si="1"/>
        <v>-0.34358244342398303</v>
      </c>
    </row>
    <row r="19" spans="1:5" x14ac:dyDescent="0.2">
      <c r="A19" s="4" t="str">
        <f>[2]VOC!A16</f>
        <v>WASTE DISPOSAL &amp; RECYCLING</v>
      </c>
      <c r="B19" s="3">
        <f>[1]VOC!R16</f>
        <v>395.24184179619829</v>
      </c>
      <c r="C19" s="4">
        <f>[2]VOC!R16</f>
        <v>168.20685546999999</v>
      </c>
      <c r="D19" s="4">
        <f t="shared" si="0"/>
        <v>-227.03498632619829</v>
      </c>
      <c r="E19" s="7">
        <f t="shared" si="1"/>
        <v>-0.57442042394708337</v>
      </c>
    </row>
    <row r="20" spans="1:5" x14ac:dyDescent="0.2">
      <c r="A20" s="4" t="str">
        <f>[2]VOC!A17</f>
        <v>HIGHWAY VEHICLES</v>
      </c>
      <c r="B20" s="3">
        <f>[1]VOC!R17</f>
        <v>4013.0587019468799</v>
      </c>
      <c r="C20" s="4">
        <f>[2]VOC!R17</f>
        <v>4751.9448738000001</v>
      </c>
      <c r="D20" s="4">
        <f t="shared" si="0"/>
        <v>738.88617185312023</v>
      </c>
      <c r="E20" s="7">
        <f t="shared" si="1"/>
        <v>0.1841204494453719</v>
      </c>
    </row>
    <row r="21" spans="1:5" x14ac:dyDescent="0.2">
      <c r="A21" s="4" t="str">
        <f>[2]VOC!A18</f>
        <v>OFF-HIGHWAY</v>
      </c>
      <c r="B21" s="3">
        <f>[1]VOC!R18</f>
        <v>3085.9742675889952</v>
      </c>
      <c r="C21" s="4">
        <f>[2]VOC!R18</f>
        <v>2820.160363</v>
      </c>
      <c r="D21" s="4">
        <f t="shared" si="0"/>
        <v>-265.81390458899523</v>
      </c>
      <c r="E21" s="7">
        <f t="shared" si="1"/>
        <v>-8.6136137744489319E-2</v>
      </c>
    </row>
    <row r="22" spans="1:5" x14ac:dyDescent="0.2">
      <c r="A22" s="4" t="str">
        <f>[2]VOC!A19</f>
        <v>MISCELLANEOUS</v>
      </c>
      <c r="B22" s="3">
        <f>[1]VOC!R19</f>
        <v>3970.3082495268764</v>
      </c>
      <c r="C22" s="4">
        <f>[2]VOC!R19</f>
        <v>2492.7915603000001</v>
      </c>
      <c r="D22" s="4">
        <f t="shared" si="0"/>
        <v>-1477.5166892268762</v>
      </c>
      <c r="E22" s="7">
        <f t="shared" si="1"/>
        <v>-0.37214155586104558</v>
      </c>
    </row>
    <row r="23" spans="1:5" x14ac:dyDescent="0.2">
      <c r="A23" s="8" t="s">
        <v>5</v>
      </c>
      <c r="B23" s="9">
        <f>SUM(B10:B21)</f>
        <v>16319.140837346557</v>
      </c>
      <c r="C23" s="9">
        <f>SUM(C10:C21)</f>
        <v>14840.676127522001</v>
      </c>
      <c r="D23" s="8">
        <f t="shared" si="0"/>
        <v>-1478.464709824555</v>
      </c>
      <c r="E23" s="10">
        <f t="shared" si="1"/>
        <v>-9.0596969813574388E-2</v>
      </c>
    </row>
    <row r="26" spans="1:5" x14ac:dyDescent="0.2">
      <c r="B26" t="str">
        <f>S$1&amp;" Differences"</f>
        <v>2003 Differences</v>
      </c>
      <c r="D26" t="s">
        <v>2</v>
      </c>
    </row>
    <row r="27" spans="1:5" x14ac:dyDescent="0.2">
      <c r="B27" t="s">
        <v>4</v>
      </c>
      <c r="C27" t="s">
        <v>1</v>
      </c>
    </row>
    <row r="28" spans="1:5" x14ac:dyDescent="0.2">
      <c r="A28" s="4" t="str">
        <f>[2]VOC!A7</f>
        <v>FUEL COMB. ELEC. UTIL.</v>
      </c>
      <c r="B28" s="3">
        <f>[1]VOC!S7</f>
        <v>49.204221570917156</v>
      </c>
      <c r="C28" s="4">
        <f>[2]VOC!S7</f>
        <v>49.403489065000002</v>
      </c>
      <c r="D28" s="4">
        <f t="shared" ref="D28:D41" si="2">C28-B28</f>
        <v>0.1992674940828465</v>
      </c>
      <c r="E28" s="7">
        <f>IF(B28&lt;&gt;0,D28/B28,"")</f>
        <v>4.0498048281415421E-3</v>
      </c>
    </row>
    <row r="29" spans="1:5" x14ac:dyDescent="0.2">
      <c r="A29" s="4" t="str">
        <f>[2]VOC!A8</f>
        <v>FUEL COMB. INDUSTRIAL</v>
      </c>
      <c r="B29" s="3">
        <f>[1]VOC!S8</f>
        <v>145.75806380272743</v>
      </c>
      <c r="C29" s="4">
        <f>[2]VOC!S8</f>
        <v>148.70996823999999</v>
      </c>
      <c r="D29" s="4">
        <f t="shared" si="2"/>
        <v>2.9519044372725602</v>
      </c>
      <c r="E29" s="7">
        <f t="shared" ref="E29:E41" si="3">IF(B29&lt;&gt;0,D29/B29,"")</f>
        <v>2.025208321419349E-2</v>
      </c>
    </row>
    <row r="30" spans="1:5" x14ac:dyDescent="0.2">
      <c r="A30" s="4" t="str">
        <f>[2]VOC!A9</f>
        <v>FUEL COMB. OTHER</v>
      </c>
      <c r="B30" s="3">
        <f>[1]VOC!S9</f>
        <v>1211.4403910316828</v>
      </c>
      <c r="C30" s="4">
        <f>[2]VOC!S9</f>
        <v>356.05859591000001</v>
      </c>
      <c r="D30" s="4">
        <f t="shared" si="2"/>
        <v>-855.38179512168279</v>
      </c>
      <c r="E30" s="7">
        <f t="shared" si="3"/>
        <v>-0.70608657384555706</v>
      </c>
    </row>
    <row r="31" spans="1:5" x14ac:dyDescent="0.2">
      <c r="A31" s="4" t="str">
        <f>[2]VOC!A10</f>
        <v>CHEMICAL &amp; ALLIED PRODUCT MFG</v>
      </c>
      <c r="B31" s="3">
        <f>[1]VOC!S10</f>
        <v>244.73158250285672</v>
      </c>
      <c r="C31" s="4">
        <f>[2]VOC!S10</f>
        <v>250.02631410999999</v>
      </c>
      <c r="D31" s="4">
        <f t="shared" si="2"/>
        <v>5.2947316071432624</v>
      </c>
      <c r="E31" s="7">
        <f t="shared" si="3"/>
        <v>2.1634852163314303E-2</v>
      </c>
    </row>
    <row r="32" spans="1:5" x14ac:dyDescent="0.2">
      <c r="A32" s="4" t="str">
        <f>[2]VOC!A11</f>
        <v>METALS PROCESSING</v>
      </c>
      <c r="B32" s="3">
        <f>[1]VOC!S11</f>
        <v>47.426089024853525</v>
      </c>
      <c r="C32" s="4">
        <f>[2]VOC!S11</f>
        <v>44.983220023999998</v>
      </c>
      <c r="D32" s="4">
        <f t="shared" si="2"/>
        <v>-2.442869000853527</v>
      </c>
      <c r="E32" s="7">
        <f t="shared" si="3"/>
        <v>-5.1508970085501836E-2</v>
      </c>
    </row>
    <row r="33" spans="1:6" x14ac:dyDescent="0.2">
      <c r="A33" s="4" t="str">
        <f>[2]VOC!A12</f>
        <v>PETROLEUM &amp; RELATED INDUSTRIES</v>
      </c>
      <c r="B33" s="3">
        <f>[1]VOC!S12</f>
        <v>587.88580851822678</v>
      </c>
      <c r="C33" s="4">
        <f>[2]VOC!S12</f>
        <v>2158.2301213000001</v>
      </c>
      <c r="D33" s="4">
        <f t="shared" si="2"/>
        <v>1570.3443127817732</v>
      </c>
      <c r="E33" s="7">
        <f t="shared" si="3"/>
        <v>2.6711723433839043</v>
      </c>
    </row>
    <row r="34" spans="1:6" x14ac:dyDescent="0.2">
      <c r="A34" s="4" t="str">
        <f>[2]VOC!A13</f>
        <v>OTHER INDUSTRIAL PROCESSES</v>
      </c>
      <c r="B34" s="3">
        <f>[1]VOC!S13</f>
        <v>447.20931207009301</v>
      </c>
      <c r="C34" s="4">
        <f>[2]VOC!S13</f>
        <v>447.22382334999998</v>
      </c>
      <c r="D34" s="4">
        <f t="shared" si="2"/>
        <v>1.4511279906969321E-2</v>
      </c>
      <c r="E34" s="7">
        <f t="shared" si="3"/>
        <v>3.2448519105735677E-5</v>
      </c>
    </row>
    <row r="35" spans="1:6" x14ac:dyDescent="0.2">
      <c r="A35" s="4" t="str">
        <f>[2]VOC!A14</f>
        <v>SOLVENT UTILIZATION</v>
      </c>
      <c r="B35" s="3">
        <f>[1]VOC!S14</f>
        <v>4267.049689948798</v>
      </c>
      <c r="C35" s="4">
        <f>[2]VOC!S14</f>
        <v>2693.6577232999998</v>
      </c>
      <c r="D35" s="4">
        <f t="shared" si="2"/>
        <v>-1573.3919666487982</v>
      </c>
      <c r="E35" s="7">
        <f t="shared" si="3"/>
        <v>-0.36873064083481016</v>
      </c>
    </row>
    <row r="36" spans="1:6" x14ac:dyDescent="0.2">
      <c r="A36" s="4" t="str">
        <f>[2]VOC!A15</f>
        <v>STORAGE &amp; TRANSPORT</v>
      </c>
      <c r="B36" s="3">
        <f>[1]VOC!S15</f>
        <v>1487.1237265190161</v>
      </c>
      <c r="C36" s="4">
        <f>[2]VOC!S15</f>
        <v>962.89740563999999</v>
      </c>
      <c r="D36" s="4">
        <f t="shared" si="2"/>
        <v>-524.22632087901616</v>
      </c>
      <c r="E36" s="7">
        <f t="shared" si="3"/>
        <v>-0.35251022596895726</v>
      </c>
    </row>
    <row r="37" spans="1:6" x14ac:dyDescent="0.2">
      <c r="A37" s="4" t="str">
        <f>[2]VOC!A16</f>
        <v>WASTE DISPOSAL &amp; RECYCLING</v>
      </c>
      <c r="B37" s="3">
        <f>[1]VOC!S16</f>
        <v>394.79690378502431</v>
      </c>
      <c r="C37" s="4">
        <f>[2]VOC!S16</f>
        <v>170.18759294</v>
      </c>
      <c r="D37" s="4">
        <f t="shared" si="2"/>
        <v>-224.60931084502431</v>
      </c>
      <c r="E37" s="7">
        <f t="shared" si="3"/>
        <v>-0.56892368884262845</v>
      </c>
    </row>
    <row r="38" spans="1:6" x14ac:dyDescent="0.2">
      <c r="A38" s="4" t="str">
        <f>[2]VOC!A17</f>
        <v>HIGHWAY VEHICLES</v>
      </c>
      <c r="B38" s="3">
        <f>[1]VOC!S17</f>
        <v>3823.055298635325</v>
      </c>
      <c r="C38" s="4">
        <f>[2]VOC!S17</f>
        <v>4454.4519348000003</v>
      </c>
      <c r="D38" s="4">
        <f t="shared" si="2"/>
        <v>631.39663616467533</v>
      </c>
      <c r="E38" s="7">
        <f t="shared" si="3"/>
        <v>0.16515498386593</v>
      </c>
    </row>
    <row r="39" spans="1:6" x14ac:dyDescent="0.2">
      <c r="A39" s="4" t="str">
        <f>[2]VOC!A18</f>
        <v>OFF-HIGHWAY</v>
      </c>
      <c r="B39" s="3">
        <f>[1]VOC!S18</f>
        <v>3012.6602563968736</v>
      </c>
      <c r="C39" s="4">
        <f>[2]VOC!S18</f>
        <v>2733.2853884000001</v>
      </c>
      <c r="D39" s="4">
        <f t="shared" si="2"/>
        <v>-279.37486799687349</v>
      </c>
      <c r="E39" s="7">
        <f t="shared" si="3"/>
        <v>-9.273361222981194E-2</v>
      </c>
    </row>
    <row r="40" spans="1:6" x14ac:dyDescent="0.2">
      <c r="A40" s="4" t="str">
        <f>[2]VOC!A19</f>
        <v>MISCELLANEOUS</v>
      </c>
      <c r="B40" s="3">
        <f>[1]VOC!S19</f>
        <v>4192.6286449138051</v>
      </c>
      <c r="C40" s="4">
        <f>[2]VOC!S19</f>
        <v>3705.4764842</v>
      </c>
      <c r="D40" s="4">
        <f t="shared" si="2"/>
        <v>-487.15216071380519</v>
      </c>
      <c r="E40" s="7">
        <f t="shared" si="3"/>
        <v>-0.11619253742035633</v>
      </c>
    </row>
    <row r="41" spans="1:6" x14ac:dyDescent="0.2">
      <c r="A41" s="8" t="s">
        <v>5</v>
      </c>
      <c r="B41" s="9">
        <f>SUM(B28:B39)</f>
        <v>15718.341343806393</v>
      </c>
      <c r="C41" s="9">
        <f>SUM(C28:C39)</f>
        <v>14469.115577078999</v>
      </c>
      <c r="D41" s="8">
        <f t="shared" si="2"/>
        <v>-1249.2257667273934</v>
      </c>
      <c r="E41" s="10">
        <f t="shared" si="3"/>
        <v>-7.947567363522326E-2</v>
      </c>
    </row>
    <row r="44" spans="1:6" x14ac:dyDescent="0.2">
      <c r="B44" t="s">
        <v>26</v>
      </c>
    </row>
    <row r="45" spans="1:6" x14ac:dyDescent="0.2">
      <c r="B45" t="s">
        <v>4</v>
      </c>
      <c r="C45" t="s">
        <v>1</v>
      </c>
      <c r="D45" t="s">
        <v>2</v>
      </c>
      <c r="F45" t="s">
        <v>28</v>
      </c>
    </row>
    <row r="46" spans="1:6" x14ac:dyDescent="0.2">
      <c r="A46" s="4" t="str">
        <f t="shared" ref="A46:A58" si="4">A28</f>
        <v>FUEL COMB. ELEC. UTIL.</v>
      </c>
      <c r="B46" s="3">
        <f t="shared" ref="B46:D58" si="5">(B28+B10)/2</f>
        <v>49.333893922411193</v>
      </c>
      <c r="C46" s="3">
        <f t="shared" si="5"/>
        <v>49.433432416499997</v>
      </c>
      <c r="D46" s="3">
        <f t="shared" si="5"/>
        <v>9.9538494088804441E-2</v>
      </c>
      <c r="E46" s="7">
        <f>IF(B46&lt;&gt;0,D46/B46,"")</f>
        <v>2.0176492503379407E-3</v>
      </c>
      <c r="F46" t="b">
        <f t="shared" ref="F46:F54" si="6">OR(ABS(D46/$C$59)&gt;5%,AND(ABS(C46/$C$59)&gt;10%,ABS(E46)&gt;20%))</f>
        <v>0</v>
      </c>
    </row>
    <row r="47" spans="1:6" x14ac:dyDescent="0.2">
      <c r="A47" s="4" t="str">
        <f t="shared" si="4"/>
        <v>FUEL COMB. INDUSTRIAL</v>
      </c>
      <c r="B47" s="3">
        <f t="shared" si="5"/>
        <v>148.99538555246363</v>
      </c>
      <c r="C47" s="3">
        <f t="shared" si="5"/>
        <v>148.78008994999999</v>
      </c>
      <c r="D47" s="3">
        <f t="shared" si="5"/>
        <v>-0.21529560246364099</v>
      </c>
      <c r="E47" s="7">
        <f t="shared" ref="E47:E59" si="7">IF(B47&lt;&gt;0,D47/B47,"")</f>
        <v>-1.4449816795690763E-3</v>
      </c>
      <c r="F47" t="b">
        <f t="shared" si="6"/>
        <v>0</v>
      </c>
    </row>
    <row r="48" spans="1:6" x14ac:dyDescent="0.2">
      <c r="A48" s="4" t="str">
        <f t="shared" si="4"/>
        <v>FUEL COMB. OTHER</v>
      </c>
      <c r="B48" s="3">
        <f t="shared" si="5"/>
        <v>1367.0823182383881</v>
      </c>
      <c r="C48" s="3">
        <f t="shared" si="5"/>
        <v>348.292713655</v>
      </c>
      <c r="D48" s="3">
        <f t="shared" si="5"/>
        <v>-1018.7896045833882</v>
      </c>
      <c r="E48" s="7">
        <f t="shared" si="7"/>
        <v>-0.74522915774098575</v>
      </c>
      <c r="F48" t="b">
        <f t="shared" si="6"/>
        <v>1</v>
      </c>
    </row>
    <row r="49" spans="1:6" x14ac:dyDescent="0.2">
      <c r="A49" s="4" t="str">
        <f t="shared" si="4"/>
        <v>CHEMICAL &amp; ALLIED PRODUCT MFG</v>
      </c>
      <c r="B49" s="3">
        <f t="shared" si="5"/>
        <v>247.11341711203301</v>
      </c>
      <c r="C49" s="3">
        <f t="shared" si="5"/>
        <v>250.02631410999999</v>
      </c>
      <c r="D49" s="3">
        <f t="shared" si="5"/>
        <v>2.9128969979669677</v>
      </c>
      <c r="E49" s="7">
        <f t="shared" si="7"/>
        <v>1.1787692598845642E-2</v>
      </c>
      <c r="F49" t="b">
        <f t="shared" si="6"/>
        <v>0</v>
      </c>
    </row>
    <row r="50" spans="1:6" x14ac:dyDescent="0.2">
      <c r="A50" s="4" t="str">
        <f t="shared" si="4"/>
        <v>METALS PROCESSING</v>
      </c>
      <c r="B50" s="3">
        <f t="shared" si="5"/>
        <v>46.877365746004266</v>
      </c>
      <c r="C50" s="3">
        <f t="shared" si="5"/>
        <v>44.983220023999998</v>
      </c>
      <c r="D50" s="3">
        <f t="shared" si="5"/>
        <v>-1.8941457220042679</v>
      </c>
      <c r="E50" s="7">
        <f t="shared" si="7"/>
        <v>-4.0406402788657578E-2</v>
      </c>
      <c r="F50" t="b">
        <f t="shared" si="6"/>
        <v>0</v>
      </c>
    </row>
    <row r="51" spans="1:6" x14ac:dyDescent="0.2">
      <c r="A51" s="4" t="str">
        <f t="shared" si="4"/>
        <v>PETROLEUM &amp; RELATED INDUSTRIES</v>
      </c>
      <c r="B51" s="3">
        <f t="shared" si="5"/>
        <v>594.26356915147289</v>
      </c>
      <c r="C51" s="3">
        <f t="shared" si="5"/>
        <v>2137.218359</v>
      </c>
      <c r="D51" s="3">
        <f t="shared" si="5"/>
        <v>1542.9547898485271</v>
      </c>
      <c r="E51" s="7">
        <f>IF(B51&lt;&gt;0,D51/B51,"")</f>
        <v>2.5964149073645144</v>
      </c>
      <c r="F51" t="b">
        <f t="shared" si="6"/>
        <v>1</v>
      </c>
    </row>
    <row r="52" spans="1:6" x14ac:dyDescent="0.2">
      <c r="A52" s="4" t="str">
        <f t="shared" si="4"/>
        <v>OTHER INDUSTRIAL PROCESSES</v>
      </c>
      <c r="B52" s="3">
        <f t="shared" si="5"/>
        <v>444.63542139722153</v>
      </c>
      <c r="C52" s="3">
        <f t="shared" si="5"/>
        <v>447.22382334999998</v>
      </c>
      <c r="D52" s="3">
        <f t="shared" si="5"/>
        <v>2.5884019527784119</v>
      </c>
      <c r="E52" s="7">
        <f t="shared" si="7"/>
        <v>5.8214029477107838E-3</v>
      </c>
      <c r="F52" t="b">
        <f t="shared" si="6"/>
        <v>0</v>
      </c>
    </row>
    <row r="53" spans="1:6" x14ac:dyDescent="0.2">
      <c r="A53" s="4" t="str">
        <f t="shared" si="4"/>
        <v>SOLVENT UTILIZATION</v>
      </c>
      <c r="B53" s="3">
        <f t="shared" si="5"/>
        <v>4272.5168287349479</v>
      </c>
      <c r="C53" s="3">
        <f t="shared" si="5"/>
        <v>2711.3302699999999</v>
      </c>
      <c r="D53" s="3">
        <f t="shared" si="5"/>
        <v>-1561.186558734948</v>
      </c>
      <c r="E53" s="7">
        <f t="shared" si="7"/>
        <v>-0.36540208530839202</v>
      </c>
      <c r="F53" t="b">
        <f t="shared" si="6"/>
        <v>1</v>
      </c>
    </row>
    <row r="54" spans="1:6" x14ac:dyDescent="0.2">
      <c r="A54" s="4" t="str">
        <f t="shared" si="4"/>
        <v>STORAGE &amp; TRANSPORT</v>
      </c>
      <c r="B54" s="3">
        <f t="shared" si="5"/>
        <v>1485.5292556468839</v>
      </c>
      <c r="C54" s="3">
        <f t="shared" si="5"/>
        <v>968.48912558999996</v>
      </c>
      <c r="D54" s="3">
        <f t="shared" si="5"/>
        <v>-517.04013005688375</v>
      </c>
      <c r="E54" s="7">
        <f t="shared" si="7"/>
        <v>-0.3480511259481962</v>
      </c>
      <c r="F54" t="b">
        <f t="shared" si="6"/>
        <v>0</v>
      </c>
    </row>
    <row r="55" spans="1:6" x14ac:dyDescent="0.2">
      <c r="A55" s="4" t="str">
        <f t="shared" si="4"/>
        <v>WASTE DISPOSAL &amp; RECYCLING</v>
      </c>
      <c r="B55" s="3">
        <f t="shared" si="5"/>
        <v>395.01937279061133</v>
      </c>
      <c r="C55" s="3">
        <f t="shared" si="5"/>
        <v>169.197224205</v>
      </c>
      <c r="D55" s="3">
        <f t="shared" si="5"/>
        <v>-225.8221485856113</v>
      </c>
      <c r="E55" s="7">
        <f t="shared" si="7"/>
        <v>-0.57167360423437585</v>
      </c>
      <c r="F55" t="b">
        <f>OR(ABS(D55/$C$59)&gt;5%,AND(ABS(C55/$C$59)&gt;10%,ABS(E55)&gt;20%))</f>
        <v>0</v>
      </c>
    </row>
    <row r="56" spans="1:6" x14ac:dyDescent="0.2">
      <c r="A56" s="4" t="str">
        <f t="shared" si="4"/>
        <v>HIGHWAY VEHICLES</v>
      </c>
      <c r="B56" s="3">
        <f t="shared" si="5"/>
        <v>3918.0570002911027</v>
      </c>
      <c r="C56" s="3">
        <f t="shared" si="5"/>
        <v>4603.1984043000002</v>
      </c>
      <c r="D56" s="3">
        <f t="shared" si="5"/>
        <v>685.14140400889778</v>
      </c>
      <c r="E56" s="7">
        <f t="shared" si="7"/>
        <v>0.17486764586579351</v>
      </c>
      <c r="F56" t="b">
        <f t="shared" ref="F56:F57" si="8">OR(ABS(D56/$C$59)&gt;5%,AND(ABS(C56/$C$59)&gt;10%,ABS(E56)&gt;20%))</f>
        <v>0</v>
      </c>
    </row>
    <row r="57" spans="1:6" x14ac:dyDescent="0.2">
      <c r="A57" s="4" t="str">
        <f t="shared" si="4"/>
        <v>OFF-HIGHWAY</v>
      </c>
      <c r="B57" s="3">
        <f t="shared" si="5"/>
        <v>3049.3172619929346</v>
      </c>
      <c r="C57" s="3">
        <f t="shared" si="5"/>
        <v>2776.7228757000003</v>
      </c>
      <c r="D57" s="3">
        <f t="shared" si="5"/>
        <v>-272.59438629293436</v>
      </c>
      <c r="E57" s="7">
        <f t="shared" si="7"/>
        <v>-8.9395219608856158E-2</v>
      </c>
      <c r="F57" t="b">
        <f t="shared" si="8"/>
        <v>0</v>
      </c>
    </row>
    <row r="58" spans="1:6" x14ac:dyDescent="0.2">
      <c r="A58" s="4" t="str">
        <f t="shared" si="4"/>
        <v>MISCELLANEOUS</v>
      </c>
      <c r="B58" s="3">
        <f t="shared" si="5"/>
        <v>4081.4684472203407</v>
      </c>
      <c r="C58" s="3">
        <f t="shared" si="5"/>
        <v>3099.1340222500003</v>
      </c>
      <c r="D58" s="3">
        <f t="shared" si="5"/>
        <v>-982.33442497034071</v>
      </c>
      <c r="E58" s="7">
        <f t="shared" si="7"/>
        <v>-0.24068161684291681</v>
      </c>
    </row>
    <row r="59" spans="1:6" x14ac:dyDescent="0.2">
      <c r="A59" s="8" t="s">
        <v>5</v>
      </c>
      <c r="B59" s="9">
        <f>SUM(B46:B57)</f>
        <v>16018.741090576474</v>
      </c>
      <c r="C59" s="9">
        <f>SUM(C46:C57)</f>
        <v>14654.895852300502</v>
      </c>
      <c r="D59" s="8">
        <f t="shared" ref="D59" si="9">C59-B59</f>
        <v>-1363.8452382759715</v>
      </c>
      <c r="E59" s="10">
        <f t="shared" si="7"/>
        <v>-8.5140600660453661E-2</v>
      </c>
    </row>
    <row r="65" spans="1:72" s="13" customFormat="1" ht="15" x14ac:dyDescent="0.2">
      <c r="A65" s="12" t="s">
        <v>6</v>
      </c>
      <c r="B65" s="12" t="s">
        <v>7</v>
      </c>
      <c r="C65" s="12" t="s">
        <v>8</v>
      </c>
      <c r="D65" s="12" t="s">
        <v>9</v>
      </c>
      <c r="E65" s="12" t="s">
        <v>10</v>
      </c>
      <c r="F65" s="12" t="s">
        <v>11</v>
      </c>
      <c r="G65" s="12" t="s">
        <v>12</v>
      </c>
      <c r="H65" s="12" t="s">
        <v>13</v>
      </c>
      <c r="I65" s="13">
        <v>1970</v>
      </c>
      <c r="J65" s="13">
        <v>1971</v>
      </c>
      <c r="K65" s="13">
        <v>1972</v>
      </c>
      <c r="L65" s="13">
        <v>1973</v>
      </c>
      <c r="M65" s="13">
        <v>1974</v>
      </c>
      <c r="N65" s="13">
        <v>1975</v>
      </c>
      <c r="O65" s="13">
        <v>1976</v>
      </c>
      <c r="P65" s="13">
        <v>1977</v>
      </c>
      <c r="Q65" s="13">
        <v>1978</v>
      </c>
      <c r="R65" s="13">
        <v>1979</v>
      </c>
      <c r="S65" s="13">
        <v>1980</v>
      </c>
      <c r="T65" s="13">
        <v>1981</v>
      </c>
      <c r="U65" s="13">
        <v>1982</v>
      </c>
      <c r="V65" s="13">
        <v>1983</v>
      </c>
      <c r="W65" s="13">
        <v>1984</v>
      </c>
      <c r="X65" s="13">
        <v>1985</v>
      </c>
      <c r="Y65" s="13">
        <v>1986</v>
      </c>
      <c r="Z65" s="13">
        <v>1987</v>
      </c>
      <c r="AA65" s="13">
        <v>1988</v>
      </c>
      <c r="AB65" s="13">
        <v>1989</v>
      </c>
      <c r="AC65" s="13">
        <v>1990</v>
      </c>
      <c r="AD65" s="13">
        <v>1991</v>
      </c>
      <c r="AE65" s="13">
        <v>1992</v>
      </c>
      <c r="AF65" s="13">
        <v>1993</v>
      </c>
      <c r="AG65" s="13">
        <v>1994</v>
      </c>
      <c r="AH65" s="13">
        <v>1995</v>
      </c>
      <c r="AI65" s="13">
        <v>1996</v>
      </c>
      <c r="AJ65" s="13">
        <v>1997</v>
      </c>
      <c r="AK65" s="13">
        <v>1998</v>
      </c>
      <c r="AL65" s="13">
        <v>1999</v>
      </c>
      <c r="AM65" s="13">
        <v>2000</v>
      </c>
      <c r="AN65" s="13">
        <v>2001</v>
      </c>
      <c r="AO65" s="13">
        <v>2002</v>
      </c>
      <c r="AP65" s="13">
        <v>2003</v>
      </c>
      <c r="AQ65" s="13">
        <v>2004</v>
      </c>
      <c r="AR65" s="13">
        <v>2005</v>
      </c>
      <c r="AS65" s="13">
        <v>2006</v>
      </c>
      <c r="AT65" s="13">
        <v>2007</v>
      </c>
      <c r="AU65" s="13">
        <v>2008</v>
      </c>
      <c r="AV65" s="13">
        <v>2009</v>
      </c>
      <c r="AW65" s="13">
        <v>2010</v>
      </c>
      <c r="AX65" s="13">
        <v>2011</v>
      </c>
      <c r="AY65" s="13">
        <v>2012</v>
      </c>
      <c r="AZ65" s="13">
        <v>2013</v>
      </c>
      <c r="BA65" s="13">
        <v>2014</v>
      </c>
      <c r="BB65" s="13">
        <v>2015</v>
      </c>
      <c r="BC65" s="13">
        <v>2016</v>
      </c>
      <c r="BD65" s="13">
        <v>2017</v>
      </c>
      <c r="BE65" s="13">
        <v>2018</v>
      </c>
    </row>
    <row r="66" spans="1:72" x14ac:dyDescent="0.2">
      <c r="A66" s="14" t="s">
        <v>14</v>
      </c>
      <c r="B66" s="14" t="s">
        <v>15</v>
      </c>
      <c r="C66" s="14" t="s">
        <v>15</v>
      </c>
      <c r="D66" s="14" t="s">
        <v>16</v>
      </c>
      <c r="E66" s="14" t="s">
        <v>24</v>
      </c>
      <c r="F66" s="14" t="s">
        <v>25</v>
      </c>
      <c r="G66" s="14" t="s">
        <v>19</v>
      </c>
      <c r="H66" s="14" t="s">
        <v>20</v>
      </c>
      <c r="I66" s="16">
        <v>1491.7328</v>
      </c>
      <c r="J66" s="15">
        <v>1434.82503</v>
      </c>
      <c r="K66" s="15">
        <v>1378.8388</v>
      </c>
      <c r="L66" s="15">
        <v>1323.7778000000001</v>
      </c>
      <c r="M66" s="15">
        <v>1269.6497999999999</v>
      </c>
      <c r="N66" s="15">
        <v>1216.4581000000001</v>
      </c>
      <c r="O66" s="15">
        <v>1245.162</v>
      </c>
      <c r="P66" s="15">
        <v>1273.6567</v>
      </c>
      <c r="Q66" s="15">
        <v>1301.9476999999999</v>
      </c>
      <c r="R66" s="15">
        <v>1330.0261</v>
      </c>
      <c r="S66" s="15">
        <v>1357.8861999999999</v>
      </c>
      <c r="T66" s="15">
        <v>1345.6629</v>
      </c>
      <c r="U66" s="15">
        <v>1334.1113</v>
      </c>
      <c r="V66" s="15">
        <v>1323.2257</v>
      </c>
      <c r="W66" s="15">
        <v>1313.0085999999999</v>
      </c>
      <c r="X66" s="15">
        <v>1303.4728</v>
      </c>
      <c r="Y66" s="15">
        <v>1319.0311999999999</v>
      </c>
      <c r="Z66" s="15">
        <v>1334.8469</v>
      </c>
      <c r="AA66" s="15">
        <v>1352.1100300000001</v>
      </c>
      <c r="AB66" s="15">
        <v>1361.79709</v>
      </c>
      <c r="AC66" s="15">
        <v>1355.3097399999999</v>
      </c>
      <c r="AD66" s="15">
        <v>1417.043075</v>
      </c>
      <c r="AE66" s="15">
        <v>1440.7959337299999</v>
      </c>
      <c r="AF66" s="15">
        <v>1453.1544538000001</v>
      </c>
      <c r="AG66" s="15">
        <v>1486.6630679</v>
      </c>
      <c r="AH66" s="15">
        <v>1468.8683232999999</v>
      </c>
      <c r="AI66" s="15">
        <v>1398.6691341999999</v>
      </c>
      <c r="AJ66" s="15">
        <v>1424.2551725999999</v>
      </c>
      <c r="AK66" s="15">
        <v>1389.7678096</v>
      </c>
      <c r="AL66" s="15">
        <v>1375.9299007</v>
      </c>
      <c r="AM66" s="15">
        <v>1353.8273948999999</v>
      </c>
      <c r="AN66" s="15">
        <v>1398.5919286999999</v>
      </c>
      <c r="AO66" s="15">
        <v>1249.0527755000001</v>
      </c>
      <c r="AP66" s="15">
        <v>1242.3247405</v>
      </c>
      <c r="AQ66" s="15">
        <v>1250.9843069000001</v>
      </c>
      <c r="AR66" s="15">
        <v>1260.1132799</v>
      </c>
      <c r="AS66" s="15">
        <v>1266.9111965</v>
      </c>
      <c r="AT66" s="15">
        <v>1280.0077147</v>
      </c>
      <c r="AU66" s="15">
        <v>1307.0600460000001</v>
      </c>
      <c r="AV66" s="15">
        <v>1274.4325573000001</v>
      </c>
      <c r="AW66" s="15">
        <v>1305.1638203</v>
      </c>
      <c r="AX66" s="15">
        <v>1306.8092203000001</v>
      </c>
      <c r="AY66" s="15">
        <v>1312.8206653</v>
      </c>
      <c r="AZ66" s="15">
        <v>1311.3183352999999</v>
      </c>
      <c r="BA66" s="15">
        <v>1307.0937746</v>
      </c>
      <c r="BB66" s="15">
        <v>1291.9660538000001</v>
      </c>
      <c r="BC66" s="15">
        <v>1294.5522570999999</v>
      </c>
      <c r="BD66" s="15">
        <v>1297.2321598000001</v>
      </c>
      <c r="BE66" s="15">
        <v>1299.9961165</v>
      </c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</row>
    <row r="67" spans="1:72" x14ac:dyDescent="0.2">
      <c r="A67" s="14" t="s">
        <v>14</v>
      </c>
      <c r="B67" s="14" t="s">
        <v>15</v>
      </c>
      <c r="C67" s="14" t="s">
        <v>15</v>
      </c>
      <c r="D67" s="14" t="s">
        <v>16</v>
      </c>
      <c r="E67" s="14" t="s">
        <v>17</v>
      </c>
      <c r="F67" s="14" t="s">
        <v>18</v>
      </c>
      <c r="G67" s="14" t="s">
        <v>19</v>
      </c>
      <c r="H67" s="14" t="s">
        <v>20</v>
      </c>
      <c r="I67" s="15">
        <v>2691.3092590000001</v>
      </c>
      <c r="J67" s="15">
        <v>2638.5247469999999</v>
      </c>
      <c r="K67" s="15">
        <v>2603.8886130000001</v>
      </c>
      <c r="L67" s="15">
        <v>2537.9772149999999</v>
      </c>
      <c r="M67" s="15">
        <v>2404.0683260000001</v>
      </c>
      <c r="N67" s="15">
        <v>2306.3200109999998</v>
      </c>
      <c r="O67" s="15">
        <v>2263.3272649999999</v>
      </c>
      <c r="P67" s="15">
        <v>2273.1903769999999</v>
      </c>
      <c r="Q67" s="15">
        <v>2291.7015249999999</v>
      </c>
      <c r="R67" s="15">
        <v>2226.984833</v>
      </c>
      <c r="S67" s="15">
        <v>2154.662941</v>
      </c>
      <c r="T67" s="15">
        <v>2088.2765960000002</v>
      </c>
      <c r="U67" s="15">
        <v>2021.6327349999999</v>
      </c>
      <c r="V67" s="15">
        <v>1973.4799969999999</v>
      </c>
      <c r="W67" s="15">
        <v>1966.298491</v>
      </c>
      <c r="X67" s="15">
        <v>1922.7930690000001</v>
      </c>
      <c r="Y67" s="15">
        <v>1868.644123</v>
      </c>
      <c r="Z67" s="15">
        <v>1822.429607</v>
      </c>
      <c r="AA67" s="15">
        <v>1784.935831</v>
      </c>
      <c r="AB67" s="15">
        <v>1696.733491</v>
      </c>
      <c r="AC67" s="15">
        <v>1646.8630439999999</v>
      </c>
      <c r="AD67" s="15">
        <v>1591.2746609999999</v>
      </c>
      <c r="AE67" s="15">
        <v>1588.779708</v>
      </c>
      <c r="AF67" s="15">
        <v>1574.0132739999999</v>
      </c>
      <c r="AG67" s="15">
        <v>1566.810941</v>
      </c>
      <c r="AH67" s="15">
        <v>1547.14095</v>
      </c>
      <c r="AI67" s="15">
        <v>1525.6491599999999</v>
      </c>
      <c r="AJ67" s="15">
        <v>1527.9345450000001</v>
      </c>
      <c r="AK67" s="15">
        <v>1515.081823</v>
      </c>
      <c r="AL67" s="15">
        <v>1478.040135</v>
      </c>
      <c r="AM67" s="15">
        <v>1469.183931</v>
      </c>
      <c r="AN67" s="15">
        <v>1429.5681119999999</v>
      </c>
      <c r="AO67" s="15">
        <v>1395.230022</v>
      </c>
      <c r="AP67" s="15">
        <v>1322.4325289999999</v>
      </c>
      <c r="AQ67" s="15">
        <v>1301.292297</v>
      </c>
      <c r="AR67" s="15">
        <v>1247.8420229999999</v>
      </c>
      <c r="AS67" s="15">
        <v>1234.701597</v>
      </c>
      <c r="AT67" s="15">
        <v>1219.6126204</v>
      </c>
      <c r="AU67" s="15">
        <v>1203.9108466</v>
      </c>
      <c r="AV67" s="15">
        <v>1168.9044510000001</v>
      </c>
      <c r="AW67" s="15">
        <v>1172.11886</v>
      </c>
      <c r="AX67" s="15">
        <v>1170.3262844000001</v>
      </c>
      <c r="AY67" s="15">
        <v>1186.7792866</v>
      </c>
      <c r="AZ67" s="15">
        <v>1227.7996221000001</v>
      </c>
      <c r="BA67" s="15">
        <v>1347.8489007000001</v>
      </c>
      <c r="BB67" s="15">
        <v>1417.4313795</v>
      </c>
      <c r="BC67" s="15">
        <v>1440.1974376000001</v>
      </c>
      <c r="BD67" s="15">
        <v>1514.582887</v>
      </c>
      <c r="BE67" s="15">
        <v>1587.2001358</v>
      </c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</row>
    <row r="68" spans="1:72" x14ac:dyDescent="0.2">
      <c r="A68" s="15" t="s">
        <v>21</v>
      </c>
    </row>
    <row r="69" spans="1:72" x14ac:dyDescent="0.2">
      <c r="A69" s="15" t="s">
        <v>22</v>
      </c>
    </row>
    <row r="70" spans="1:72" x14ac:dyDescent="0.2">
      <c r="A70" s="15" t="s">
        <v>23</v>
      </c>
    </row>
    <row r="73" spans="1:72" x14ac:dyDescent="0.2">
      <c r="A73" s="3" t="str">
        <f>[1]VOC!A9&amp;" (prev)"</f>
        <v>FUEL COMB. OTHER (prev)</v>
      </c>
      <c r="B73" s="3">
        <f>[1]VOC!B9</f>
        <v>541</v>
      </c>
      <c r="C73" s="3">
        <f>[1]VOC!C9</f>
        <v>470</v>
      </c>
      <c r="D73" s="3">
        <f>[1]VOC!D9</f>
        <v>848</v>
      </c>
      <c r="E73" s="3">
        <f>[1]VOC!E9</f>
        <v>1403</v>
      </c>
      <c r="F73" s="3">
        <f>[1]VOC!F9</f>
        <v>776</v>
      </c>
      <c r="G73" s="3">
        <f>[1]VOC!G9</f>
        <v>835</v>
      </c>
      <c r="H73" s="3">
        <f>[1]VOC!H9</f>
        <v>884</v>
      </c>
      <c r="I73" s="3">
        <f>[1]VOC!I9</f>
        <v>762</v>
      </c>
      <c r="J73" s="3">
        <f>[1]VOC!J9</f>
        <v>748</v>
      </c>
      <c r="K73" s="3">
        <f>[1]VOC!K9</f>
        <v>823</v>
      </c>
      <c r="L73" s="3">
        <f>[1]VOC!L9</f>
        <v>893.31700000000001</v>
      </c>
      <c r="M73" s="3">
        <f>[1]VOC!M9</f>
        <v>892.73699999999997</v>
      </c>
      <c r="N73" s="3">
        <f>[1]VOC!N9</f>
        <v>889.47400000000005</v>
      </c>
      <c r="O73" s="3">
        <f>[1]VOC!O9</f>
        <v>919</v>
      </c>
      <c r="P73" s="3">
        <f>[1]VOC!P9</f>
        <v>949.00400000000002</v>
      </c>
      <c r="Q73" s="3">
        <f>[1]VOC!Q9</f>
        <v>949.85900000000004</v>
      </c>
      <c r="R73" s="3">
        <f>[1]VOC!R9</f>
        <v>1522.7242454450934</v>
      </c>
      <c r="S73" s="3">
        <f>[1]VOC!S9</f>
        <v>1211.4403910316828</v>
      </c>
      <c r="T73" s="3">
        <f>[1]VOC!T9</f>
        <v>900.0590695245761</v>
      </c>
      <c r="U73" s="3">
        <f>[1]VOC!U9</f>
        <v>588.63895416677371</v>
      </c>
      <c r="V73" s="3">
        <f>[1]VOC!V9</f>
        <v>527.82700400043313</v>
      </c>
      <c r="W73" s="3">
        <f>[1]VOC!W9</f>
        <v>467.01505383409261</v>
      </c>
      <c r="X73" s="3">
        <f>[1]VOC!X9</f>
        <v>406.20021929472335</v>
      </c>
      <c r="Y73" s="3">
        <f>[1]VOC!Y9</f>
        <v>429.53680071633119</v>
      </c>
      <c r="Z73" s="3">
        <f>[1]VOC!Z9</f>
        <v>452.87338213793902</v>
      </c>
      <c r="AA73" s="3">
        <f>[1]VOC!AA9</f>
        <v>476.20996355954679</v>
      </c>
      <c r="AB73" s="3">
        <f>[1]VOC!AB9</f>
        <v>441.39764885190152</v>
      </c>
      <c r="AC73" s="3">
        <f>[1]VOC!AC9</f>
        <v>406.58533414425625</v>
      </c>
      <c r="AD73" s="3">
        <f>[1]VOC!AD9</f>
        <v>371.77301943661098</v>
      </c>
      <c r="AE73" s="3">
        <f>[1]VOC!AE9</f>
        <v>368.50458869844897</v>
      </c>
      <c r="AF73" s="3">
        <f>[1]VOC!AF9</f>
        <v>365.23615796028696</v>
      </c>
      <c r="AG73" s="3">
        <f>[1]VOC!AG9</f>
        <v>361.96772722212501</v>
      </c>
      <c r="AH73" s="3">
        <f>[1]VOC!AH9</f>
        <v>361.96772722212501</v>
      </c>
      <c r="AI73" s="3">
        <f>[1]VOC!AI9</f>
        <v>361.96772722212501</v>
      </c>
    </row>
    <row r="74" spans="1:72" x14ac:dyDescent="0.2">
      <c r="A74" s="3" t="str">
        <f>[1]VOC!A12&amp;" (prev)"</f>
        <v>PETROLEUM &amp; RELATED INDUSTRIES (prev)</v>
      </c>
      <c r="B74" s="3">
        <f>[1]VOC!B12</f>
        <v>1194</v>
      </c>
      <c r="C74" s="3">
        <f>[1]VOC!C12</f>
        <v>1342</v>
      </c>
      <c r="D74" s="3">
        <f>[1]VOC!D12</f>
        <v>1440</v>
      </c>
      <c r="E74" s="3">
        <f>[1]VOC!E12</f>
        <v>703</v>
      </c>
      <c r="F74" s="3">
        <f>[1]VOC!F12</f>
        <v>611</v>
      </c>
      <c r="G74" s="3">
        <f>[1]VOC!G12</f>
        <v>640</v>
      </c>
      <c r="H74" s="3">
        <f>[1]VOC!H12</f>
        <v>632</v>
      </c>
      <c r="I74" s="3">
        <f>[1]VOC!I12</f>
        <v>649</v>
      </c>
      <c r="J74" s="3">
        <f>[1]VOC!J12</f>
        <v>647</v>
      </c>
      <c r="K74" s="3">
        <f>[1]VOC!K12</f>
        <v>642</v>
      </c>
      <c r="L74" s="3">
        <f>[1]VOC!L12</f>
        <v>476.94900000000001</v>
      </c>
      <c r="M74" s="3">
        <f>[1]VOC!M12</f>
        <v>487.28100000000001</v>
      </c>
      <c r="N74" s="3">
        <f>[1]VOC!N12</f>
        <v>484.55500000000001</v>
      </c>
      <c r="O74" s="3">
        <f>[1]VOC!O12</f>
        <v>456.76400000000001</v>
      </c>
      <c r="P74" s="3">
        <f>[1]VOC!P12</f>
        <v>428.47</v>
      </c>
      <c r="Q74" s="3">
        <f>[1]VOC!Q12</f>
        <v>440.839</v>
      </c>
      <c r="R74" s="3">
        <f>[1]VOC!R12</f>
        <v>600.64132978471889</v>
      </c>
      <c r="S74" s="3">
        <f>[1]VOC!S12</f>
        <v>587.88580851822678</v>
      </c>
      <c r="T74" s="3">
        <f>[1]VOC!T12</f>
        <v>575.03517251173469</v>
      </c>
      <c r="U74" s="3">
        <f>[1]VOC!U12</f>
        <v>562.18453650524259</v>
      </c>
      <c r="V74" s="3">
        <f>[1]VOC!V12</f>
        <v>956.23117557862838</v>
      </c>
      <c r="W74" s="3">
        <f>[1]VOC!W12</f>
        <v>1350.2778146520143</v>
      </c>
      <c r="X74" s="3">
        <f>[1]VOC!X12</f>
        <v>1744.2996613262915</v>
      </c>
      <c r="Y74" s="3">
        <f>[1]VOC!Y12</f>
        <v>2087.5994475456287</v>
      </c>
      <c r="Z74" s="3">
        <f>[1]VOC!Z12</f>
        <v>2430.8992337649661</v>
      </c>
      <c r="AA74" s="3">
        <f>[1]VOC!AA12</f>
        <v>2774.1990199843035</v>
      </c>
      <c r="AB74" s="3">
        <f>[1]VOC!AB12</f>
        <v>2897.7194009587502</v>
      </c>
      <c r="AC74" s="3">
        <f>[1]VOC!AC12</f>
        <v>3021.2397819331968</v>
      </c>
      <c r="AD74" s="3">
        <f>[1]VOC!AD12</f>
        <v>3144.7601629076435</v>
      </c>
      <c r="AE74" s="3">
        <f>[1]VOC!AE12</f>
        <v>2927.6467173290189</v>
      </c>
      <c r="AF74" s="3">
        <f>[1]VOC!AF12</f>
        <v>2710.5332717503943</v>
      </c>
      <c r="AG74" s="3">
        <f>[1]VOC!AG12</f>
        <v>2493.4198261717702</v>
      </c>
      <c r="AH74" s="3">
        <f>[1]VOC!AH12</f>
        <v>2493.4198261717702</v>
      </c>
      <c r="AI74" s="3">
        <f>[1]VOC!AI12</f>
        <v>2493.4198261717702</v>
      </c>
    </row>
    <row r="75" spans="1:72" x14ac:dyDescent="0.2">
      <c r="A75" s="3" t="str">
        <f>[1]VOC!A14&amp;" (prev)"</f>
        <v>SOLVENT UTILIZATION (prev)</v>
      </c>
      <c r="B75" s="3">
        <f>[1]VOC!B14</f>
        <v>7174</v>
      </c>
      <c r="C75" s="3">
        <f>[1]VOC!C14</f>
        <v>5651</v>
      </c>
      <c r="D75" s="3">
        <f>[1]VOC!D14</f>
        <v>6584</v>
      </c>
      <c r="E75" s="3">
        <f>[1]VOC!E14</f>
        <v>5699</v>
      </c>
      <c r="F75" s="3">
        <f>[1]VOC!F14</f>
        <v>5750</v>
      </c>
      <c r="G75" s="3">
        <f>[1]VOC!G14</f>
        <v>5782</v>
      </c>
      <c r="H75" s="3">
        <f>[1]VOC!H14</f>
        <v>5901</v>
      </c>
      <c r="I75" s="3">
        <f>[1]VOC!I14</f>
        <v>6016</v>
      </c>
      <c r="J75" s="3">
        <f>[1]VOC!J14</f>
        <v>6162</v>
      </c>
      <c r="K75" s="3">
        <f>[1]VOC!K14</f>
        <v>6183</v>
      </c>
      <c r="L75" s="3">
        <f>[1]VOC!L14</f>
        <v>5476.63</v>
      </c>
      <c r="M75" s="3">
        <f>[1]VOC!M14</f>
        <v>5620.7929999999997</v>
      </c>
      <c r="N75" s="3">
        <f>[1]VOC!N14</f>
        <v>5149.3100000000004</v>
      </c>
      <c r="O75" s="3">
        <f>[1]VOC!O14</f>
        <v>5035.5069999999996</v>
      </c>
      <c r="P75" s="3">
        <f>[1]VOC!P14</f>
        <v>4831.4120000000003</v>
      </c>
      <c r="Q75" s="3">
        <f>[1]VOC!Q14</f>
        <v>5012.22</v>
      </c>
      <c r="R75" s="3">
        <f>[1]VOC!R14</f>
        <v>4277.9839675210978</v>
      </c>
      <c r="S75" s="3">
        <f>[1]VOC!S14</f>
        <v>4267.049689948798</v>
      </c>
      <c r="T75" s="3">
        <f>[1]VOC!T14</f>
        <v>4256.1125493764976</v>
      </c>
      <c r="U75" s="3">
        <f>[1]VOC!U14</f>
        <v>4245.1754088041962</v>
      </c>
      <c r="V75" s="3">
        <f>[1]VOC!V14</f>
        <v>3937.6298853844637</v>
      </c>
      <c r="W75" s="3">
        <f>[1]VOC!W14</f>
        <v>3630.0843619647312</v>
      </c>
      <c r="X75" s="3">
        <f>[1]VOC!X14</f>
        <v>3298.7657460567243</v>
      </c>
      <c r="Y75" s="3">
        <f>[1]VOC!Y14</f>
        <v>3136.2679708320811</v>
      </c>
      <c r="Z75" s="3">
        <f>[1]VOC!Z14</f>
        <v>2973.7701956074379</v>
      </c>
      <c r="AA75" s="3">
        <f>[1]VOC!AA14</f>
        <v>2811.2724203827943</v>
      </c>
      <c r="AB75" s="3">
        <f>[1]VOC!AB14</f>
        <v>2891.4999905274517</v>
      </c>
      <c r="AC75" s="3">
        <f>[1]VOC!AC14</f>
        <v>2971.7275606721091</v>
      </c>
      <c r="AD75" s="3">
        <f>[1]VOC!AD14</f>
        <v>3051.9551308167665</v>
      </c>
      <c r="AE75" s="3">
        <f>[1]VOC!AE14</f>
        <v>3025.3768611804976</v>
      </c>
      <c r="AF75" s="3">
        <f>[1]VOC!AF14</f>
        <v>2998.7985915442287</v>
      </c>
      <c r="AG75" s="3">
        <f>[1]VOC!AG14</f>
        <v>2972.2203219079597</v>
      </c>
      <c r="AH75" s="3">
        <f>[1]VOC!AH14</f>
        <v>2972.2203219079597</v>
      </c>
      <c r="AI75" s="3">
        <f>[1]VOC!AI14</f>
        <v>2972.2203219079597</v>
      </c>
    </row>
    <row r="76" spans="1:72" s="5" customFormat="1" ht="13" x14ac:dyDescent="0.15">
      <c r="A76" s="4" t="str">
        <f>[2]VOC!A9</f>
        <v>FUEL COMB. OTHER</v>
      </c>
      <c r="B76" s="4">
        <f>[2]VOC!B9</f>
        <v>541</v>
      </c>
      <c r="C76" s="4">
        <f>[2]VOC!C9</f>
        <v>470</v>
      </c>
      <c r="D76" s="4">
        <f>[2]VOC!D9</f>
        <v>848</v>
      </c>
      <c r="E76" s="4">
        <f>[2]VOC!E9</f>
        <v>1403</v>
      </c>
      <c r="F76" s="4">
        <f>[2]VOC!F9</f>
        <v>776</v>
      </c>
      <c r="G76" s="4">
        <f>[2]VOC!G9</f>
        <v>835</v>
      </c>
      <c r="H76" s="4">
        <f>[2]VOC!H9</f>
        <v>884</v>
      </c>
      <c r="I76" s="4">
        <f>[2]VOC!I9</f>
        <v>762</v>
      </c>
      <c r="J76" s="4">
        <f>[2]VOC!J9</f>
        <v>748</v>
      </c>
      <c r="K76" s="4">
        <f>[2]VOC!K9</f>
        <v>823</v>
      </c>
      <c r="L76" s="4">
        <f>[2]VOC!L9</f>
        <v>893.31700000000001</v>
      </c>
      <c r="M76" s="4">
        <f>[2]VOC!M9</f>
        <v>892.73699999999997</v>
      </c>
      <c r="N76" s="4">
        <f>[2]VOC!N9</f>
        <v>889.47400000000005</v>
      </c>
      <c r="O76" s="4">
        <f>[2]VOC!O9</f>
        <v>919</v>
      </c>
      <c r="P76" s="4">
        <f>[2]VOC!P9</f>
        <v>949.00400000000002</v>
      </c>
      <c r="Q76" s="4">
        <f>[2]VOC!Q9</f>
        <v>949.85900000000004</v>
      </c>
      <c r="R76" s="4">
        <f>[2]VOC!R9</f>
        <v>340.52683139999999</v>
      </c>
      <c r="S76" s="4">
        <f>[2]VOC!S9</f>
        <v>356.05859591000001</v>
      </c>
      <c r="T76" s="4">
        <f>[2]VOC!T9</f>
        <v>362.66415991000002</v>
      </c>
      <c r="U76" s="4">
        <f>[2]VOC!U9</f>
        <v>378.33566925000002</v>
      </c>
      <c r="V76" s="4">
        <f>[2]VOC!V9</f>
        <v>326.85621522999998</v>
      </c>
      <c r="W76" s="4">
        <f>[2]VOC!W9</f>
        <v>357.89129797999999</v>
      </c>
      <c r="X76" s="4">
        <f>[2]VOC!X9</f>
        <v>396.76610751999999</v>
      </c>
      <c r="Y76" s="4">
        <f>[2]VOC!Y9</f>
        <v>422.49225251000001</v>
      </c>
      <c r="Z76" s="4">
        <f>[2]VOC!Z9</f>
        <v>450.59477738999999</v>
      </c>
      <c r="AA76" s="4">
        <f>[2]VOC!AA9</f>
        <v>438.09294976000001</v>
      </c>
      <c r="AB76" s="4">
        <f>[2]VOC!AB9</f>
        <v>371.81219249999998</v>
      </c>
      <c r="AC76" s="4">
        <f>[2]VOC!AC9</f>
        <v>474.88870035000002</v>
      </c>
      <c r="AD76" s="4">
        <f>[2]VOC!AD9</f>
        <v>480.33966693000002</v>
      </c>
      <c r="AE76" s="4">
        <f>[2]VOC!AE9</f>
        <v>426.49705125999998</v>
      </c>
      <c r="AF76" s="4">
        <f>[2]VOC!AF9</f>
        <v>373.08894006000003</v>
      </c>
      <c r="AG76" s="4">
        <f>[2]VOC!AG9</f>
        <v>361.8491755</v>
      </c>
      <c r="AH76" s="4">
        <f>[2]VOC!AH9</f>
        <v>435.18835437000001</v>
      </c>
      <c r="AI76" s="4">
        <f>[2]VOC!AI9</f>
        <v>452.20693227999999</v>
      </c>
      <c r="AJ76" s="4">
        <f>[2]VOC!AJ9</f>
        <v>488.84536162000001</v>
      </c>
      <c r="AK76" s="4">
        <f>[2]VOC!AK9</f>
        <v>486.78789685999999</v>
      </c>
      <c r="AL76" s="4">
        <f>[2]VOC!AL9</f>
        <v>486.80010715999998</v>
      </c>
    </row>
    <row r="77" spans="1:72" s="5" customFormat="1" ht="13" x14ac:dyDescent="0.15">
      <c r="A77" s="4" t="str">
        <f>[2]VOC!A12</f>
        <v>PETROLEUM &amp; RELATED INDUSTRIES</v>
      </c>
      <c r="B77" s="4">
        <f>[2]VOC!B12</f>
        <v>1194</v>
      </c>
      <c r="C77" s="4">
        <f>[2]VOC!C12</f>
        <v>1342</v>
      </c>
      <c r="D77" s="4">
        <f>[2]VOC!D12</f>
        <v>1440</v>
      </c>
      <c r="E77" s="4">
        <f>[2]VOC!E12</f>
        <v>703</v>
      </c>
      <c r="F77" s="4">
        <f>[2]VOC!F12</f>
        <v>611</v>
      </c>
      <c r="G77" s="4">
        <f>[2]VOC!G12</f>
        <v>640</v>
      </c>
      <c r="H77" s="4">
        <f>[2]VOC!H12</f>
        <v>632</v>
      </c>
      <c r="I77" s="4">
        <f>[2]VOC!I12</f>
        <v>649</v>
      </c>
      <c r="J77" s="4">
        <f>[2]VOC!J12</f>
        <v>647</v>
      </c>
      <c r="K77" s="4">
        <f>[2]VOC!K12</f>
        <v>642</v>
      </c>
      <c r="L77" s="4">
        <f>[2]VOC!L12</f>
        <v>476.94900000000001</v>
      </c>
      <c r="M77" s="4">
        <f>[2]VOC!M12</f>
        <v>487.28100000000001</v>
      </c>
      <c r="N77" s="4">
        <f>[2]VOC!N12</f>
        <v>484.55500000000001</v>
      </c>
      <c r="O77" s="4">
        <f>[2]VOC!O12</f>
        <v>456.76400000000001</v>
      </c>
      <c r="P77" s="4">
        <f>[2]VOC!P12</f>
        <v>428.47</v>
      </c>
      <c r="Q77" s="4">
        <f>[2]VOC!Q12</f>
        <v>440.839</v>
      </c>
      <c r="R77" s="4">
        <f>[2]VOC!R12</f>
        <v>2116.2065966999999</v>
      </c>
      <c r="S77" s="4">
        <f>[2]VOC!S12</f>
        <v>2158.2301213000001</v>
      </c>
      <c r="T77" s="4">
        <f>[2]VOC!T12</f>
        <v>2214.3123065</v>
      </c>
      <c r="U77" s="4">
        <f>[2]VOC!U12</f>
        <v>2286.3866357000002</v>
      </c>
      <c r="V77" s="4">
        <f>[2]VOC!V12</f>
        <v>2385.1828415999998</v>
      </c>
      <c r="W77" s="4">
        <f>[2]VOC!W12</f>
        <v>2436.5813753000002</v>
      </c>
      <c r="X77" s="4">
        <f>[2]VOC!X12</f>
        <v>2564.4628075999999</v>
      </c>
      <c r="Y77" s="4">
        <f>[2]VOC!Y12</f>
        <v>2349.9213565999999</v>
      </c>
      <c r="Z77" s="4">
        <f>[2]VOC!Z12</f>
        <v>2367.6967500999999</v>
      </c>
      <c r="AA77" s="4">
        <f>[2]VOC!AA12</f>
        <v>2623.6227604000001</v>
      </c>
      <c r="AB77" s="4">
        <f>[2]VOC!AB12</f>
        <v>3055.6962874000001</v>
      </c>
      <c r="AC77" s="4">
        <f>[2]VOC!AC12</f>
        <v>2723.9572460999998</v>
      </c>
      <c r="AD77" s="4">
        <f>[2]VOC!AD12</f>
        <v>3080.7584691000002</v>
      </c>
      <c r="AE77" s="4">
        <f>[2]VOC!AE12</f>
        <v>3109.3586411000001</v>
      </c>
      <c r="AF77" s="4">
        <f>[2]VOC!AF12</f>
        <v>2669.4057968000002</v>
      </c>
      <c r="AG77" s="4">
        <f>[2]VOC!AG12</f>
        <v>2579.1983042000002</v>
      </c>
      <c r="AH77" s="4">
        <f>[2]VOC!AH12</f>
        <v>2699.4920696999998</v>
      </c>
      <c r="AI77" s="4">
        <f>[2]VOC!AI12</f>
        <v>2671.7297821000002</v>
      </c>
      <c r="AJ77" s="4">
        <f>[2]VOC!AJ12</f>
        <v>2710.2503861</v>
      </c>
      <c r="AK77" s="4">
        <f>[2]VOC!AK12</f>
        <v>3018.1698290999998</v>
      </c>
      <c r="AL77" s="4">
        <f>[2]VOC!AL12</f>
        <v>3017.6030818999998</v>
      </c>
    </row>
    <row r="78" spans="1:72" s="5" customFormat="1" ht="13" x14ac:dyDescent="0.15">
      <c r="A78" s="4" t="str">
        <f>[2]VOC!A14</f>
        <v>SOLVENT UTILIZATION</v>
      </c>
      <c r="B78" s="4">
        <f>[2]VOC!B14</f>
        <v>7174</v>
      </c>
      <c r="C78" s="4">
        <f>[2]VOC!C14</f>
        <v>5651</v>
      </c>
      <c r="D78" s="4">
        <f>[2]VOC!D14</f>
        <v>6584</v>
      </c>
      <c r="E78" s="4">
        <f>[2]VOC!E14</f>
        <v>5699</v>
      </c>
      <c r="F78" s="4">
        <f>[2]VOC!F14</f>
        <v>5750</v>
      </c>
      <c r="G78" s="4">
        <f>[2]VOC!G14</f>
        <v>5782</v>
      </c>
      <c r="H78" s="4">
        <f>[2]VOC!H14</f>
        <v>5901</v>
      </c>
      <c r="I78" s="4">
        <f>[2]VOC!I14</f>
        <v>6016</v>
      </c>
      <c r="J78" s="4">
        <f>[2]VOC!J14</f>
        <v>6162</v>
      </c>
      <c r="K78" s="4">
        <f>[2]VOC!K14</f>
        <v>6183</v>
      </c>
      <c r="L78" s="4">
        <f>[2]VOC!L14</f>
        <v>5476.63</v>
      </c>
      <c r="M78" s="4">
        <f>[2]VOC!M14</f>
        <v>5620.7929999999997</v>
      </c>
      <c r="N78" s="4">
        <f>[2]VOC!N14</f>
        <v>5149.3100000000004</v>
      </c>
      <c r="O78" s="4">
        <f>[2]VOC!O14</f>
        <v>5035.5069999999996</v>
      </c>
      <c r="P78" s="4">
        <f>[2]VOC!P14</f>
        <v>4831.4120000000003</v>
      </c>
      <c r="Q78" s="4">
        <f>[2]VOC!Q14</f>
        <v>5012.22</v>
      </c>
      <c r="R78" s="4">
        <f>[2]VOC!R14</f>
        <v>2729.0028167</v>
      </c>
      <c r="S78" s="4">
        <f>[2]VOC!S14</f>
        <v>2693.6577232999998</v>
      </c>
      <c r="T78" s="4">
        <f>[2]VOC!T14</f>
        <v>2945.5890241000002</v>
      </c>
      <c r="U78" s="4">
        <f>[2]VOC!U14</f>
        <v>2969.1156679999999</v>
      </c>
      <c r="V78" s="4">
        <f>[2]VOC!V14</f>
        <v>2981.9127091999999</v>
      </c>
      <c r="W78" s="4">
        <f>[2]VOC!W14</f>
        <v>2956.3005702999999</v>
      </c>
      <c r="X78" s="4">
        <f>[2]VOC!X14</f>
        <v>2771.1717269999999</v>
      </c>
      <c r="Y78" s="4">
        <f>[2]VOC!Y14</f>
        <v>2424.5603348</v>
      </c>
      <c r="Z78" s="4">
        <f>[2]VOC!Z14</f>
        <v>2472.9333428</v>
      </c>
      <c r="AA78" s="4">
        <f>[2]VOC!AA14</f>
        <v>2502.6521376000001</v>
      </c>
      <c r="AB78" s="4">
        <f>[2]VOC!AB14</f>
        <v>2652.9667450000002</v>
      </c>
      <c r="AC78" s="4">
        <f>[2]VOC!AC14</f>
        <v>2596.5950213000001</v>
      </c>
      <c r="AD78" s="4">
        <f>[2]VOC!AD14</f>
        <v>2534.9735946999999</v>
      </c>
      <c r="AE78" s="4">
        <f>[2]VOC!AE14</f>
        <v>2545.3041300999998</v>
      </c>
      <c r="AF78" s="4">
        <f>[2]VOC!AF14</f>
        <v>2822.4121828000002</v>
      </c>
      <c r="AG78" s="4">
        <f>[2]VOC!AG14</f>
        <v>2741.3726284999998</v>
      </c>
      <c r="AH78" s="4">
        <f>[2]VOC!AH14</f>
        <v>2708.0669699999999</v>
      </c>
      <c r="AI78" s="4">
        <f>[2]VOC!AI14</f>
        <v>2567.4110590999999</v>
      </c>
      <c r="AJ78" s="4">
        <f>[2]VOC!AJ14</f>
        <v>2761.1086857999999</v>
      </c>
      <c r="AK78" s="4">
        <f>[2]VOC!AK14</f>
        <v>2906.587258</v>
      </c>
      <c r="AL78" s="4">
        <f>[2]VOC!AL14</f>
        <v>2908.2484863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D65B2-2F16-DF43-8E1A-7C369DE05039}">
  <dimension ref="A1:AL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3" sqref="A23:E23"/>
    </sheetView>
  </sheetViews>
  <sheetFormatPr baseColWidth="10" defaultRowHeight="16" x14ac:dyDescent="0.2"/>
  <cols>
    <col min="1" max="1" width="26.1640625" customWidth="1"/>
    <col min="5" max="5" width="12.83203125" bestFit="1" customWidth="1"/>
  </cols>
  <sheetData>
    <row r="1" spans="1:38" s="5" customFormat="1" ht="13" x14ac:dyDescent="0.15">
      <c r="A1" s="1" t="s">
        <v>0</v>
      </c>
      <c r="B1" s="2">
        <v>1970</v>
      </c>
      <c r="C1" s="2">
        <v>1975</v>
      </c>
      <c r="D1" s="2">
        <v>1980</v>
      </c>
      <c r="E1" s="2">
        <v>1985</v>
      </c>
      <c r="F1" s="2">
        <v>1990</v>
      </c>
      <c r="G1" s="2">
        <v>1991</v>
      </c>
      <c r="H1" s="2">
        <v>1992</v>
      </c>
      <c r="I1" s="2">
        <v>1993</v>
      </c>
      <c r="J1" s="2">
        <v>1994</v>
      </c>
      <c r="K1" s="2">
        <v>1995</v>
      </c>
      <c r="L1" s="2">
        <v>1996</v>
      </c>
      <c r="M1" s="2">
        <v>1997</v>
      </c>
      <c r="N1" s="2">
        <v>1998</v>
      </c>
      <c r="O1" s="2">
        <v>1999</v>
      </c>
      <c r="P1" s="2">
        <v>2000</v>
      </c>
      <c r="Q1" s="2">
        <v>2001</v>
      </c>
      <c r="R1" s="2">
        <v>2002</v>
      </c>
      <c r="S1" s="2">
        <v>2003</v>
      </c>
      <c r="T1" s="2">
        <v>2004</v>
      </c>
      <c r="U1" s="2">
        <v>2005</v>
      </c>
      <c r="V1" s="2">
        <v>2006</v>
      </c>
      <c r="W1" s="2">
        <v>2007</v>
      </c>
      <c r="X1" s="2">
        <v>2008</v>
      </c>
      <c r="Y1" s="2">
        <v>2009</v>
      </c>
      <c r="Z1" s="2">
        <v>2010</v>
      </c>
      <c r="AA1" s="2">
        <v>2011</v>
      </c>
      <c r="AB1" s="2">
        <v>2012</v>
      </c>
      <c r="AC1" s="2">
        <v>2013</v>
      </c>
      <c r="AD1" s="2">
        <v>2014</v>
      </c>
      <c r="AE1" s="2">
        <v>2015</v>
      </c>
      <c r="AF1" s="2">
        <v>2016</v>
      </c>
      <c r="AG1" s="2">
        <v>2017</v>
      </c>
      <c r="AH1" s="6">
        <v>2018</v>
      </c>
      <c r="AI1" s="6">
        <v>2019</v>
      </c>
      <c r="AJ1" s="6">
        <v>2020</v>
      </c>
      <c r="AK1" s="6">
        <v>2021</v>
      </c>
      <c r="AL1" s="6">
        <v>2022</v>
      </c>
    </row>
    <row r="2" spans="1:38" x14ac:dyDescent="0.2">
      <c r="A2" s="3" t="str">
        <f>[1]SO2!A17&amp;" (prev)"</f>
        <v>HIGHWAY VEHICLES (prev)</v>
      </c>
      <c r="B2" s="3">
        <f>[1]SO2!B17</f>
        <v>273</v>
      </c>
      <c r="C2" s="3">
        <f>[1]SO2!C17</f>
        <v>334</v>
      </c>
      <c r="D2" s="3">
        <f>[1]SO2!D17</f>
        <v>394</v>
      </c>
      <c r="E2" s="3">
        <f>[1]SO2!E17</f>
        <v>455</v>
      </c>
      <c r="F2" s="3">
        <f>[1]SO2!F17</f>
        <v>503</v>
      </c>
      <c r="G2" s="3">
        <f>[1]SO2!G17</f>
        <v>469</v>
      </c>
      <c r="H2" s="3">
        <f>[1]SO2!H17</f>
        <v>436</v>
      </c>
      <c r="I2" s="3">
        <f>[1]SO2!I17</f>
        <v>402</v>
      </c>
      <c r="J2" s="3">
        <f>[1]SO2!J17</f>
        <v>369</v>
      </c>
      <c r="K2" s="3">
        <f>[1]SO2!K17</f>
        <v>335</v>
      </c>
      <c r="L2" s="3">
        <f>[1]SO2!L17</f>
        <v>301.66485999999998</v>
      </c>
      <c r="M2" s="3">
        <f>[1]SO2!M17</f>
        <v>303.66233</v>
      </c>
      <c r="N2" s="3">
        <f>[1]SO2!N17</f>
        <v>300.39059999999995</v>
      </c>
      <c r="O2" s="3">
        <f>[1]SO2!O17</f>
        <v>300.43069000000003</v>
      </c>
      <c r="P2" s="3">
        <f>[1]SO2!P17</f>
        <v>259.57540999999998</v>
      </c>
      <c r="Q2" s="3">
        <f>[1]SO2!Q17</f>
        <v>247.74441000000002</v>
      </c>
      <c r="R2" s="3">
        <f>[1]SO2!R17</f>
        <v>285.81593361632326</v>
      </c>
      <c r="S2" s="3">
        <f>[1]SO2!S17</f>
        <v>247.75146046216705</v>
      </c>
      <c r="T2" s="3">
        <f>[1]SO2!T17</f>
        <v>209.68698730801083</v>
      </c>
      <c r="U2" s="3">
        <f>[1]SO2!U17</f>
        <v>171.62251415385458</v>
      </c>
      <c r="V2" s="3">
        <f>[1]SO2!V17</f>
        <v>106.893881802039</v>
      </c>
      <c r="W2" s="3">
        <f>[1]SO2!W17</f>
        <v>42.165249450223413</v>
      </c>
      <c r="X2" s="3">
        <f>[1]SO2!X17</f>
        <v>39.422822636404703</v>
      </c>
      <c r="Y2" s="3">
        <f>[1]SO2!Y17</f>
        <v>35.703865346010652</v>
      </c>
      <c r="Z2" s="3">
        <f>[1]SO2!Z17</f>
        <v>37.230686390782523</v>
      </c>
      <c r="AA2" s="3">
        <f>[1]SO2!AA17</f>
        <v>29.464856834214899</v>
      </c>
      <c r="AB2" s="3">
        <f>[1]SO2!AB17</f>
        <v>29.110777728073018</v>
      </c>
      <c r="AC2" s="3">
        <f>[1]SO2!AC17</f>
        <v>28.756698621931136</v>
      </c>
      <c r="AD2" s="3">
        <f>[1]SO2!AD17</f>
        <v>28.402619515789254</v>
      </c>
      <c r="AE2" s="3">
        <f>[1]SO2!AE17</f>
        <v>27.433037818168916</v>
      </c>
      <c r="AF2" s="3">
        <f>[1]SO2!AF17</f>
        <v>27.744034417089299</v>
      </c>
      <c r="AG2" s="3">
        <f>[1]SO2!AG17</f>
        <v>25.5056035756668</v>
      </c>
      <c r="AH2" s="3">
        <f>[1]SO2!AH17</f>
        <v>13.277588090646841</v>
      </c>
      <c r="AI2" s="3">
        <f>[1]SO2!AI17</f>
        <v>11.125900489226574</v>
      </c>
    </row>
    <row r="3" spans="1:38" x14ac:dyDescent="0.2">
      <c r="A3" s="3" t="str">
        <f>[1]SO2!A18&amp;" (prev)"</f>
        <v>OFF-HIGHWAY (prev)</v>
      </c>
      <c r="B3" s="3">
        <f>[1]SO2!B18</f>
        <v>278</v>
      </c>
      <c r="C3" s="3">
        <f>[1]SO2!C18</f>
        <v>301</v>
      </c>
      <c r="D3" s="3">
        <f>[1]SO2!D18</f>
        <v>323</v>
      </c>
      <c r="E3" s="3">
        <f>[1]SO2!E18</f>
        <v>354</v>
      </c>
      <c r="F3" s="3">
        <f>[1]SO2!F18</f>
        <v>371</v>
      </c>
      <c r="G3" s="3">
        <f>[1]SO2!G18</f>
        <v>379</v>
      </c>
      <c r="H3" s="3">
        <f>[1]SO2!H18</f>
        <v>385</v>
      </c>
      <c r="I3" s="3">
        <f>[1]SO2!I18</f>
        <v>392</v>
      </c>
      <c r="J3" s="3">
        <f>[1]SO2!J18</f>
        <v>399</v>
      </c>
      <c r="K3" s="3">
        <f>[1]SO2!K18</f>
        <v>406</v>
      </c>
      <c r="L3" s="3">
        <f>[1]SO2!L18</f>
        <v>413.12122999999997</v>
      </c>
      <c r="M3" s="3">
        <f>[1]SO2!M18</f>
        <v>421.73505999999998</v>
      </c>
      <c r="N3" s="3">
        <f>[1]SO2!N18</f>
        <v>431.67328000000003</v>
      </c>
      <c r="O3" s="3">
        <f>[1]SO2!O18</f>
        <v>475.375519</v>
      </c>
      <c r="P3" s="3">
        <f>[1]SO2!P18</f>
        <v>436.97895500000004</v>
      </c>
      <c r="Q3" s="3">
        <f>[1]SO2!Q18</f>
        <v>440.08677</v>
      </c>
      <c r="R3" s="3">
        <f>[1]SO2!R18</f>
        <v>725.45237796750553</v>
      </c>
      <c r="S3" s="3">
        <f>[1]SO2!S18</f>
        <v>653.73148948320136</v>
      </c>
      <c r="T3" s="3">
        <f>[1]SO2!T18</f>
        <v>582.0106009988973</v>
      </c>
      <c r="U3" s="3">
        <f>[1]SO2!U18</f>
        <v>510.28971251459313</v>
      </c>
      <c r="V3" s="3">
        <f>[1]SO2!V18</f>
        <v>398.74847677842592</v>
      </c>
      <c r="W3" s="3">
        <f>[1]SO2!W18</f>
        <v>287.20724104225872</v>
      </c>
      <c r="X3" s="3">
        <f>[1]SO2!X18</f>
        <v>201.06211811275628</v>
      </c>
      <c r="Y3" s="3">
        <f>[1]SO2!Y18</f>
        <v>207.06930772925153</v>
      </c>
      <c r="Z3" s="3">
        <f>[1]SO2!Z18</f>
        <v>121.05304704351978</v>
      </c>
      <c r="AA3" s="3">
        <f>[1]SO2!AA18</f>
        <v>127.13442460249956</v>
      </c>
      <c r="AB3" s="3">
        <f>[1]SO2!AB18</f>
        <v>107.70738405426459</v>
      </c>
      <c r="AC3" s="3">
        <f>[1]SO2!AC18</f>
        <v>88.280343506029624</v>
      </c>
      <c r="AD3" s="3">
        <f>[1]SO2!AD18</f>
        <v>68.853302957794654</v>
      </c>
      <c r="AE3" s="3">
        <f>[1]SO2!AE18</f>
        <v>58.569644126362569</v>
      </c>
      <c r="AF3" s="3">
        <f>[1]SO2!AF18</f>
        <v>35.472374105588003</v>
      </c>
      <c r="AG3" s="3">
        <f>[1]SO2!AG18</f>
        <v>38.002326463498399</v>
      </c>
      <c r="AH3" s="3">
        <f>[1]SO2!AH18</f>
        <v>38.428395645587116</v>
      </c>
      <c r="AI3" s="3">
        <f>[1]SO2!AI18</f>
        <v>38.428395645587116</v>
      </c>
    </row>
    <row r="4" spans="1:38" s="5" customFormat="1" ht="13" x14ac:dyDescent="0.15">
      <c r="A4" s="4" t="str">
        <f>[2]SO2!A17</f>
        <v>HIGHWAY VEHICLES</v>
      </c>
      <c r="B4" s="4">
        <f>[2]SO2!B17</f>
        <v>273</v>
      </c>
      <c r="C4" s="4">
        <f>[2]SO2!C17</f>
        <v>334</v>
      </c>
      <c r="D4" s="4">
        <f>[2]SO2!D17</f>
        <v>394</v>
      </c>
      <c r="E4" s="4">
        <f>[2]SO2!E17</f>
        <v>455</v>
      </c>
      <c r="F4" s="4">
        <f>[2]SO2!F17</f>
        <v>503</v>
      </c>
      <c r="G4" s="4">
        <f>[2]SO2!G17</f>
        <v>469</v>
      </c>
      <c r="H4" s="4">
        <f>[2]SO2!H17</f>
        <v>436</v>
      </c>
      <c r="I4" s="4">
        <f>[2]SO2!I17</f>
        <v>402</v>
      </c>
      <c r="J4" s="4">
        <f>[2]SO2!J17</f>
        <v>369</v>
      </c>
      <c r="K4" s="4">
        <f>[2]SO2!K17</f>
        <v>335</v>
      </c>
      <c r="L4" s="4">
        <f>[2]SO2!L17</f>
        <v>301.66485999999998</v>
      </c>
      <c r="M4" s="4">
        <f>[2]SO2!M17</f>
        <v>303.66233</v>
      </c>
      <c r="N4" s="4">
        <f>[2]SO2!N17</f>
        <v>300.39059999999995</v>
      </c>
      <c r="O4" s="4">
        <f>[2]SO2!O17</f>
        <v>300.43069000000003</v>
      </c>
      <c r="P4" s="4">
        <f>[2]SO2!P17</f>
        <v>259.57540999999998</v>
      </c>
      <c r="Q4" s="4">
        <f>[2]SO2!Q17</f>
        <v>247.74441000000002</v>
      </c>
      <c r="R4" s="4">
        <f>[2]SO2!R17</f>
        <v>243.52587204</v>
      </c>
      <c r="S4" s="4">
        <f>[2]SO2!S17</f>
        <v>246.76255609</v>
      </c>
      <c r="T4" s="4">
        <f>[2]SO2!T17</f>
        <v>181.8033829</v>
      </c>
      <c r="U4" s="4">
        <f>[2]SO2!U17</f>
        <v>117.26998902</v>
      </c>
      <c r="V4" s="4">
        <f>[2]SO2!V17</f>
        <v>107.72462432</v>
      </c>
      <c r="W4" s="4">
        <f>[2]SO2!W17</f>
        <v>38.452949902</v>
      </c>
      <c r="X4" s="4">
        <f>[2]SO2!X17</f>
        <v>36.157294506</v>
      </c>
      <c r="Y4" s="4">
        <f>[2]SO2!Y17</f>
        <v>34.353475082000003</v>
      </c>
      <c r="Z4" s="4">
        <f>[2]SO2!Z17</f>
        <v>35.387409269999999</v>
      </c>
      <c r="AA4" s="4">
        <f>[2]SO2!AA17</f>
        <v>27.247588214</v>
      </c>
      <c r="AB4" s="4">
        <f>[2]SO2!AB17</f>
        <v>27.890823864000001</v>
      </c>
      <c r="AC4" s="4">
        <f>[2]SO2!AC17</f>
        <v>27.431869605999999</v>
      </c>
      <c r="AD4" s="4">
        <f>[2]SO2!AD17</f>
        <v>27.763003034</v>
      </c>
      <c r="AE4" s="4">
        <f>[2]SO2!AE17</f>
        <v>26.515952532</v>
      </c>
      <c r="AF4" s="4">
        <f>[2]SO2!AF17</f>
        <v>26.153861798000001</v>
      </c>
      <c r="AG4" s="4">
        <f>[2]SO2!AG17</f>
        <v>23.565360106</v>
      </c>
      <c r="AH4" s="4">
        <f>[2]SO2!AH17</f>
        <v>22.788507231000001</v>
      </c>
      <c r="AI4" s="4">
        <f>[2]SO2!AI17</f>
        <v>16.771441446000001</v>
      </c>
      <c r="AJ4" s="4">
        <f>[2]SO2!AJ17</f>
        <v>9.8707804774000003</v>
      </c>
      <c r="AK4" s="4">
        <f>[2]SO2!AK17</f>
        <v>8.8985386897000005</v>
      </c>
      <c r="AL4" s="4">
        <f>[2]SO2!AL17</f>
        <v>10.088341078999999</v>
      </c>
    </row>
    <row r="5" spans="1:38" s="5" customFormat="1" ht="13" x14ac:dyDescent="0.15">
      <c r="A5" s="4" t="str">
        <f>[2]SO2!A18</f>
        <v>OFF-HIGHWAY</v>
      </c>
      <c r="B5" s="4">
        <f>[2]SO2!B18</f>
        <v>278</v>
      </c>
      <c r="C5" s="4">
        <f>[2]SO2!C18</f>
        <v>301</v>
      </c>
      <c r="D5" s="4">
        <f>[2]SO2!D18</f>
        <v>323</v>
      </c>
      <c r="E5" s="4">
        <f>[2]SO2!E18</f>
        <v>354</v>
      </c>
      <c r="F5" s="4">
        <f>[2]SO2!F18</f>
        <v>371</v>
      </c>
      <c r="G5" s="4">
        <f>[2]SO2!G18</f>
        <v>379</v>
      </c>
      <c r="H5" s="4">
        <f>[2]SO2!H18</f>
        <v>385</v>
      </c>
      <c r="I5" s="4">
        <f>[2]SO2!I18</f>
        <v>392</v>
      </c>
      <c r="J5" s="4">
        <f>[2]SO2!J18</f>
        <v>399</v>
      </c>
      <c r="K5" s="4">
        <f>[2]SO2!K18</f>
        <v>406</v>
      </c>
      <c r="L5" s="4">
        <f>[2]SO2!L18</f>
        <v>413.12122999999997</v>
      </c>
      <c r="M5" s="4">
        <f>[2]SO2!M18</f>
        <v>421.73505999999998</v>
      </c>
      <c r="N5" s="4">
        <f>[2]SO2!N18</f>
        <v>431.67328000000003</v>
      </c>
      <c r="O5" s="4">
        <f>[2]SO2!O18</f>
        <v>475.375519</v>
      </c>
      <c r="P5" s="4">
        <f>[2]SO2!P18</f>
        <v>436.97895500000004</v>
      </c>
      <c r="Q5" s="4">
        <f>[2]SO2!Q18</f>
        <v>440.08677</v>
      </c>
      <c r="R5" s="4">
        <f>[2]SO2!R18</f>
        <v>660.08195609999996</v>
      </c>
      <c r="S5" s="4">
        <f>[2]SO2!S18</f>
        <v>699.21803563000003</v>
      </c>
      <c r="T5" s="4">
        <f>[2]SO2!T18</f>
        <v>674.74803353000004</v>
      </c>
      <c r="U5" s="4">
        <f>[2]SO2!U18</f>
        <v>681.11055982000005</v>
      </c>
      <c r="V5" s="4">
        <f>[2]SO2!V18</f>
        <v>617.29782181999997</v>
      </c>
      <c r="W5" s="4">
        <f>[2]SO2!W18</f>
        <v>250.96246436999999</v>
      </c>
      <c r="X5" s="4">
        <f>[2]SO2!X18</f>
        <v>183.77912443</v>
      </c>
      <c r="Y5" s="4">
        <f>[2]SO2!Y18</f>
        <v>163.96500306999999</v>
      </c>
      <c r="Z5" s="4">
        <f>[2]SO2!Z18</f>
        <v>129.69642077</v>
      </c>
      <c r="AA5" s="4">
        <f>[2]SO2!AA18</f>
        <v>118.96586421000001</v>
      </c>
      <c r="AB5" s="4">
        <f>[2]SO2!AB18</f>
        <v>82.612196014000006</v>
      </c>
      <c r="AC5" s="4">
        <f>[2]SO2!AC18</f>
        <v>83.120007713000007</v>
      </c>
      <c r="AD5" s="4">
        <f>[2]SO2!AD18</f>
        <v>84.395830685000007</v>
      </c>
      <c r="AE5" s="4">
        <f>[2]SO2!AE18</f>
        <v>26.42675165</v>
      </c>
      <c r="AF5" s="4">
        <f>[2]SO2!AF18</f>
        <v>23.712814059999999</v>
      </c>
      <c r="AG5" s="4">
        <f>[2]SO2!AG18</f>
        <v>27.151388784000002</v>
      </c>
      <c r="AH5" s="4">
        <f>[2]SO2!AH18</f>
        <v>27.125179111000001</v>
      </c>
      <c r="AI5" s="4">
        <f>[2]SO2!AI18</f>
        <v>27.439129748999999</v>
      </c>
      <c r="AJ5" s="4">
        <f>[2]SO2!AJ18</f>
        <v>15.440410075000001</v>
      </c>
      <c r="AK5" s="4">
        <f>[2]SO2!AK18</f>
        <v>17.752772942</v>
      </c>
      <c r="AL5" s="4">
        <f>[2]SO2!AL18</f>
        <v>17.757305563999999</v>
      </c>
    </row>
    <row r="8" spans="1:38" x14ac:dyDescent="0.2">
      <c r="B8" t="s">
        <v>3</v>
      </c>
    </row>
    <row r="9" spans="1:38" x14ac:dyDescent="0.2">
      <c r="B9" t="s">
        <v>4</v>
      </c>
      <c r="C9" t="s">
        <v>1</v>
      </c>
      <c r="D9" t="s">
        <v>2</v>
      </c>
    </row>
    <row r="10" spans="1:38" x14ac:dyDescent="0.2">
      <c r="A10" s="4" t="str">
        <f>[2]SO2!A7</f>
        <v>FUEL COMB. ELEC. UTIL.</v>
      </c>
      <c r="B10" s="3">
        <f>[1]SO2!R7</f>
        <v>10436.083690947704</v>
      </c>
      <c r="C10" s="4">
        <f>[2]SO2!R7</f>
        <v>10425.924895</v>
      </c>
      <c r="D10" s="4">
        <f t="shared" ref="D10:D23" si="0">C10-B10</f>
        <v>-10.158795947703766</v>
      </c>
      <c r="E10" s="7">
        <f>IF(C10&lt;&gt;0,D10/C10,"")</f>
        <v>-9.7437839328534366E-4</v>
      </c>
    </row>
    <row r="11" spans="1:38" x14ac:dyDescent="0.2">
      <c r="A11" s="4" t="str">
        <f>[2]SO2!A8</f>
        <v>FUEL COMB. INDUSTRIAL</v>
      </c>
      <c r="B11" s="3">
        <f>[1]SO2!R8</f>
        <v>1786.02920648894</v>
      </c>
      <c r="C11" s="4">
        <f>[2]SO2!R8</f>
        <v>1737.0419162999999</v>
      </c>
      <c r="D11" s="4">
        <f t="shared" si="0"/>
        <v>-48.987290188940051</v>
      </c>
      <c r="E11" s="7">
        <f t="shared" ref="E11:E23" si="1">IF(C11&lt;&gt;0,D11/C11,"")</f>
        <v>-2.820155905810599E-2</v>
      </c>
    </row>
    <row r="12" spans="1:38" x14ac:dyDescent="0.2">
      <c r="A12" s="4" t="str">
        <f>[2]SO2!A9</f>
        <v>FUEL COMB. OTHER</v>
      </c>
      <c r="B12" s="3">
        <f>[1]SO2!R9</f>
        <v>578.86964928142459</v>
      </c>
      <c r="C12" s="4">
        <f>[2]SO2!R9</f>
        <v>579.44496762000006</v>
      </c>
      <c r="D12" s="4">
        <f t="shared" si="0"/>
        <v>0.57531833857547099</v>
      </c>
      <c r="E12" s="7">
        <f t="shared" si="1"/>
        <v>9.9287830721616461E-4</v>
      </c>
    </row>
    <row r="13" spans="1:38" x14ac:dyDescent="0.2">
      <c r="A13" s="4" t="str">
        <f>[2]SO2!A10</f>
        <v>CHEMICAL &amp; ALLIED PRODUCT MFG</v>
      </c>
      <c r="B13" s="3">
        <f>[1]SO2!R10</f>
        <v>259.09939545220357</v>
      </c>
      <c r="C13" s="4">
        <f>[2]SO2!R10</f>
        <v>259.09939635000001</v>
      </c>
      <c r="D13" s="4">
        <f t="shared" si="0"/>
        <v>8.9779643985821167E-7</v>
      </c>
      <c r="E13" s="7">
        <f t="shared" si="1"/>
        <v>3.4650657334818283E-9</v>
      </c>
    </row>
    <row r="14" spans="1:38" x14ac:dyDescent="0.2">
      <c r="A14" s="4" t="str">
        <f>[2]SO2!A11</f>
        <v>METALS PROCESSING</v>
      </c>
      <c r="B14" s="3">
        <f>[1]SO2!R11</f>
        <v>212.95500189338239</v>
      </c>
      <c r="C14" s="4">
        <f>[2]SO2!R11</f>
        <v>212.94528890000001</v>
      </c>
      <c r="D14" s="4">
        <f t="shared" si="0"/>
        <v>-9.712993382379409E-3</v>
      </c>
      <c r="E14" s="7">
        <f t="shared" si="1"/>
        <v>-4.5612623939948586E-5</v>
      </c>
    </row>
    <row r="15" spans="1:38" x14ac:dyDescent="0.2">
      <c r="A15" s="4" t="str">
        <f>[2]SO2!A12</f>
        <v>PETROLEUM &amp; RELATED INDUSTRIES</v>
      </c>
      <c r="B15" s="3">
        <f>[1]SO2!R12</f>
        <v>256.66710354183527</v>
      </c>
      <c r="C15" s="4">
        <f>[2]SO2!R12</f>
        <v>289.98513643000001</v>
      </c>
      <c r="D15" s="4">
        <f t="shared" si="0"/>
        <v>33.318032888164737</v>
      </c>
      <c r="E15" s="7">
        <f t="shared" si="1"/>
        <v>0.11489565740624583</v>
      </c>
    </row>
    <row r="16" spans="1:38" x14ac:dyDescent="0.2">
      <c r="A16" s="4" t="str">
        <f>[2]SO2!A13</f>
        <v>OTHER INDUSTRIAL PROCESSES</v>
      </c>
      <c r="B16" s="3">
        <f>[1]SO2!R13</f>
        <v>325.13085675319996</v>
      </c>
      <c r="C16" s="4">
        <f>[2]SO2!R13</f>
        <v>326.53275712999999</v>
      </c>
      <c r="D16" s="4">
        <f t="shared" si="0"/>
        <v>1.4019003768000289</v>
      </c>
      <c r="E16" s="7">
        <f t="shared" si="1"/>
        <v>4.2932917025592654E-3</v>
      </c>
    </row>
    <row r="17" spans="1:5" x14ac:dyDescent="0.2">
      <c r="A17" s="4" t="str">
        <f>[2]SO2!A14</f>
        <v>SOLVENT UTILIZATION</v>
      </c>
      <c r="B17" s="3">
        <f>[1]SO2!R14</f>
        <v>0.23673921986580007</v>
      </c>
      <c r="C17" s="4">
        <f>[2]SO2!R14</f>
        <v>0</v>
      </c>
      <c r="D17" s="4">
        <f t="shared" si="0"/>
        <v>-0.23673921986580007</v>
      </c>
      <c r="E17" s="7" t="str">
        <f t="shared" si="1"/>
        <v/>
      </c>
    </row>
    <row r="18" spans="1:5" x14ac:dyDescent="0.2">
      <c r="A18" s="4" t="str">
        <f>[2]SO2!A15</f>
        <v>STORAGE &amp; TRANSPORT</v>
      </c>
      <c r="B18" s="3">
        <f>[1]SO2!R15</f>
        <v>4.6196707739005998</v>
      </c>
      <c r="C18" s="4">
        <f>[2]SO2!R15</f>
        <v>4.6046159550999999</v>
      </c>
      <c r="D18" s="4">
        <f t="shared" si="0"/>
        <v>-1.505481880059989E-2</v>
      </c>
      <c r="E18" s="7">
        <f t="shared" si="1"/>
        <v>-3.2695058496518934E-3</v>
      </c>
    </row>
    <row r="19" spans="1:5" x14ac:dyDescent="0.2">
      <c r="A19" s="4" t="str">
        <f>[2]SO2!A16</f>
        <v>WASTE DISPOSAL &amp; RECYCLING</v>
      </c>
      <c r="B19" s="3">
        <f>[1]SO2!R16</f>
        <v>26.157681284572956</v>
      </c>
      <c r="C19" s="4">
        <f>[2]SO2!R16</f>
        <v>23.336211192</v>
      </c>
      <c r="D19" s="4">
        <f t="shared" si="0"/>
        <v>-2.8214700925729552</v>
      </c>
      <c r="E19" s="7">
        <f t="shared" si="1"/>
        <v>-0.1209052347597967</v>
      </c>
    </row>
    <row r="20" spans="1:5" x14ac:dyDescent="0.2">
      <c r="A20" s="4" t="str">
        <f>[2]SO2!A17</f>
        <v>HIGHWAY VEHICLES</v>
      </c>
      <c r="B20" s="3">
        <f>[1]SO2!R17</f>
        <v>285.81593361632326</v>
      </c>
      <c r="C20" s="4">
        <f>[2]SO2!R17</f>
        <v>243.52587204</v>
      </c>
      <c r="D20" s="4">
        <f t="shared" si="0"/>
        <v>-42.290061576323268</v>
      </c>
      <c r="E20" s="7">
        <f t="shared" si="1"/>
        <v>-0.17365736634905457</v>
      </c>
    </row>
    <row r="21" spans="1:5" x14ac:dyDescent="0.2">
      <c r="A21" s="4" t="str">
        <f>[2]SO2!A18</f>
        <v>OFF-HIGHWAY</v>
      </c>
      <c r="B21" s="3">
        <f>[1]SO2!R18</f>
        <v>725.45237796750553</v>
      </c>
      <c r="C21" s="4">
        <f>[2]SO2!R18</f>
        <v>660.08195609999996</v>
      </c>
      <c r="D21" s="4">
        <f t="shared" si="0"/>
        <v>-65.37042186750557</v>
      </c>
      <c r="E21" s="7">
        <f t="shared" si="1"/>
        <v>-9.9033796126980017E-2</v>
      </c>
    </row>
    <row r="22" spans="1:5" x14ac:dyDescent="0.2">
      <c r="A22" s="4" t="str">
        <f>[2]SO2!A19</f>
        <v>MISCELLANEOUS</v>
      </c>
      <c r="B22" s="3">
        <f>[1]SO2!R19</f>
        <v>134.94766473039971</v>
      </c>
      <c r="C22" s="4">
        <f>[2]SO2!R19</f>
        <v>82.960585494</v>
      </c>
      <c r="D22" s="4">
        <f t="shared" si="0"/>
        <v>-51.987079236399708</v>
      </c>
      <c r="E22" s="7">
        <f t="shared" si="1"/>
        <v>-0.62664793078346337</v>
      </c>
    </row>
    <row r="23" spans="1:5" x14ac:dyDescent="0.2">
      <c r="A23" s="8" t="s">
        <v>5</v>
      </c>
      <c r="B23" s="9">
        <f>SUM(B10:B21)</f>
        <v>14897.117307220857</v>
      </c>
      <c r="C23" s="9">
        <f>SUM(C10:C21)</f>
        <v>14762.523013017102</v>
      </c>
      <c r="D23" s="8">
        <f t="shared" si="0"/>
        <v>-134.59429420375454</v>
      </c>
      <c r="E23" s="10">
        <f t="shared" si="1"/>
        <v>-9.1172961481634108E-3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675A-27AE-CB46-90F3-2074279BA05E}">
  <dimension ref="A1:AL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3" sqref="A23:E23"/>
    </sheetView>
  </sheetViews>
  <sheetFormatPr baseColWidth="10" defaultRowHeight="16" x14ac:dyDescent="0.2"/>
  <cols>
    <col min="1" max="1" width="26.1640625" customWidth="1"/>
    <col min="5" max="5" width="12.83203125" bestFit="1" customWidth="1"/>
  </cols>
  <sheetData>
    <row r="1" spans="1:38" s="5" customFormat="1" ht="13" x14ac:dyDescent="0.15">
      <c r="A1" s="1" t="s">
        <v>0</v>
      </c>
      <c r="B1" s="2">
        <v>1970</v>
      </c>
      <c r="C1" s="2">
        <v>1975</v>
      </c>
      <c r="D1" s="2">
        <v>1980</v>
      </c>
      <c r="E1" s="2">
        <v>1985</v>
      </c>
      <c r="F1" s="2">
        <v>1990</v>
      </c>
      <c r="G1" s="2">
        <v>1991</v>
      </c>
      <c r="H1" s="2">
        <v>1992</v>
      </c>
      <c r="I1" s="2">
        <v>1993</v>
      </c>
      <c r="J1" s="2">
        <v>1994</v>
      </c>
      <c r="K1" s="2">
        <v>1995</v>
      </c>
      <c r="L1" s="2">
        <v>1996</v>
      </c>
      <c r="M1" s="2">
        <v>1997</v>
      </c>
      <c r="N1" s="2">
        <v>1998</v>
      </c>
      <c r="O1" s="2">
        <v>1999</v>
      </c>
      <c r="P1" s="2">
        <v>2000</v>
      </c>
      <c r="Q1" s="2">
        <v>2001</v>
      </c>
      <c r="R1" s="2">
        <v>2002</v>
      </c>
      <c r="S1" s="2">
        <v>2003</v>
      </c>
      <c r="T1" s="2">
        <v>2004</v>
      </c>
      <c r="U1" s="2">
        <v>2005</v>
      </c>
      <c r="V1" s="2">
        <v>2006</v>
      </c>
      <c r="W1" s="2">
        <v>2007</v>
      </c>
      <c r="X1" s="2">
        <v>2008</v>
      </c>
      <c r="Y1" s="2">
        <v>2009</v>
      </c>
      <c r="Z1" s="2">
        <v>2010</v>
      </c>
      <c r="AA1" s="2">
        <v>2011</v>
      </c>
      <c r="AB1" s="2">
        <v>2012</v>
      </c>
      <c r="AC1" s="2">
        <v>2013</v>
      </c>
      <c r="AD1" s="2">
        <v>2014</v>
      </c>
      <c r="AE1" s="2">
        <v>2015</v>
      </c>
      <c r="AF1" s="2">
        <v>2016</v>
      </c>
      <c r="AG1" s="2">
        <v>2017</v>
      </c>
      <c r="AH1" s="6">
        <v>2018</v>
      </c>
      <c r="AI1" s="6">
        <v>2019</v>
      </c>
      <c r="AJ1" s="6">
        <v>2020</v>
      </c>
      <c r="AK1" s="6">
        <v>2021</v>
      </c>
      <c r="AL1" s="6">
        <v>2022</v>
      </c>
    </row>
    <row r="2" spans="1:38" x14ac:dyDescent="0.2">
      <c r="A2" s="3" t="str">
        <f>[1]PM25Primary!A17&amp;" (prev)"</f>
        <v>HIGHWAY VEHICLES (prev)</v>
      </c>
      <c r="B2" s="3">
        <f>[1]PM25Primary!B17</f>
        <v>323</v>
      </c>
      <c r="C2" s="3">
        <f>[1]PM25Primary!C17</f>
        <v>308</v>
      </c>
      <c r="D2" s="3">
        <f>[1]PM25Primary!D17</f>
        <v>292</v>
      </c>
      <c r="E2" s="3">
        <f>[1]PM25Primary!E17</f>
        <v>276</v>
      </c>
      <c r="F2" s="3">
        <f>[1]PM25Primary!F17</f>
        <v>261</v>
      </c>
      <c r="G2" s="3">
        <f>[1]PM25Primary!G17</f>
        <v>245</v>
      </c>
      <c r="H2" s="3">
        <f>[1]PM25Primary!H17</f>
        <v>228.57900000000001</v>
      </c>
      <c r="I2" s="3">
        <f>[1]PM25Primary!I17</f>
        <v>215.53899999999999</v>
      </c>
      <c r="J2" s="3">
        <f>[1]PM25Primary!J17</f>
        <v>199.13399999999999</v>
      </c>
      <c r="K2" s="3">
        <f>[1]PM25Primary!K17</f>
        <v>183.89699999999999</v>
      </c>
      <c r="L2" s="3">
        <f>[1]PM25Primary!L17</f>
        <v>173.01900000000001</v>
      </c>
      <c r="M2" s="3">
        <f>[1]PM25Primary!M17</f>
        <v>157.238</v>
      </c>
      <c r="N2" s="3">
        <f>[1]PM25Primary!N17</f>
        <v>329.56318573579716</v>
      </c>
      <c r="O2" s="3">
        <f>[1]PM25Primary!O17</f>
        <v>322.34180918867895</v>
      </c>
      <c r="P2" s="3">
        <f>[1]PM25Primary!P17</f>
        <v>315.12043264156074</v>
      </c>
      <c r="Q2" s="3">
        <f>[1]PM25Primary!Q17</f>
        <v>307.89905609444253</v>
      </c>
      <c r="R2" s="3">
        <f>[1]PM25Primary!R17</f>
        <v>295.21552240116483</v>
      </c>
      <c r="S2" s="3">
        <f>[1]PM25Primary!S17</f>
        <v>282.53198870788714</v>
      </c>
      <c r="T2" s="3">
        <f>[1]PM25Primary!T17</f>
        <v>252.60300680730472</v>
      </c>
      <c r="U2" s="3">
        <f>[1]PM25Primary!U17</f>
        <v>224.19884058066103</v>
      </c>
      <c r="V2" s="3">
        <f>[1]PM25Primary!V17</f>
        <v>198.90475689604</v>
      </c>
      <c r="W2" s="3">
        <f>[1]PM25Primary!W17</f>
        <v>197.52798227035444</v>
      </c>
      <c r="X2" s="3">
        <f>[1]PM25Primary!X17</f>
        <v>186.04956656994997</v>
      </c>
      <c r="Y2" s="3">
        <f>[1]PM25Primary!Y17</f>
        <v>174.57115086954551</v>
      </c>
      <c r="Z2" s="3">
        <f>[1]PM25Primary!Z17</f>
        <v>163.09273516914101</v>
      </c>
      <c r="AA2" s="3">
        <f>[1]PM25Primary!AA17</f>
        <v>145.63414522060054</v>
      </c>
      <c r="AB2" s="3">
        <f>[1]PM25Primary!AB17</f>
        <v>118.919993552553</v>
      </c>
      <c r="AC2" s="3">
        <f>[1]PM25Primary!AC17</f>
        <v>114.069897752702</v>
      </c>
      <c r="AD2" s="3">
        <f>[1]PM25Primary!AD17</f>
        <v>113.5806151582977</v>
      </c>
      <c r="AE2" s="3">
        <f>[1]PM25Primary!AE17</f>
        <v>106.77990568057788</v>
      </c>
      <c r="AF2" s="3">
        <f>[1]PM25Primary!AF17</f>
        <v>0</v>
      </c>
      <c r="AG2" s="3">
        <f>[1]PM25Primary!AG17</f>
        <v>0</v>
      </c>
      <c r="AH2" s="3">
        <f>[1]PM25Primary!AH17</f>
        <v>0</v>
      </c>
      <c r="AI2" s="3">
        <f>[1]PM25Primary!AI17</f>
        <v>0</v>
      </c>
    </row>
    <row r="3" spans="1:38" x14ac:dyDescent="0.2">
      <c r="A3" s="3" t="str">
        <f>[1]PM25Primary!A18&amp;" (prev)"</f>
        <v>OFF-HIGHWAY (prev)</v>
      </c>
      <c r="B3" s="3">
        <f>[1]PM25Primary!B18</f>
        <v>300</v>
      </c>
      <c r="C3" s="3">
        <f>[1]PM25Primary!C18</f>
        <v>303</v>
      </c>
      <c r="D3" s="3">
        <f>[1]PM25Primary!D18</f>
        <v>305</v>
      </c>
      <c r="E3" s="3">
        <f>[1]PM25Primary!E18</f>
        <v>307</v>
      </c>
      <c r="F3" s="3">
        <f>[1]PM25Primary!F18</f>
        <v>309</v>
      </c>
      <c r="G3" s="3">
        <f>[1]PM25Primary!G18</f>
        <v>311</v>
      </c>
      <c r="H3" s="3">
        <f>[1]PM25Primary!H18</f>
        <v>312.92500000000001</v>
      </c>
      <c r="I3" s="3">
        <f>[1]PM25Primary!I18</f>
        <v>308.66199999999998</v>
      </c>
      <c r="J3" s="3">
        <f>[1]PM25Primary!J18</f>
        <v>304.28899999999999</v>
      </c>
      <c r="K3" s="3">
        <f>[1]PM25Primary!K18</f>
        <v>307.142</v>
      </c>
      <c r="L3" s="3">
        <f>[1]PM25Primary!L18</f>
        <v>295.245</v>
      </c>
      <c r="M3" s="3">
        <f>[1]PM25Primary!M18</f>
        <v>289.99</v>
      </c>
      <c r="N3" s="3">
        <f>[1]PM25Primary!N18</f>
        <v>337.96228349025273</v>
      </c>
      <c r="O3" s="3">
        <f>[1]PM25Primary!O18</f>
        <v>321.10225274459123</v>
      </c>
      <c r="P3" s="3">
        <f>[1]PM25Primary!P18</f>
        <v>304.24222199892972</v>
      </c>
      <c r="Q3" s="3">
        <f>[1]PM25Primary!Q18</f>
        <v>287.38219125326822</v>
      </c>
      <c r="R3" s="3">
        <f>[1]PM25Primary!R18</f>
        <v>267.12242384588666</v>
      </c>
      <c r="S3" s="3">
        <f>[1]PM25Primary!S18</f>
        <v>246.8626564385051</v>
      </c>
      <c r="T3" s="3">
        <f>[1]PM25Primary!T18</f>
        <v>236.35826811385985</v>
      </c>
      <c r="U3" s="3">
        <f>[1]PM25Primary!U18</f>
        <v>225.25436287585234</v>
      </c>
      <c r="V3" s="3">
        <f>[1]PM25Primary!V18</f>
        <v>213.41059557023834</v>
      </c>
      <c r="W3" s="3">
        <f>[1]PM25Primary!W18</f>
        <v>210.48582118800093</v>
      </c>
      <c r="X3" s="3">
        <f>[1]PM25Primary!X18</f>
        <v>198.94647063236869</v>
      </c>
      <c r="Y3" s="3">
        <f>[1]PM25Primary!Y18</f>
        <v>187.40712007673645</v>
      </c>
      <c r="Z3" s="3">
        <f>[1]PM25Primary!Z18</f>
        <v>175.86776952110418</v>
      </c>
      <c r="AA3" s="3">
        <f>[1]PM25Primary!AA18</f>
        <v>161.45635270699313</v>
      </c>
      <c r="AB3" s="3">
        <f>[1]PM25Primary!AB18</f>
        <v>138.75942579074399</v>
      </c>
      <c r="AC3" s="3">
        <f>[1]PM25Primary!AC18</f>
        <v>132.633519078771</v>
      </c>
      <c r="AD3" s="3">
        <f>[1]PM25Primary!AD18</f>
        <v>126.89756177617912</v>
      </c>
      <c r="AE3" s="3">
        <f>[1]PM25Primary!AE18</f>
        <v>126.89756177617912</v>
      </c>
      <c r="AF3" s="3">
        <f>[1]PM25Primary!AF18</f>
        <v>0</v>
      </c>
      <c r="AG3" s="3">
        <f>[1]PM25Primary!AG18</f>
        <v>0</v>
      </c>
      <c r="AH3" s="3">
        <f>[1]PM25Primary!AH18</f>
        <v>0</v>
      </c>
      <c r="AI3" s="3">
        <f>[1]PM25Primary!AI18</f>
        <v>0</v>
      </c>
    </row>
    <row r="4" spans="1:38" s="5" customFormat="1" ht="13" x14ac:dyDescent="0.15">
      <c r="A4" s="4" t="str">
        <f>[2]PM25Primary!A17</f>
        <v>HIGHWAY VEHICLES</v>
      </c>
      <c r="B4" s="4">
        <f>[2]PM25Primary!B17</f>
        <v>323</v>
      </c>
      <c r="C4" s="4">
        <f>[2]PM25Primary!C17</f>
        <v>308</v>
      </c>
      <c r="D4" s="4">
        <f>[2]PM25Primary!D17</f>
        <v>292</v>
      </c>
      <c r="E4" s="4">
        <f>[2]PM25Primary!E17</f>
        <v>276</v>
      </c>
      <c r="F4" s="4">
        <f>[2]PM25Primary!F17</f>
        <v>261</v>
      </c>
      <c r="G4" s="4">
        <f>[2]PM25Primary!G17</f>
        <v>245</v>
      </c>
      <c r="H4" s="4">
        <f>[2]PM25Primary!H17</f>
        <v>228.57900000000001</v>
      </c>
      <c r="I4" s="4">
        <f>[2]PM25Primary!I17</f>
        <v>215.53899999999999</v>
      </c>
      <c r="J4" s="4">
        <f>[2]PM25Primary!J17</f>
        <v>199.13399999999999</v>
      </c>
      <c r="K4" s="4">
        <f>[2]PM25Primary!K17</f>
        <v>183.89699999999999</v>
      </c>
      <c r="L4" s="4">
        <f>[2]PM25Primary!L17</f>
        <v>173.01900000000001</v>
      </c>
      <c r="M4" s="4">
        <f>[2]PM25Primary!M17</f>
        <v>157.238</v>
      </c>
      <c r="N4" s="4">
        <f>[2]PM25Primary!N17</f>
        <v>340.35475493000001</v>
      </c>
      <c r="O4" s="4">
        <f>[2]PM25Primary!O17</f>
        <v>337.36182450000001</v>
      </c>
      <c r="P4" s="4">
        <f>[2]PM25Primary!P17</f>
        <v>330.59656937</v>
      </c>
      <c r="Q4" s="4">
        <f>[2]PM25Primary!Q17</f>
        <v>317.1681069</v>
      </c>
      <c r="R4" s="4">
        <f>[2]PM25Primary!R17</f>
        <v>310.56583033999999</v>
      </c>
      <c r="S4" s="4">
        <f>[2]PM25Primary!S17</f>
        <v>268.24543576000002</v>
      </c>
      <c r="T4" s="4">
        <f>[2]PM25Primary!T17</f>
        <v>251.81105916000001</v>
      </c>
      <c r="U4" s="4">
        <f>[2]PM25Primary!U17</f>
        <v>226.72401010999999</v>
      </c>
      <c r="V4" s="4">
        <f>[2]PM25Primary!V17</f>
        <v>237.12985452999999</v>
      </c>
      <c r="W4" s="4">
        <f>[2]PM25Primary!W17</f>
        <v>201.20258931000001</v>
      </c>
      <c r="X4" s="4">
        <f>[2]PM25Primary!X17</f>
        <v>181.75602212000001</v>
      </c>
      <c r="Y4" s="4">
        <f>[2]PM25Primary!Y17</f>
        <v>169.52159470000001</v>
      </c>
      <c r="Z4" s="4">
        <f>[2]PM25Primary!Z17</f>
        <v>150.62417203999999</v>
      </c>
      <c r="AA4" s="4">
        <f>[2]PM25Primary!AA17</f>
        <v>132.45132946999999</v>
      </c>
      <c r="AB4" s="4">
        <f>[2]PM25Primary!AB17</f>
        <v>114.87786435</v>
      </c>
      <c r="AC4" s="4">
        <f>[2]PM25Primary!AC17</f>
        <v>100.93825064000001</v>
      </c>
      <c r="AD4" s="4">
        <f>[2]PM25Primary!AD17</f>
        <v>89.512593745000004</v>
      </c>
      <c r="AE4" s="4">
        <f>[2]PM25Primary!AE17</f>
        <v>95.519725417000004</v>
      </c>
      <c r="AF4" s="4">
        <f>[2]PM25Primary!AF17</f>
        <v>79.261548262999995</v>
      </c>
      <c r="AG4" s="4">
        <f>[2]PM25Primary!AG17</f>
        <v>75.24373104</v>
      </c>
      <c r="AH4" s="4">
        <f>[2]PM25Primary!AH17</f>
        <v>69.209752108000004</v>
      </c>
      <c r="AI4" s="4">
        <f>[2]PM25Primary!AI17</f>
        <v>63.175773274999997</v>
      </c>
      <c r="AJ4" s="4">
        <f>[2]PM25Primary!AJ17</f>
        <v>0</v>
      </c>
      <c r="AK4" s="4">
        <f>[2]PM25Primary!AK17</f>
        <v>0</v>
      </c>
      <c r="AL4" s="4">
        <f>[2]PM25Primary!AL17</f>
        <v>0</v>
      </c>
    </row>
    <row r="5" spans="1:38" s="5" customFormat="1" ht="13" x14ac:dyDescent="0.15">
      <c r="A5" s="4" t="str">
        <f>[2]PM25Primary!A18</f>
        <v>OFF-HIGHWAY</v>
      </c>
      <c r="B5" s="4">
        <f>[2]PM25Primary!B18</f>
        <v>300</v>
      </c>
      <c r="C5" s="4">
        <f>[2]PM25Primary!C18</f>
        <v>303</v>
      </c>
      <c r="D5" s="4">
        <f>[2]PM25Primary!D18</f>
        <v>305</v>
      </c>
      <c r="E5" s="4">
        <f>[2]PM25Primary!E18</f>
        <v>307</v>
      </c>
      <c r="F5" s="4">
        <f>[2]PM25Primary!F18</f>
        <v>309</v>
      </c>
      <c r="G5" s="4">
        <f>[2]PM25Primary!G18</f>
        <v>311</v>
      </c>
      <c r="H5" s="4">
        <f>[2]PM25Primary!H18</f>
        <v>312.92500000000001</v>
      </c>
      <c r="I5" s="4">
        <f>[2]PM25Primary!I18</f>
        <v>308.66199999999998</v>
      </c>
      <c r="J5" s="4">
        <f>[2]PM25Primary!J18</f>
        <v>304.28899999999999</v>
      </c>
      <c r="K5" s="4">
        <f>[2]PM25Primary!K18</f>
        <v>307.142</v>
      </c>
      <c r="L5" s="4">
        <f>[2]PM25Primary!L18</f>
        <v>295.245</v>
      </c>
      <c r="M5" s="4">
        <f>[2]PM25Primary!M18</f>
        <v>289.99</v>
      </c>
      <c r="N5" s="4">
        <f>[2]PM25Primary!N18</f>
        <v>272.28293833999999</v>
      </c>
      <c r="O5" s="4">
        <f>[2]PM25Primary!O18</f>
        <v>269.94972747000003</v>
      </c>
      <c r="P5" s="4">
        <f>[2]PM25Primary!P18</f>
        <v>258.28444435</v>
      </c>
      <c r="Q5" s="4">
        <f>[2]PM25Primary!Q18</f>
        <v>254.82802552000001</v>
      </c>
      <c r="R5" s="4">
        <f>[2]PM25Primary!R18</f>
        <v>242.14171339000001</v>
      </c>
      <c r="S5" s="4">
        <f>[2]PM25Primary!S18</f>
        <v>227.63626596</v>
      </c>
      <c r="T5" s="4">
        <f>[2]PM25Primary!T18</f>
        <v>213.52419325</v>
      </c>
      <c r="U5" s="4">
        <f>[2]PM25Primary!U18</f>
        <v>198.88111384000001</v>
      </c>
      <c r="V5" s="4">
        <f>[2]PM25Primary!V18</f>
        <v>189.88407236</v>
      </c>
      <c r="W5" s="4">
        <f>[2]PM25Primary!W18</f>
        <v>181.36456666000001</v>
      </c>
      <c r="X5" s="4">
        <f>[2]PM25Primary!X18</f>
        <v>172.32814934999999</v>
      </c>
      <c r="Y5" s="4">
        <f>[2]PM25Primary!Y18</f>
        <v>165.25918109</v>
      </c>
      <c r="Z5" s="4">
        <f>[2]PM25Primary!Z18</f>
        <v>158.86998194</v>
      </c>
      <c r="AA5" s="4">
        <f>[2]PM25Primary!AA18</f>
        <v>149.95999723</v>
      </c>
      <c r="AB5" s="4">
        <f>[2]PM25Primary!AB18</f>
        <v>137.38373206</v>
      </c>
      <c r="AC5" s="4">
        <f>[2]PM25Primary!AC18</f>
        <v>132.10903150999999</v>
      </c>
      <c r="AD5" s="4">
        <f>[2]PM25Primary!AD18</f>
        <v>126.45148976</v>
      </c>
      <c r="AE5" s="4">
        <f>[2]PM25Primary!AE18</f>
        <v>120.01661661</v>
      </c>
      <c r="AF5" s="4">
        <f>[2]PM25Primary!AF18</f>
        <v>105.19514371</v>
      </c>
      <c r="AG5" s="4">
        <f>[2]PM25Primary!AG18</f>
        <v>102.62283924</v>
      </c>
      <c r="AH5" s="4">
        <f>[2]PM25Primary!AH18</f>
        <v>98.431548194000001</v>
      </c>
      <c r="AI5" s="4">
        <f>[2]PM25Primary!AI18</f>
        <v>93.942483826</v>
      </c>
      <c r="AJ5" s="4">
        <f>[2]PM25Primary!AJ18</f>
        <v>0</v>
      </c>
      <c r="AK5" s="4">
        <f>[2]PM25Primary!AK18</f>
        <v>0</v>
      </c>
      <c r="AL5" s="4">
        <f>[2]PM25Primary!AL18</f>
        <v>0</v>
      </c>
    </row>
    <row r="8" spans="1:38" x14ac:dyDescent="0.2">
      <c r="B8" t="s">
        <v>3</v>
      </c>
    </row>
    <row r="9" spans="1:38" x14ac:dyDescent="0.2">
      <c r="B9" t="s">
        <v>4</v>
      </c>
      <c r="C9" t="s">
        <v>1</v>
      </c>
      <c r="D9" t="s">
        <v>2</v>
      </c>
    </row>
    <row r="10" spans="1:38" x14ac:dyDescent="0.2">
      <c r="A10" s="4" t="str">
        <f>[2]PM25Primary!A7</f>
        <v>FUEL COMB. ELEC. UTIL.</v>
      </c>
      <c r="B10" s="3">
        <f>[1]PM25Primary!R7</f>
        <v>447.53556768943645</v>
      </c>
      <c r="C10" s="4">
        <f>[2]PM25Primary!R7</f>
        <v>502.05080815999997</v>
      </c>
      <c r="D10" s="4">
        <f t="shared" ref="D10:D23" si="0">C10-B10</f>
        <v>54.515240470563526</v>
      </c>
      <c r="E10" s="7">
        <f>IF(C10&lt;&gt;0,D10/C10,"")</f>
        <v>0.10858510649621325</v>
      </c>
    </row>
    <row r="11" spans="1:38" x14ac:dyDescent="0.2">
      <c r="A11" s="4" t="str">
        <f>[2]PM25Primary!A8</f>
        <v>FUEL COMB. INDUSTRIAL</v>
      </c>
      <c r="B11" s="3">
        <f>[1]PM25Primary!R8</f>
        <v>178.24494020737131</v>
      </c>
      <c r="C11" s="4">
        <f>[2]PM25Primary!R8</f>
        <v>213.49041930999999</v>
      </c>
      <c r="D11" s="4">
        <f t="shared" si="0"/>
        <v>35.245479102628678</v>
      </c>
      <c r="E11" s="7">
        <f t="shared" ref="E11:E23" si="1">IF(C11&lt;&gt;0,D11/C11,"")</f>
        <v>0.165091619645237</v>
      </c>
    </row>
    <row r="12" spans="1:38" x14ac:dyDescent="0.2">
      <c r="A12" s="4" t="str">
        <f>[2]PM25Primary!A9</f>
        <v>FUEL COMB. OTHER</v>
      </c>
      <c r="B12" s="3">
        <f>[1]PM25Primary!R9</f>
        <v>407.70174816898924</v>
      </c>
      <c r="C12" s="4">
        <f>[2]PM25Primary!R9</f>
        <v>332.39163560999998</v>
      </c>
      <c r="D12" s="4">
        <f t="shared" si="0"/>
        <v>-75.31011255898926</v>
      </c>
      <c r="E12" s="7">
        <f t="shared" si="1"/>
        <v>-0.22657042022366569</v>
      </c>
    </row>
    <row r="13" spans="1:38" x14ac:dyDescent="0.2">
      <c r="A13" s="4" t="str">
        <f>[2]PM25Primary!A10</f>
        <v>CHEMICAL &amp; ALLIED PRODUCT MFG</v>
      </c>
      <c r="B13" s="3">
        <f>[1]PM25Primary!R10</f>
        <v>26.040285513746738</v>
      </c>
      <c r="C13" s="4">
        <f>[2]PM25Primary!R10</f>
        <v>20.678047994</v>
      </c>
      <c r="D13" s="4">
        <f t="shared" si="0"/>
        <v>-5.3622375197467385</v>
      </c>
      <c r="E13" s="7">
        <f t="shared" si="1"/>
        <v>-0.25932029567310511</v>
      </c>
    </row>
    <row r="14" spans="1:38" x14ac:dyDescent="0.2">
      <c r="A14" s="4" t="str">
        <f>[2]PM25Primary!A11</f>
        <v>METALS PROCESSING</v>
      </c>
      <c r="B14" s="3">
        <f>[1]PM25Primary!R11</f>
        <v>61.094884335300371</v>
      </c>
      <c r="C14" s="4">
        <f>[2]PM25Primary!R11</f>
        <v>63.507938138999997</v>
      </c>
      <c r="D14" s="4">
        <f t="shared" si="0"/>
        <v>2.4130538036996256</v>
      </c>
      <c r="E14" s="7">
        <f t="shared" si="1"/>
        <v>3.7996097407825905E-2</v>
      </c>
    </row>
    <row r="15" spans="1:38" x14ac:dyDescent="0.2">
      <c r="A15" s="4" t="str">
        <f>[2]PM25Primary!A12</f>
        <v>PETROLEUM &amp; RELATED INDUSTRIES</v>
      </c>
      <c r="B15" s="3">
        <f>[1]PM25Primary!R12</f>
        <v>21.806464009311814</v>
      </c>
      <c r="C15" s="4">
        <f>[2]PM25Primary!R12</f>
        <v>35.965757988</v>
      </c>
      <c r="D15" s="4">
        <f t="shared" si="0"/>
        <v>14.159293978688186</v>
      </c>
      <c r="E15" s="7">
        <f t="shared" si="1"/>
        <v>0.39368818483993706</v>
      </c>
    </row>
    <row r="16" spans="1:38" x14ac:dyDescent="0.2">
      <c r="A16" s="4" t="str">
        <f>[2]PM25Primary!A13</f>
        <v>OTHER INDUSTRIAL PROCESSES</v>
      </c>
      <c r="B16" s="3">
        <f>[1]PM25Primary!R13</f>
        <v>372.19872461834348</v>
      </c>
      <c r="C16" s="4">
        <f>[2]PM25Primary!R13</f>
        <v>316.76538176999998</v>
      </c>
      <c r="D16" s="4">
        <f t="shared" si="0"/>
        <v>-55.4333428483435</v>
      </c>
      <c r="E16" s="7">
        <f t="shared" si="1"/>
        <v>-0.17499810913237063</v>
      </c>
    </row>
    <row r="17" spans="1:5" x14ac:dyDescent="0.2">
      <c r="A17" s="4" t="str">
        <f>[2]PM25Primary!A14</f>
        <v>SOLVENT UTILIZATION</v>
      </c>
      <c r="B17" s="3">
        <f>[1]PM25Primary!R14</f>
        <v>6.2000765752764222</v>
      </c>
      <c r="C17" s="4">
        <f>[2]PM25Primary!R14</f>
        <v>6.3885401999999999E-3</v>
      </c>
      <c r="D17" s="4">
        <f t="shared" si="0"/>
        <v>-6.1936880350764225</v>
      </c>
      <c r="E17" s="7">
        <f t="shared" si="1"/>
        <v>-969.49973564796892</v>
      </c>
    </row>
    <row r="18" spans="1:5" x14ac:dyDescent="0.2">
      <c r="A18" s="4" t="str">
        <f>[2]PM25Primary!A15</f>
        <v>STORAGE &amp; TRANSPORT</v>
      </c>
      <c r="B18" s="3">
        <f>[1]PM25Primary!R15</f>
        <v>24.637839646587597</v>
      </c>
      <c r="C18" s="4">
        <f>[2]PM25Primary!R15</f>
        <v>21.954106863</v>
      </c>
      <c r="D18" s="4">
        <f t="shared" si="0"/>
        <v>-2.6837327835875975</v>
      </c>
      <c r="E18" s="7">
        <f t="shared" si="1"/>
        <v>-0.12224285872046033</v>
      </c>
    </row>
    <row r="19" spans="1:5" x14ac:dyDescent="0.2">
      <c r="A19" s="4" t="str">
        <f>[2]PM25Primary!A16</f>
        <v>WASTE DISPOSAL &amp; RECYCLING</v>
      </c>
      <c r="B19" s="3">
        <f>[1]PM25Primary!R16</f>
        <v>245.65761829887387</v>
      </c>
      <c r="C19" s="4">
        <f>[2]PM25Primary!R16</f>
        <v>202.07247280999999</v>
      </c>
      <c r="D19" s="4">
        <f t="shared" si="0"/>
        <v>-43.585145488873877</v>
      </c>
      <c r="E19" s="7">
        <f t="shared" si="1"/>
        <v>-0.21569066227964215</v>
      </c>
    </row>
    <row r="20" spans="1:5" x14ac:dyDescent="0.2">
      <c r="A20" s="4" t="str">
        <f>[2]PM25Primary!A17</f>
        <v>HIGHWAY VEHICLES</v>
      </c>
      <c r="B20" s="3">
        <f>[1]PM25Primary!R17</f>
        <v>295.21552240116483</v>
      </c>
      <c r="C20" s="4">
        <f>[2]PM25Primary!R17</f>
        <v>310.56583033999999</v>
      </c>
      <c r="D20" s="4">
        <f t="shared" si="0"/>
        <v>15.350307938835158</v>
      </c>
      <c r="E20" s="7">
        <f t="shared" si="1"/>
        <v>4.9426905471313475E-2</v>
      </c>
    </row>
    <row r="21" spans="1:5" x14ac:dyDescent="0.2">
      <c r="A21" s="4" t="str">
        <f>[2]PM25Primary!A18</f>
        <v>OFF-HIGHWAY</v>
      </c>
      <c r="B21" s="3">
        <f>[1]PM25Primary!R18</f>
        <v>267.12242384588666</v>
      </c>
      <c r="C21" s="4">
        <f>[2]PM25Primary!R18</f>
        <v>242.14171339000001</v>
      </c>
      <c r="D21" s="4">
        <f t="shared" si="0"/>
        <v>-24.980710455886651</v>
      </c>
      <c r="E21" s="7">
        <f t="shared" si="1"/>
        <v>-0.10316566322322186</v>
      </c>
    </row>
    <row r="22" spans="1:5" x14ac:dyDescent="0.2">
      <c r="A22" s="4" t="str">
        <f>[2]PM25Primary!A19</f>
        <v>MISCELLANEOUS</v>
      </c>
      <c r="B22" s="3">
        <f>[1]PM25Primary!R19</f>
        <v>3382.9920896082904</v>
      </c>
      <c r="C22" s="4">
        <f>[2]PM25Primary!R19</f>
        <v>2969.3989915000002</v>
      </c>
      <c r="D22" s="4">
        <f t="shared" si="0"/>
        <v>-413.59309810829018</v>
      </c>
      <c r="E22" s="7">
        <f t="shared" si="1"/>
        <v>-0.13928512109427318</v>
      </c>
    </row>
    <row r="23" spans="1:5" x14ac:dyDescent="0.2">
      <c r="A23" s="8" t="s">
        <v>5</v>
      </c>
      <c r="B23" s="9">
        <f>SUM(B10:B21)</f>
        <v>2353.4560953102887</v>
      </c>
      <c r="C23" s="9">
        <f>SUM(C10:C21)</f>
        <v>2261.5905009142002</v>
      </c>
      <c r="D23" s="8">
        <f t="shared" si="0"/>
        <v>-91.865594396088454</v>
      </c>
      <c r="E23" s="10">
        <f t="shared" si="1"/>
        <v>-4.0619906370739409E-2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9114-18E1-434F-9791-C392EEAC77EA}">
  <dimension ref="A1:AH6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RowHeight="16" x14ac:dyDescent="0.2"/>
  <cols>
    <col min="1" max="1" width="26.1640625" customWidth="1"/>
    <col min="5" max="5" width="12.83203125" bestFit="1" customWidth="1"/>
  </cols>
  <sheetData>
    <row r="1" spans="1:34" s="5" customFormat="1" ht="13" x14ac:dyDescent="0.15">
      <c r="A1" s="1" t="s">
        <v>0</v>
      </c>
      <c r="B1" s="2">
        <f>[2]NH3!B$7</f>
        <v>1990</v>
      </c>
      <c r="C1" s="2">
        <f>[2]NH3!C$7</f>
        <v>1991</v>
      </c>
      <c r="D1" s="2">
        <f>[2]NH3!D$7</f>
        <v>1992</v>
      </c>
      <c r="E1" s="2">
        <f>[2]NH3!E$7</f>
        <v>1993</v>
      </c>
      <c r="F1" s="2">
        <f>[2]NH3!F$7</f>
        <v>1994</v>
      </c>
      <c r="G1" s="2">
        <f>[2]NH3!G$7</f>
        <v>1995</v>
      </c>
      <c r="H1" s="2">
        <f>[2]NH3!H$7</f>
        <v>1996</v>
      </c>
      <c r="I1" s="2">
        <f>[2]NH3!I$7</f>
        <v>1997</v>
      </c>
      <c r="J1" s="2">
        <f>[2]NH3!J$7</f>
        <v>1998</v>
      </c>
      <c r="K1" s="2">
        <f>[2]NH3!K$7</f>
        <v>1999</v>
      </c>
      <c r="L1" s="2">
        <f>[2]NH3!L$7</f>
        <v>2000</v>
      </c>
      <c r="M1" s="2">
        <f>[2]NH3!M$7</f>
        <v>2001</v>
      </c>
      <c r="N1" s="2">
        <f>[2]NH3!N$7</f>
        <v>2002</v>
      </c>
      <c r="O1" s="2">
        <f>[2]NH3!O$7</f>
        <v>2003</v>
      </c>
      <c r="P1" s="2">
        <f>[2]NH3!P$7</f>
        <v>2004</v>
      </c>
      <c r="Q1" s="2">
        <f>[2]NH3!Q$7</f>
        <v>2005</v>
      </c>
      <c r="R1" s="2">
        <f>[2]NH3!R$7</f>
        <v>2006</v>
      </c>
      <c r="S1" s="2">
        <f>[2]NH3!S$7</f>
        <v>2007</v>
      </c>
      <c r="T1" s="2">
        <f>[2]NH3!T$7</f>
        <v>2008</v>
      </c>
      <c r="U1" s="2">
        <f>[2]NH3!U$7</f>
        <v>2009</v>
      </c>
      <c r="V1" s="2">
        <f>[2]NH3!V$7</f>
        <v>2010</v>
      </c>
      <c r="W1" s="2">
        <f>[2]NH3!W$7</f>
        <v>2011</v>
      </c>
      <c r="X1" s="2">
        <f>[2]NH3!X$7</f>
        <v>2012</v>
      </c>
      <c r="Y1" s="2">
        <f>[2]NH3!Y$7</f>
        <v>2013</v>
      </c>
      <c r="Z1" s="2">
        <f>[2]NH3!Z$7</f>
        <v>2014</v>
      </c>
      <c r="AA1" s="2">
        <f>[2]NH3!AA$7</f>
        <v>2015</v>
      </c>
      <c r="AB1" s="2">
        <f>[2]NH3!AB$7</f>
        <v>2016</v>
      </c>
      <c r="AC1" s="2">
        <f>[2]NH3!AC$7</f>
        <v>2017</v>
      </c>
      <c r="AD1" s="2">
        <f>[2]NH3!AD$7</f>
        <v>2018</v>
      </c>
      <c r="AE1" s="2">
        <f>[2]NH3!AE$7</f>
        <v>2019</v>
      </c>
      <c r="AF1" s="2">
        <f>[2]NH3!AF$7</f>
        <v>2020</v>
      </c>
      <c r="AG1" s="2">
        <f>[2]NH3!AG$7</f>
        <v>2021</v>
      </c>
      <c r="AH1" s="2">
        <f>[2]NH3!AH$7</f>
        <v>2022</v>
      </c>
    </row>
    <row r="2" spans="1:34" x14ac:dyDescent="0.2">
      <c r="A2" s="3" t="str">
        <f>[1]NH3_Org!A30&amp;" (prev)"</f>
        <v>Miscellaneous without wildfires (prev)</v>
      </c>
      <c r="N2" s="3">
        <f>[1]NH3_Org!N30</f>
        <v>3314.2412230780219</v>
      </c>
      <c r="O2" s="3">
        <f>[1]NH3_Org!O30</f>
        <v>3329.678786579545</v>
      </c>
      <c r="P2" s="3">
        <f>[1]NH3_Org!P30</f>
        <v>3345.1163500810676</v>
      </c>
      <c r="Q2" s="3">
        <f>[1]NH3_Org!Q30</f>
        <v>3360.5539135825898</v>
      </c>
      <c r="R2" s="3">
        <f>[1]NH3_Org!R30</f>
        <v>3517.9628249658599</v>
      </c>
      <c r="S2" s="3">
        <f>[1]NH3_Org!S30</f>
        <v>3675.3717363491305</v>
      </c>
      <c r="T2" s="3">
        <f>[1]NH3_Org!T30</f>
        <v>3764.5937986634335</v>
      </c>
      <c r="U2" s="3">
        <f>[1]NH3_Org!U30</f>
        <v>3741.7123866925194</v>
      </c>
      <c r="V2" s="3">
        <f>[1]NH3_Org!V30</f>
        <v>3718.8309747216053</v>
      </c>
      <c r="W2" s="3">
        <f>[1]NH3_Org!W30</f>
        <v>3496.1784252738144</v>
      </c>
      <c r="X2" s="3">
        <f>[1]NH3_Org!X30</f>
        <v>3296.407287796937</v>
      </c>
      <c r="Y2" s="3">
        <f>[1]NH3_Org!Y30</f>
        <v>3297.0603919673044</v>
      </c>
      <c r="Z2" s="3">
        <f>[1]NH3_Org!Z30</f>
        <v>3096.6361503200601</v>
      </c>
      <c r="AA2" s="3">
        <f>[1]NH3_Org!AA30</f>
        <v>3300.2800753605866</v>
      </c>
      <c r="AB2" s="3">
        <f>[1]NH3_Org!AB30</f>
        <v>3503.9240004011131</v>
      </c>
      <c r="AC2" s="3">
        <f>[1]NH3_Org!AC30</f>
        <v>3707.56792544164</v>
      </c>
      <c r="AD2" s="3">
        <f>[1]NH3_Org!AD30</f>
        <v>3707.56792544164</v>
      </c>
      <c r="AE2" s="3">
        <f>[1]NH3_Org!AE30</f>
        <v>3707.56792544164</v>
      </c>
      <c r="AF2" s="3">
        <f>[1]NH3_Org!AF30</f>
        <v>0</v>
      </c>
      <c r="AG2" s="3">
        <f>[1]NH3_Org!AG30</f>
        <v>0</v>
      </c>
      <c r="AH2" s="3">
        <f>[1]NH3_Org!AH30</f>
        <v>0</v>
      </c>
    </row>
    <row r="3" spans="1:34" x14ac:dyDescent="0.2">
      <c r="A3" s="3" t="str">
        <f>[1]NH3_Org!A18&amp;" (prev)"</f>
        <v>HIGHWAY VEHICLES (prev)</v>
      </c>
      <c r="B3" s="3">
        <f>[1]NH3_Org!B18</f>
        <v>155</v>
      </c>
      <c r="C3" s="3">
        <f>[1]NH3_Org!C18</f>
        <v>169</v>
      </c>
      <c r="D3" s="3">
        <f>[1]NH3_Org!D18</f>
        <v>182</v>
      </c>
      <c r="E3" s="3">
        <f>[1]NH3_Org!E18</f>
        <v>195</v>
      </c>
      <c r="F3" s="3">
        <f>[1]NH3_Org!F18</f>
        <v>209</v>
      </c>
      <c r="G3" s="3">
        <f>[1]NH3_Org!G18</f>
        <v>222</v>
      </c>
      <c r="H3" s="3">
        <f>[1]NH3_Org!H18</f>
        <v>236</v>
      </c>
      <c r="I3" s="3">
        <f>[1]NH3_Org!I18</f>
        <v>265</v>
      </c>
      <c r="J3" s="3">
        <f>[1]NH3_Org!J18</f>
        <v>256</v>
      </c>
      <c r="K3" s="3">
        <f>[1]NH3_Org!K18</f>
        <v>267</v>
      </c>
      <c r="L3" s="3">
        <f>[1]NH3_Org!L18</f>
        <v>275</v>
      </c>
      <c r="M3" s="3">
        <f>[1]NH3_Org!M18</f>
        <v>278</v>
      </c>
      <c r="N3" s="3">
        <f>[1]NH3_Org!N18</f>
        <v>155.22697397846358</v>
      </c>
      <c r="O3" s="3">
        <f>[1]NH3_Org!O18</f>
        <v>152.08354276631124</v>
      </c>
      <c r="P3" s="3">
        <f>[1]NH3_Org!P18</f>
        <v>148.9401115541589</v>
      </c>
      <c r="Q3" s="3">
        <f>[1]NH3_Org!Q18</f>
        <v>145.79668034200657</v>
      </c>
      <c r="R3" s="3">
        <f>[1]NH3_Org!R18</f>
        <v>146.25015769555102</v>
      </c>
      <c r="S3" s="3">
        <f>[1]NH3_Org!S18</f>
        <v>146.70363504909548</v>
      </c>
      <c r="T3" s="3">
        <f>[1]NH3_Org!T18</f>
        <v>137.70739153417773</v>
      </c>
      <c r="U3" s="3">
        <f>[1]NH3_Org!U18</f>
        <v>133.04411790049494</v>
      </c>
      <c r="V3" s="3">
        <f>[1]NH3_Org!V18</f>
        <v>128.38084426681215</v>
      </c>
      <c r="W3" s="3">
        <f>[1]NH3_Org!W18</f>
        <v>123.71757063312936</v>
      </c>
      <c r="X3" s="3">
        <f>[1]NH3_Org!X18</f>
        <v>118.71372078364634</v>
      </c>
      <c r="Y3" s="3">
        <f>[1]NH3_Org!Y18</f>
        <v>113.70987093416332</v>
      </c>
      <c r="Z3" s="3">
        <f>[1]NH3_Org!Z18</f>
        <v>108.7060210846803</v>
      </c>
      <c r="AA3" s="3">
        <f>[1]NH3_Org!AA18</f>
        <v>105.49310588250698</v>
      </c>
      <c r="AB3" s="3">
        <f>[1]NH3_Org!AB18</f>
        <v>101.20540900802</v>
      </c>
      <c r="AC3" s="3">
        <f>[1]NH3_Org!AC18</f>
        <v>100.604865248794</v>
      </c>
      <c r="AD3" s="3">
        <f>[1]NH3_Org!AD18</f>
        <v>94.368114754483898</v>
      </c>
      <c r="AE3" s="3">
        <f>[1]NH3_Org!AE18</f>
        <v>92.612463611588893</v>
      </c>
      <c r="AF3" s="3">
        <f>[1]NH3_Org!AF18</f>
        <v>0</v>
      </c>
      <c r="AG3" s="3">
        <f>[1]NH3_Org!AG18</f>
        <v>0</v>
      </c>
      <c r="AH3" s="3">
        <f>[1]NH3_Org!AH18</f>
        <v>0</v>
      </c>
    </row>
    <row r="4" spans="1:34" s="5" customFormat="1" x14ac:dyDescent="0.2">
      <c r="A4" s="4" t="str">
        <f>[2]NH3!A30</f>
        <v>Miscellaneous without wildfires</v>
      </c>
      <c r="B4"/>
      <c r="C4"/>
      <c r="D4"/>
      <c r="E4"/>
      <c r="F4"/>
      <c r="G4"/>
      <c r="H4"/>
      <c r="I4"/>
      <c r="J4"/>
      <c r="K4"/>
      <c r="L4"/>
      <c r="M4"/>
      <c r="N4" s="4">
        <f>[2]NH3!N30</f>
        <v>3852.1996261599998</v>
      </c>
      <c r="O4" s="4">
        <f>[2]NH3!O30</f>
        <v>3877.0037543200001</v>
      </c>
      <c r="P4" s="4">
        <f>[2]NH3!P30</f>
        <v>3870.8829904919999</v>
      </c>
      <c r="Q4" s="4">
        <f>[2]NH3!Q30</f>
        <v>4183.586479353</v>
      </c>
      <c r="R4" s="4">
        <f>[2]NH3!R30</f>
        <v>4065.9422197830004</v>
      </c>
      <c r="S4" s="4">
        <f>[2]NH3!S30</f>
        <v>4294.6560346799997</v>
      </c>
      <c r="T4" s="4">
        <f>[2]NH3!T30</f>
        <v>4168.4828002530003</v>
      </c>
      <c r="U4" s="4">
        <f>[2]NH3!U30</f>
        <v>3950.5783277589999</v>
      </c>
      <c r="V4" s="4">
        <f>[2]NH3!V30</f>
        <v>4077.1330855290003</v>
      </c>
      <c r="W4" s="4">
        <f>[2]NH3!W30</f>
        <v>4138.961275918</v>
      </c>
      <c r="X4" s="4">
        <f>[2]NH3!X30</f>
        <v>4127.1247085330006</v>
      </c>
      <c r="Y4" s="4">
        <f>[2]NH3!Y30</f>
        <v>4069.6364511949996</v>
      </c>
      <c r="Z4" s="4">
        <f>[2]NH3!Z30</f>
        <v>3971.4968786639997</v>
      </c>
      <c r="AA4" s="4">
        <f>[2]NH3!AA30</f>
        <v>4091.2313005399997</v>
      </c>
      <c r="AB4" s="4">
        <f>[2]NH3!AB30</f>
        <v>4162.5804744500001</v>
      </c>
      <c r="AC4" s="4">
        <f>[2]NH3!AC30</f>
        <v>4235.85090485</v>
      </c>
      <c r="AD4" s="4">
        <f>[2]NH3!AD30</f>
        <v>4699.2553551399997</v>
      </c>
      <c r="AE4" s="4">
        <f>[2]NH3!AE30</f>
        <v>4803.3452043179996</v>
      </c>
      <c r="AF4" s="4">
        <f>[2]NH3!AF30</f>
        <v>4808.6320495200007</v>
      </c>
      <c r="AG4" s="4">
        <f>[2]NH3!AG30</f>
        <v>4510.1526170200004</v>
      </c>
      <c r="AH4" s="4">
        <f>[2]NH3!AH30</f>
        <v>4510.6631182519995</v>
      </c>
    </row>
    <row r="5" spans="1:34" s="5" customFormat="1" ht="13" x14ac:dyDescent="0.15">
      <c r="A5" s="4" t="str">
        <f>[2]NH3!A18</f>
        <v>HIGHWAY VEHICLES</v>
      </c>
      <c r="B5" s="4">
        <f>[2]NH3!B18</f>
        <v>155</v>
      </c>
      <c r="C5" s="4">
        <f>[2]NH3!C18</f>
        <v>169</v>
      </c>
      <c r="D5" s="4">
        <f>[2]NH3!D18</f>
        <v>182</v>
      </c>
      <c r="E5" s="4">
        <f>[2]NH3!E18</f>
        <v>195</v>
      </c>
      <c r="F5" s="4">
        <f>[2]NH3!F18</f>
        <v>209</v>
      </c>
      <c r="G5" s="4">
        <f>[2]NH3!G18</f>
        <v>222</v>
      </c>
      <c r="H5" s="4">
        <f>[2]NH3!H18</f>
        <v>236</v>
      </c>
      <c r="I5" s="4">
        <f>[2]NH3!I18</f>
        <v>265</v>
      </c>
      <c r="J5" s="4">
        <f>[2]NH3!J18</f>
        <v>256</v>
      </c>
      <c r="K5" s="4">
        <f>[2]NH3!K18</f>
        <v>267</v>
      </c>
      <c r="L5" s="4">
        <f>[2]NH3!L18</f>
        <v>275</v>
      </c>
      <c r="M5" s="4">
        <f>[2]NH3!M18</f>
        <v>278</v>
      </c>
      <c r="N5" s="4">
        <f>[2]NH3!N18</f>
        <v>175.93167828</v>
      </c>
      <c r="O5" s="4">
        <f>[2]NH3!O18</f>
        <v>172.55732237000001</v>
      </c>
      <c r="P5" s="4">
        <f>[2]NH3!P18</f>
        <v>169.67759031</v>
      </c>
      <c r="Q5" s="4">
        <f>[2]NH3!Q18</f>
        <v>165.69287012000001</v>
      </c>
      <c r="R5" s="4">
        <f>[2]NH3!R18</f>
        <v>162.52639137</v>
      </c>
      <c r="S5" s="4">
        <f>[2]NH3!S18</f>
        <v>158.46463595</v>
      </c>
      <c r="T5" s="4">
        <f>[2]NH3!T18</f>
        <v>149.74467817999999</v>
      </c>
      <c r="U5" s="4">
        <f>[2]NH3!U18</f>
        <v>145.63452622</v>
      </c>
      <c r="V5" s="4">
        <f>[2]NH3!V18</f>
        <v>140.16881423999999</v>
      </c>
      <c r="W5" s="4">
        <f>[2]NH3!W18</f>
        <v>137.01083942</v>
      </c>
      <c r="X5" s="4">
        <f>[2]NH3!X18</f>
        <v>130.59027012999999</v>
      </c>
      <c r="Y5" s="4">
        <f>[2]NH3!Y18</f>
        <v>127.01634031</v>
      </c>
      <c r="Z5" s="4">
        <f>[2]NH3!Z18</f>
        <v>121.61165862999999</v>
      </c>
      <c r="AA5" s="4">
        <f>[2]NH3!AA18</f>
        <v>117.07552602</v>
      </c>
      <c r="AB5" s="4">
        <f>[2]NH3!AB18</f>
        <v>108.67812815000001</v>
      </c>
      <c r="AC5" s="4">
        <f>[2]NH3!AC18</f>
        <v>107.96714720999999</v>
      </c>
      <c r="AD5" s="4">
        <f>[2]NH3!AD18</f>
        <v>104.12857153</v>
      </c>
      <c r="AE5" s="4">
        <f>[2]NH3!AE18</f>
        <v>103.29886709</v>
      </c>
      <c r="AF5" s="4">
        <f>[2]NH3!AF18</f>
        <v>90.213265218000004</v>
      </c>
      <c r="AG5" s="4">
        <f>[2]NH3!AG18</f>
        <v>185.61620954</v>
      </c>
      <c r="AH5" s="4">
        <f>[2]NH3!AH18</f>
        <v>192.48586689999999</v>
      </c>
    </row>
    <row r="8" spans="1:34" x14ac:dyDescent="0.2">
      <c r="B8" t="str">
        <f>N$1&amp;" Differences"</f>
        <v>2002 Differences</v>
      </c>
    </row>
    <row r="9" spans="1:34" x14ac:dyDescent="0.2">
      <c r="B9" t="s">
        <v>4</v>
      </c>
      <c r="C9" t="s">
        <v>1</v>
      </c>
      <c r="D9" t="s">
        <v>2</v>
      </c>
      <c r="E9" t="s">
        <v>27</v>
      </c>
    </row>
    <row r="10" spans="1:34" x14ac:dyDescent="0.2">
      <c r="A10" s="4" t="str">
        <f>[2]NH3!A8</f>
        <v>FUEL COMB. ELEC. UTIL.</v>
      </c>
      <c r="B10" s="3">
        <f>[1]NH3_Org!N8</f>
        <v>28.863070746600428</v>
      </c>
      <c r="C10" s="4">
        <f>[2]NH3!N8</f>
        <v>30.053980478</v>
      </c>
      <c r="D10" s="4">
        <f t="shared" ref="D10:D23" si="0">C10-B10</f>
        <v>1.1909097313995716</v>
      </c>
      <c r="E10" s="7">
        <f>IF(B10&lt;&gt;0,D10/B10,"")</f>
        <v>4.126067326151845E-2</v>
      </c>
    </row>
    <row r="11" spans="1:34" x14ac:dyDescent="0.2">
      <c r="A11" s="4" t="str">
        <f>[2]NH3!A9</f>
        <v>FUEL COMB. INDUSTRIAL</v>
      </c>
      <c r="B11" s="3">
        <f>[1]NH3_Org!N9</f>
        <v>16.757829308889423</v>
      </c>
      <c r="C11" s="4">
        <f>[2]NH3!N9</f>
        <v>17.227849455000001</v>
      </c>
      <c r="D11" s="4">
        <f t="shared" si="0"/>
        <v>0.47002014611057774</v>
      </c>
      <c r="E11" s="7">
        <f t="shared" ref="E11:E23" si="1">IF(B11&lt;&gt;0,D11/B11,"")</f>
        <v>2.8047794105484115E-2</v>
      </c>
    </row>
    <row r="12" spans="1:34" x14ac:dyDescent="0.2">
      <c r="A12" s="4" t="str">
        <f>[2]NH3!A10</f>
        <v>FUEL COMB. OTHER</v>
      </c>
      <c r="B12" s="3">
        <f>[1]NH3_Org!N10</f>
        <v>18.335217068074467</v>
      </c>
      <c r="C12" s="4">
        <f>[2]NH3!N10</f>
        <v>24.452142943999998</v>
      </c>
      <c r="D12" s="4">
        <f t="shared" si="0"/>
        <v>6.1169258759255314</v>
      </c>
      <c r="E12" s="7">
        <f t="shared" si="1"/>
        <v>0.33361622353391207</v>
      </c>
    </row>
    <row r="13" spans="1:34" x14ac:dyDescent="0.2">
      <c r="A13" s="4" t="str">
        <f>[2]NH3!A11</f>
        <v>CHEMICAL &amp; ALLIED PRODUCT MFG</v>
      </c>
      <c r="B13" s="3">
        <f>[1]NH3_Org!N11</f>
        <v>23.12303813458141</v>
      </c>
      <c r="C13" s="4">
        <f>[2]NH3!N11</f>
        <v>23.123636184999999</v>
      </c>
      <c r="D13" s="4">
        <f t="shared" si="0"/>
        <v>5.9805041858851382E-4</v>
      </c>
      <c r="E13" s="7">
        <f t="shared" si="1"/>
        <v>2.5863833943780337E-5</v>
      </c>
    </row>
    <row r="14" spans="1:34" x14ac:dyDescent="0.2">
      <c r="A14" s="4" t="str">
        <f>[2]NH3!A12</f>
        <v>METALS PROCESSING</v>
      </c>
      <c r="B14" s="3">
        <f>[1]NH3_Org!N12</f>
        <v>3.2484630790744005</v>
      </c>
      <c r="C14" s="4">
        <f>[2]NH3!N12</f>
        <v>3.2484630688</v>
      </c>
      <c r="D14" s="4">
        <f t="shared" si="0"/>
        <v>-1.0274400441545595E-8</v>
      </c>
      <c r="E14" s="7">
        <f t="shared" si="1"/>
        <v>-3.1628496896671294E-9</v>
      </c>
    </row>
    <row r="15" spans="1:34" x14ac:dyDescent="0.2">
      <c r="A15" s="4" t="str">
        <f>[2]NH3!A13</f>
        <v>PETROLEUM &amp; RELATED INDUSTRIES</v>
      </c>
      <c r="B15" s="3">
        <f>[1]NH3_Org!N13</f>
        <v>2.8796067099822005</v>
      </c>
      <c r="C15" s="4">
        <f>[2]NH3!N13</f>
        <v>2.8903388844000002</v>
      </c>
      <c r="D15" s="4">
        <f t="shared" si="0"/>
        <v>1.0732174417799722E-2</v>
      </c>
      <c r="E15" s="7">
        <f t="shared" si="1"/>
        <v>3.7269584004636733E-3</v>
      </c>
    </row>
    <row r="16" spans="1:34" x14ac:dyDescent="0.2">
      <c r="A16" s="4" t="str">
        <f>[2]NH3!A14</f>
        <v>OTHER INDUSTRIAL PROCESSES</v>
      </c>
      <c r="B16" s="3">
        <f>[1]NH3_Org!N14</f>
        <v>177.23902321567707</v>
      </c>
      <c r="C16" s="4">
        <f>[2]NH3!N14</f>
        <v>100.31108567</v>
      </c>
      <c r="D16" s="4">
        <f t="shared" si="0"/>
        <v>-76.927937545677068</v>
      </c>
      <c r="E16" s="7">
        <f t="shared" si="1"/>
        <v>-0.43403498930405227</v>
      </c>
    </row>
    <row r="17" spans="1:11" x14ac:dyDescent="0.2">
      <c r="A17" s="4" t="str">
        <f>[2]NH3!A15</f>
        <v>SOLVENT UTILIZATION</v>
      </c>
      <c r="B17" s="3">
        <f>[1]NH3_Org!N15</f>
        <v>0.29581800096790001</v>
      </c>
      <c r="C17" s="4">
        <f>[2]NH3!N15</f>
        <v>0</v>
      </c>
      <c r="D17" s="4">
        <f t="shared" si="0"/>
        <v>-0.29581800096790001</v>
      </c>
      <c r="E17" s="7">
        <f t="shared" si="1"/>
        <v>-1</v>
      </c>
    </row>
    <row r="18" spans="1:11" x14ac:dyDescent="0.2">
      <c r="A18" s="4" t="str">
        <f>[2]NH3!A16</f>
        <v>STORAGE &amp; TRANSPORT</v>
      </c>
      <c r="B18" s="3">
        <f>[1]NH3_Org!N16</f>
        <v>0.73076576589179998</v>
      </c>
      <c r="C18" s="4">
        <f>[2]NH3!N16</f>
        <v>0.7295270304</v>
      </c>
      <c r="D18" s="4">
        <f t="shared" si="0"/>
        <v>-1.2387354917999804E-3</v>
      </c>
      <c r="E18" s="7">
        <f t="shared" si="1"/>
        <v>-1.6951197628808908E-3</v>
      </c>
    </row>
    <row r="19" spans="1:11" x14ac:dyDescent="0.2">
      <c r="A19" s="4" t="str">
        <f>[2]NH3!A17</f>
        <v>WASTE DISPOSAL &amp; RECYCLING</v>
      </c>
      <c r="B19" s="3">
        <f>[1]NH3_Org!N17</f>
        <v>25.762770265110309</v>
      </c>
      <c r="C19" s="4">
        <f>[2]NH3!N17</f>
        <v>18.028150520000001</v>
      </c>
      <c r="D19" s="4">
        <f t="shared" si="0"/>
        <v>-7.734619745110308</v>
      </c>
      <c r="E19" s="7">
        <f t="shared" si="1"/>
        <v>-0.30022469111503336</v>
      </c>
    </row>
    <row r="20" spans="1:11" x14ac:dyDescent="0.2">
      <c r="A20" s="4" t="str">
        <f>[2]NH3!A18</f>
        <v>HIGHWAY VEHICLES</v>
      </c>
      <c r="B20" s="3">
        <f>[1]NH3_Org!N18</f>
        <v>155.22697397846358</v>
      </c>
      <c r="C20" s="4">
        <f>[2]NH3!N18</f>
        <v>175.93167828</v>
      </c>
      <c r="D20" s="4">
        <f t="shared" si="0"/>
        <v>20.704704301536424</v>
      </c>
      <c r="E20" s="7">
        <f t="shared" si="1"/>
        <v>0.13338341765529119</v>
      </c>
    </row>
    <row r="21" spans="1:11" x14ac:dyDescent="0.2">
      <c r="A21" s="4" t="str">
        <f>[2]NH3!A19</f>
        <v>OFF-HIGHWAY</v>
      </c>
      <c r="B21" s="3">
        <f>[1]NH3_Org!N19</f>
        <v>2.6742859978568556</v>
      </c>
      <c r="C21" s="4">
        <f>[2]NH3!N19</f>
        <v>2.2876552737</v>
      </c>
      <c r="D21" s="4">
        <f t="shared" si="0"/>
        <v>-0.38663072415685562</v>
      </c>
      <c r="E21" s="7">
        <f t="shared" si="1"/>
        <v>-0.14457343921581214</v>
      </c>
    </row>
    <row r="22" spans="1:11" x14ac:dyDescent="0.2">
      <c r="A22" s="4" t="str">
        <f>A40</f>
        <v>Miscellaneous without wildfires</v>
      </c>
      <c r="B22" s="3">
        <f>[1]NH3_Org!N30</f>
        <v>3314.2412230780219</v>
      </c>
      <c r="C22" s="4">
        <f>[2]NH3!N30</f>
        <v>3852.1996261599998</v>
      </c>
      <c r="D22" s="4">
        <f>C22-B22</f>
        <v>537.95840308197785</v>
      </c>
      <c r="E22" s="7">
        <f>IF(B22&lt;&gt;0,D22/B22,"")</f>
        <v>0.16231721437052246</v>
      </c>
      <c r="G22" s="4">
        <f>[2]NH3!F30</f>
        <v>0</v>
      </c>
      <c r="H22" s="3">
        <f>[1]NH3_Org!T30</f>
        <v>3764.5937986634335</v>
      </c>
      <c r="I22" s="4">
        <f>[2]NH3!T30</f>
        <v>4168.4828002530003</v>
      </c>
      <c r="J22" s="4">
        <f>I22-H22</f>
        <v>403.88900158956676</v>
      </c>
      <c r="K22" s="7">
        <f>IF(H22&lt;&gt;0,J22/H22,"")</f>
        <v>0.10728621019695722</v>
      </c>
    </row>
    <row r="23" spans="1:11" x14ac:dyDescent="0.2">
      <c r="A23" s="8" t="s">
        <v>5</v>
      </c>
      <c r="B23" s="9">
        <f>SUM(B10:B22)</f>
        <v>3769.3780853491917</v>
      </c>
      <c r="C23" s="9">
        <f>SUM(C10:C22)</f>
        <v>4250.4841339492996</v>
      </c>
      <c r="D23" s="8">
        <f t="shared" si="0"/>
        <v>481.1060486001079</v>
      </c>
      <c r="E23" s="10">
        <f t="shared" si="1"/>
        <v>0.12763539175602193</v>
      </c>
    </row>
    <row r="26" spans="1:11" x14ac:dyDescent="0.2">
      <c r="B26" t="str">
        <f>O$1&amp;" Differences"</f>
        <v>2003 Differences</v>
      </c>
      <c r="D26" t="s">
        <v>2</v>
      </c>
    </row>
    <row r="27" spans="1:11" x14ac:dyDescent="0.2">
      <c r="B27" t="s">
        <v>4</v>
      </c>
      <c r="C27" t="s">
        <v>1</v>
      </c>
    </row>
    <row r="28" spans="1:11" x14ac:dyDescent="0.2">
      <c r="A28" s="4" t="str">
        <f>[2]NH3!A8</f>
        <v>FUEL COMB. ELEC. UTIL.</v>
      </c>
      <c r="B28" s="3">
        <f>[1]NH3_Org!O8</f>
        <v>27.771599346113923</v>
      </c>
      <c r="C28" s="4">
        <f>[2]NH3!O8</f>
        <v>30.043269378000002</v>
      </c>
      <c r="D28" s="4">
        <f t="shared" ref="D28:D41" si="2">C28-B28</f>
        <v>2.2716700318860781</v>
      </c>
      <c r="E28" s="7">
        <f>IF(B28&lt;&gt;0,D28/B28,"")</f>
        <v>8.1798315018683024E-2</v>
      </c>
    </row>
    <row r="29" spans="1:11" x14ac:dyDescent="0.2">
      <c r="A29" s="4" t="str">
        <f>[2]NH3!A9</f>
        <v>FUEL COMB. INDUSTRIAL</v>
      </c>
      <c r="B29" s="3">
        <f>[1]NH3_Org!O9</f>
        <v>17.682545782542267</v>
      </c>
      <c r="C29" s="4">
        <f>[2]NH3!O9</f>
        <v>17.309820307999999</v>
      </c>
      <c r="D29" s="4">
        <f t="shared" si="2"/>
        <v>-0.37272547454226768</v>
      </c>
      <c r="E29" s="7">
        <f t="shared" ref="E29:E41" si="3">IF(B29&lt;&gt;0,D29/B29,"")</f>
        <v>-2.1078722437707718E-2</v>
      </c>
    </row>
    <row r="30" spans="1:11" x14ac:dyDescent="0.2">
      <c r="A30" s="4" t="str">
        <f>[2]NH3!A10</f>
        <v>FUEL COMB. OTHER</v>
      </c>
      <c r="B30" s="3">
        <f>[1]NH3_Org!O10</f>
        <v>18.148873130664224</v>
      </c>
      <c r="C30" s="4">
        <f>[2]NH3!O10</f>
        <v>25.241571096000001</v>
      </c>
      <c r="D30" s="4">
        <f t="shared" si="2"/>
        <v>7.0926979653357769</v>
      </c>
      <c r="E30" s="7">
        <f t="shared" si="3"/>
        <v>0.39080652083858575</v>
      </c>
    </row>
    <row r="31" spans="1:11" x14ac:dyDescent="0.2">
      <c r="A31" s="4" t="str">
        <f>[2]NH3!A11</f>
        <v>CHEMICAL &amp; ALLIED PRODUCT MFG</v>
      </c>
      <c r="B31" s="3">
        <f>[1]NH3_Org!O11</f>
        <v>21.336391936676655</v>
      </c>
      <c r="C31" s="4">
        <f>[2]NH3!O11</f>
        <v>23.123636184999999</v>
      </c>
      <c r="D31" s="4">
        <f t="shared" si="2"/>
        <v>1.7872442483233435</v>
      </c>
      <c r="E31" s="7">
        <f t="shared" si="3"/>
        <v>8.3765064572661932E-2</v>
      </c>
    </row>
    <row r="32" spans="1:11" x14ac:dyDescent="0.2">
      <c r="A32" s="4" t="str">
        <f>[2]NH3!A12</f>
        <v>METALS PROCESSING</v>
      </c>
      <c r="B32" s="3">
        <f>[1]NH3_Org!O12</f>
        <v>3.0723200494619536</v>
      </c>
      <c r="C32" s="4">
        <f>[2]NH3!O12</f>
        <v>3.2484630688</v>
      </c>
      <c r="D32" s="4">
        <f t="shared" si="2"/>
        <v>0.17614301933804644</v>
      </c>
      <c r="E32" s="7">
        <f t="shared" si="3"/>
        <v>5.7332249408356351E-2</v>
      </c>
    </row>
    <row r="33" spans="1:6" x14ac:dyDescent="0.2">
      <c r="A33" s="4" t="str">
        <f>[2]NH3!A13</f>
        <v>PETROLEUM &amp; RELATED INDUSTRIES</v>
      </c>
      <c r="B33" s="3">
        <f>[1]NH3_Org!O13</f>
        <v>2.4138357047503041</v>
      </c>
      <c r="C33" s="4">
        <f>[2]NH3!O13</f>
        <v>2.8942309715999999</v>
      </c>
      <c r="D33" s="4">
        <f t="shared" si="2"/>
        <v>0.4803952668496958</v>
      </c>
      <c r="E33" s="7">
        <f t="shared" si="3"/>
        <v>0.19901738378643696</v>
      </c>
    </row>
    <row r="34" spans="1:6" x14ac:dyDescent="0.2">
      <c r="A34" s="4" t="str">
        <f>[2]NH3!A14</f>
        <v>OTHER INDUSTRIAL PROCESSES</v>
      </c>
      <c r="B34" s="3">
        <f>[1]NH3_Org!O14</f>
        <v>178.04404555208677</v>
      </c>
      <c r="C34" s="4">
        <f>[2]NH3!O14</f>
        <v>100.31108567</v>
      </c>
      <c r="D34" s="4">
        <f t="shared" si="2"/>
        <v>-77.732959882086774</v>
      </c>
      <c r="E34" s="7">
        <f t="shared" si="3"/>
        <v>-0.4365939879710608</v>
      </c>
    </row>
    <row r="35" spans="1:6" x14ac:dyDescent="0.2">
      <c r="A35" s="4" t="str">
        <f>[2]NH3!A15</f>
        <v>SOLVENT UTILIZATION</v>
      </c>
      <c r="B35" s="3">
        <f>[1]NH3_Org!O15</f>
        <v>0.31790533737545706</v>
      </c>
      <c r="C35" s="4">
        <f>[2]NH3!O15</f>
        <v>0</v>
      </c>
      <c r="D35" s="4">
        <f t="shared" si="2"/>
        <v>-0.31790533737545706</v>
      </c>
      <c r="E35" s="7">
        <f t="shared" si="3"/>
        <v>-1</v>
      </c>
    </row>
    <row r="36" spans="1:6" x14ac:dyDescent="0.2">
      <c r="A36" s="4" t="str">
        <f>[2]NH3!A16</f>
        <v>STORAGE &amp; TRANSPORT</v>
      </c>
      <c r="B36" s="3">
        <f>[1]NH3_Org!O16</f>
        <v>0.68437636488273335</v>
      </c>
      <c r="C36" s="4">
        <f>[2]NH3!O16</f>
        <v>0.7295270304</v>
      </c>
      <c r="D36" s="4">
        <f t="shared" si="2"/>
        <v>4.5150665517266653E-2</v>
      </c>
      <c r="E36" s="7">
        <f t="shared" si="3"/>
        <v>6.5973443610962718E-2</v>
      </c>
    </row>
    <row r="37" spans="1:6" x14ac:dyDescent="0.2">
      <c r="A37" s="4" t="str">
        <f>[2]NH3!A17</f>
        <v>WASTE DISPOSAL &amp; RECYCLING</v>
      </c>
      <c r="B37" s="3">
        <f>[1]NH3_Org!O17</f>
        <v>26.448957430173621</v>
      </c>
      <c r="C37" s="4">
        <f>[2]NH3!O17</f>
        <v>18.547371080000001</v>
      </c>
      <c r="D37" s="4">
        <f t="shared" si="2"/>
        <v>-7.9015863501736199</v>
      </c>
      <c r="E37" s="7">
        <f t="shared" si="3"/>
        <v>-0.29874849967278089</v>
      </c>
    </row>
    <row r="38" spans="1:6" x14ac:dyDescent="0.2">
      <c r="A38" s="4" t="str">
        <f>[2]NH3!A18</f>
        <v>HIGHWAY VEHICLES</v>
      </c>
      <c r="B38" s="3">
        <f>[1]NH3_Org!O18</f>
        <v>152.08354276631124</v>
      </c>
      <c r="C38" s="4">
        <f>[2]NH3!O18</f>
        <v>172.55732237000001</v>
      </c>
      <c r="D38" s="4">
        <f t="shared" si="2"/>
        <v>20.473779603688769</v>
      </c>
      <c r="E38" s="7">
        <f t="shared" si="3"/>
        <v>0.13462192707562318</v>
      </c>
    </row>
    <row r="39" spans="1:6" x14ac:dyDescent="0.2">
      <c r="A39" s="4" t="str">
        <f>[2]NH3!A19</f>
        <v>OFF-HIGHWAY</v>
      </c>
      <c r="B39" s="3">
        <f>[1]NH3_Org!O19</f>
        <v>2.7070780186658872</v>
      </c>
      <c r="C39" s="4">
        <f>[2]NH3!O19</f>
        <v>2.4069107514999999</v>
      </c>
      <c r="D39" s="4">
        <f t="shared" si="2"/>
        <v>-0.30016726716588726</v>
      </c>
      <c r="E39" s="7">
        <f t="shared" si="3"/>
        <v>-0.11088238502775656</v>
      </c>
    </row>
    <row r="40" spans="1:6" x14ac:dyDescent="0.2">
      <c r="A40" s="4" t="str">
        <f>[2]NH3!A30</f>
        <v>Miscellaneous without wildfires</v>
      </c>
      <c r="B40" s="3">
        <f>[1]NH3_Org!O30</f>
        <v>3329.678786579545</v>
      </c>
      <c r="C40" s="4">
        <f>[2]NH3!O30</f>
        <v>3877.0037543200001</v>
      </c>
      <c r="D40" s="4">
        <f>C40-B40</f>
        <v>547.32496774045512</v>
      </c>
      <c r="E40" s="7">
        <f>IF(B40&lt;&gt;0,D40/B40,"")</f>
        <v>0.16437770812802688</v>
      </c>
    </row>
    <row r="41" spans="1:6" x14ac:dyDescent="0.2">
      <c r="A41" s="8" t="s">
        <v>5</v>
      </c>
      <c r="B41" s="9">
        <f>SUM(B28:B40)</f>
        <v>3780.39025799925</v>
      </c>
      <c r="C41" s="9">
        <f>SUM(C28:C40)</f>
        <v>4273.4169622293002</v>
      </c>
      <c r="D41" s="8">
        <f t="shared" si="2"/>
        <v>493.0267042300502</v>
      </c>
      <c r="E41" s="10">
        <f t="shared" si="3"/>
        <v>0.13041688042307614</v>
      </c>
    </row>
    <row r="42" spans="1:6" x14ac:dyDescent="0.2">
      <c r="A42" s="4">
        <f>[2]NH3!A22</f>
        <v>0</v>
      </c>
      <c r="B42" s="3">
        <f>[1]NH3_Org!O22</f>
        <v>0</v>
      </c>
      <c r="C42" s="4">
        <f>[2]NH3!O22</f>
        <v>0</v>
      </c>
      <c r="D42" s="4">
        <f t="shared" ref="D42" si="4">C42-B42</f>
        <v>0</v>
      </c>
      <c r="E42" s="7" t="str">
        <f t="shared" ref="E42" si="5">IF(B42&lt;&gt;0,D42/B42,"")</f>
        <v/>
      </c>
    </row>
    <row r="44" spans="1:6" x14ac:dyDescent="0.2">
      <c r="B44" t="s">
        <v>26</v>
      </c>
    </row>
    <row r="45" spans="1:6" x14ac:dyDescent="0.2">
      <c r="B45" t="s">
        <v>4</v>
      </c>
      <c r="C45" t="s">
        <v>1</v>
      </c>
      <c r="D45" t="s">
        <v>2</v>
      </c>
      <c r="F45" t="s">
        <v>28</v>
      </c>
    </row>
    <row r="46" spans="1:6" x14ac:dyDescent="0.2">
      <c r="A46" s="4" t="str">
        <f t="shared" ref="A46:A58" si="6">A28</f>
        <v>FUEL COMB. ELEC. UTIL.</v>
      </c>
      <c r="B46" s="3">
        <f t="shared" ref="B46:D58" si="7">(B28+B10)/2</f>
        <v>28.317335046357176</v>
      </c>
      <c r="C46" s="3">
        <f t="shared" si="7"/>
        <v>30.048624928000002</v>
      </c>
      <c r="D46" s="3">
        <f t="shared" si="7"/>
        <v>1.7312898816428248</v>
      </c>
      <c r="E46" s="7">
        <f>IF(B46&lt;&gt;0,D46/B46,"")</f>
        <v>6.1138870547267229E-2</v>
      </c>
      <c r="F46" t="b">
        <f>OR(ABS(D46/$C$59)&gt;5%,AND(ABS(C46/$C$59)&gt;10%,ABS(E46)&gt;20%))</f>
        <v>0</v>
      </c>
    </row>
    <row r="47" spans="1:6" x14ac:dyDescent="0.2">
      <c r="A47" s="4" t="str">
        <f t="shared" si="6"/>
        <v>FUEL COMB. INDUSTRIAL</v>
      </c>
      <c r="B47" s="3">
        <f t="shared" si="7"/>
        <v>17.220187545715845</v>
      </c>
      <c r="C47" s="3">
        <f t="shared" si="7"/>
        <v>17.268834881499998</v>
      </c>
      <c r="D47" s="3">
        <f t="shared" si="7"/>
        <v>4.8647335784155032E-2</v>
      </c>
      <c r="E47" s="7">
        <f t="shared" ref="E47:E59" si="8">IF(B47&lt;&gt;0,D47/B47,"")</f>
        <v>2.8250177679544405E-3</v>
      </c>
      <c r="F47" t="b">
        <f t="shared" ref="F47:F52" si="9">OR(ABS(D47/$C$59)&gt;5%,AND(ABS(C47/$C$59)&gt;10%,ABS(E47)&gt;20%))</f>
        <v>0</v>
      </c>
    </row>
    <row r="48" spans="1:6" x14ac:dyDescent="0.2">
      <c r="A48" s="4" t="str">
        <f t="shared" si="6"/>
        <v>FUEL COMB. OTHER</v>
      </c>
      <c r="B48" s="3">
        <f t="shared" si="7"/>
        <v>18.242045099369346</v>
      </c>
      <c r="C48" s="3">
        <f t="shared" si="7"/>
        <v>24.846857020000002</v>
      </c>
      <c r="D48" s="3">
        <f t="shared" si="7"/>
        <v>6.6048119206306541</v>
      </c>
      <c r="E48" s="7">
        <f t="shared" si="8"/>
        <v>0.3620653213306107</v>
      </c>
      <c r="F48" t="b">
        <f t="shared" si="9"/>
        <v>0</v>
      </c>
    </row>
    <row r="49" spans="1:6" x14ac:dyDescent="0.2">
      <c r="A49" s="4" t="str">
        <f t="shared" si="6"/>
        <v>CHEMICAL &amp; ALLIED PRODUCT MFG</v>
      </c>
      <c r="B49" s="3">
        <f t="shared" si="7"/>
        <v>22.229715035629035</v>
      </c>
      <c r="C49" s="3">
        <f t="shared" si="7"/>
        <v>23.123636184999999</v>
      </c>
      <c r="D49" s="3">
        <f t="shared" si="7"/>
        <v>0.89392114937096601</v>
      </c>
      <c r="E49" s="7">
        <f t="shared" si="8"/>
        <v>4.0212892875064729E-2</v>
      </c>
      <c r="F49" t="b">
        <f t="shared" si="9"/>
        <v>0</v>
      </c>
    </row>
    <row r="50" spans="1:6" x14ac:dyDescent="0.2">
      <c r="A50" s="4" t="str">
        <f t="shared" si="6"/>
        <v>METALS PROCESSING</v>
      </c>
      <c r="B50" s="3">
        <f t="shared" si="7"/>
        <v>3.1603915642681768</v>
      </c>
      <c r="C50" s="3">
        <f t="shared" si="7"/>
        <v>3.2484630688</v>
      </c>
      <c r="D50" s="3">
        <f t="shared" si="7"/>
        <v>8.8071504531822997E-2</v>
      </c>
      <c r="E50" s="7">
        <f t="shared" si="8"/>
        <v>2.7867276171589489E-2</v>
      </c>
      <c r="F50" t="b">
        <f t="shared" si="9"/>
        <v>0</v>
      </c>
    </row>
    <row r="51" spans="1:6" x14ac:dyDescent="0.2">
      <c r="A51" s="4" t="str">
        <f t="shared" si="6"/>
        <v>PETROLEUM &amp; RELATED INDUSTRIES</v>
      </c>
      <c r="B51" s="3">
        <f t="shared" si="7"/>
        <v>2.6467212073662525</v>
      </c>
      <c r="C51" s="3">
        <f t="shared" si="7"/>
        <v>2.892284928</v>
      </c>
      <c r="D51" s="3">
        <f t="shared" si="7"/>
        <v>0.24556372063374776</v>
      </c>
      <c r="E51" s="7">
        <f>IF(B51&lt;&gt;0,D51/B51,"")</f>
        <v>9.2780350250077068E-2</v>
      </c>
      <c r="F51" t="b">
        <f t="shared" si="9"/>
        <v>0</v>
      </c>
    </row>
    <row r="52" spans="1:6" x14ac:dyDescent="0.2">
      <c r="A52" s="4" t="str">
        <f t="shared" si="6"/>
        <v>OTHER INDUSTRIAL PROCESSES</v>
      </c>
      <c r="B52" s="3">
        <f t="shared" si="7"/>
        <v>177.64153438388192</v>
      </c>
      <c r="C52" s="3">
        <f t="shared" si="7"/>
        <v>100.31108567</v>
      </c>
      <c r="D52" s="3">
        <f t="shared" si="7"/>
        <v>-77.330448713881921</v>
      </c>
      <c r="E52" s="7">
        <f t="shared" si="8"/>
        <v>-0.43531738780622919</v>
      </c>
      <c r="F52" t="b">
        <f t="shared" si="9"/>
        <v>0</v>
      </c>
    </row>
    <row r="53" spans="1:6" x14ac:dyDescent="0.2">
      <c r="A53" s="4" t="str">
        <f t="shared" si="6"/>
        <v>SOLVENT UTILIZATION</v>
      </c>
      <c r="B53" s="3">
        <f t="shared" si="7"/>
        <v>0.30686166917167856</v>
      </c>
      <c r="C53" s="3">
        <f t="shared" si="7"/>
        <v>0</v>
      </c>
      <c r="D53" s="3">
        <f t="shared" si="7"/>
        <v>-0.30686166917167856</v>
      </c>
      <c r="E53" s="7">
        <f t="shared" si="8"/>
        <v>-1</v>
      </c>
      <c r="F53" t="b">
        <f>OR(ABS(D53/$C$59)&gt;5%,AND(ABS(C53/$C$59)&gt;10%,ABS(E53)&gt;20%))</f>
        <v>0</v>
      </c>
    </row>
    <row r="54" spans="1:6" x14ac:dyDescent="0.2">
      <c r="A54" s="4" t="str">
        <f t="shared" si="6"/>
        <v>STORAGE &amp; TRANSPORT</v>
      </c>
      <c r="B54" s="3">
        <f t="shared" si="7"/>
        <v>0.70757106538726666</v>
      </c>
      <c r="C54" s="3">
        <f t="shared" si="7"/>
        <v>0.7295270304</v>
      </c>
      <c r="D54" s="3">
        <f t="shared" si="7"/>
        <v>2.1955965012733336E-2</v>
      </c>
      <c r="E54" s="7">
        <f t="shared" si="8"/>
        <v>3.1030049258326347E-2</v>
      </c>
      <c r="F54" t="b">
        <f t="shared" ref="F54:F57" si="10">OR(ABS(D54/$C$59)&gt;5%,AND(ABS(C54/$C$59)&gt;10%,ABS(E54)&gt;20%))</f>
        <v>0</v>
      </c>
    </row>
    <row r="55" spans="1:6" x14ac:dyDescent="0.2">
      <c r="A55" s="4" t="str">
        <f t="shared" si="6"/>
        <v>WASTE DISPOSAL &amp; RECYCLING</v>
      </c>
      <c r="B55" s="3">
        <f t="shared" si="7"/>
        <v>26.105863847641963</v>
      </c>
      <c r="C55" s="3">
        <f t="shared" si="7"/>
        <v>18.287760800000001</v>
      </c>
      <c r="D55" s="3">
        <f t="shared" si="7"/>
        <v>-7.818103047641964</v>
      </c>
      <c r="E55" s="7">
        <f t="shared" si="8"/>
        <v>-0.29947689504816527</v>
      </c>
      <c r="F55" t="b">
        <f t="shared" si="10"/>
        <v>0</v>
      </c>
    </row>
    <row r="56" spans="1:6" x14ac:dyDescent="0.2">
      <c r="A56" s="4" t="str">
        <f t="shared" si="6"/>
        <v>HIGHWAY VEHICLES</v>
      </c>
      <c r="B56" s="3">
        <f t="shared" si="7"/>
        <v>153.65525837238741</v>
      </c>
      <c r="C56" s="3">
        <f t="shared" si="7"/>
        <v>174.24450032499999</v>
      </c>
      <c r="D56" s="3">
        <f t="shared" si="7"/>
        <v>20.589241952612596</v>
      </c>
      <c r="E56" s="7">
        <f t="shared" si="8"/>
        <v>0.13399633810587885</v>
      </c>
      <c r="F56" t="b">
        <f t="shared" si="10"/>
        <v>0</v>
      </c>
    </row>
    <row r="57" spans="1:6" x14ac:dyDescent="0.2">
      <c r="A57" s="4" t="str">
        <f t="shared" si="6"/>
        <v>OFF-HIGHWAY</v>
      </c>
      <c r="B57" s="3">
        <f t="shared" si="7"/>
        <v>2.6906820082613714</v>
      </c>
      <c r="C57" s="3">
        <f t="shared" si="7"/>
        <v>2.3472830126000002</v>
      </c>
      <c r="D57" s="3">
        <f t="shared" si="7"/>
        <v>-0.34339899566137144</v>
      </c>
      <c r="E57" s="7">
        <f t="shared" si="8"/>
        <v>-0.12762526177638672</v>
      </c>
      <c r="F57" t="b">
        <f t="shared" si="10"/>
        <v>0</v>
      </c>
    </row>
    <row r="58" spans="1:6" x14ac:dyDescent="0.2">
      <c r="A58" s="4" t="str">
        <f t="shared" si="6"/>
        <v>Miscellaneous without wildfires</v>
      </c>
      <c r="B58" s="3">
        <f t="shared" si="7"/>
        <v>3321.9600048287834</v>
      </c>
      <c r="C58" s="3">
        <f t="shared" si="7"/>
        <v>3864.6016902399997</v>
      </c>
      <c r="D58" s="3">
        <f t="shared" si="7"/>
        <v>542.64168541121649</v>
      </c>
      <c r="E58" s="7">
        <f t="shared" ref="E58" si="11">IF(B58&lt;&gt;0,D58/B58,"")</f>
        <v>0.16334985509230557</v>
      </c>
      <c r="F58" t="b">
        <f t="shared" ref="F58" si="12">OR(ABS(D58/$C$59)&gt;5%,AND(ABS(C58/$C$59)&gt;10%,ABS(E58)&gt;20%))</f>
        <v>1</v>
      </c>
    </row>
    <row r="59" spans="1:6" x14ac:dyDescent="0.2">
      <c r="A59" s="8" t="s">
        <v>5</v>
      </c>
      <c r="B59" s="9">
        <f>SUM(B46:B58)</f>
        <v>3774.8841716742209</v>
      </c>
      <c r="C59" s="9">
        <f>SUM(C46:C58)</f>
        <v>4261.9505480892994</v>
      </c>
      <c r="D59" s="8">
        <f t="shared" ref="D59" si="13">C59-B59</f>
        <v>487.06637641507859</v>
      </c>
      <c r="E59" s="10">
        <f t="shared" si="8"/>
        <v>0.12902816464407091</v>
      </c>
    </row>
    <row r="62" spans="1:6" x14ac:dyDescent="0.2">
      <c r="A62" s="4">
        <f>[2]NH3!A23</f>
        <v>0</v>
      </c>
      <c r="B62" s="3">
        <f>[1]NH3_Org!O23</f>
        <v>0</v>
      </c>
      <c r="C62" s="4">
        <f>[2]NH3!O23</f>
        <v>0</v>
      </c>
      <c r="D62" s="4">
        <f>C62-B62</f>
        <v>0</v>
      </c>
      <c r="E62" s="7" t="str">
        <f>IF(B62&lt;&gt;0,D62/B62,"")</f>
        <v/>
      </c>
    </row>
    <row r="63" spans="1:6" x14ac:dyDescent="0.2">
      <c r="A63" s="4">
        <f>[2]NH3!A24</f>
        <v>0</v>
      </c>
      <c r="B63" s="3">
        <f>[1]NH3_Org!O24</f>
        <v>0</v>
      </c>
      <c r="C63" s="4">
        <f>[2]NH3!O24</f>
        <v>0</v>
      </c>
      <c r="D63" s="4">
        <f t="shared" ref="D63:D65" si="14">C63-B63</f>
        <v>0</v>
      </c>
      <c r="E63" s="7" t="str">
        <f t="shared" ref="E63:E65" si="15">IF(B63&lt;&gt;0,D63/B63,"")</f>
        <v/>
      </c>
    </row>
    <row r="64" spans="1:6" x14ac:dyDescent="0.2">
      <c r="A64" s="4" t="str">
        <f>[2]NH3!A25</f>
        <v>Total</v>
      </c>
      <c r="B64" s="3">
        <f>[1]NH3_Org!O25</f>
        <v>4005.1291414877496</v>
      </c>
      <c r="C64" s="4">
        <f>[2]NH3!O25</f>
        <v>4433.2958993092998</v>
      </c>
      <c r="D64" s="4">
        <f t="shared" si="14"/>
        <v>428.16675782155016</v>
      </c>
      <c r="E64" s="7">
        <f t="shared" si="15"/>
        <v>0.10690460724132927</v>
      </c>
    </row>
    <row r="65" spans="1:5" x14ac:dyDescent="0.2">
      <c r="A65" s="4" t="str">
        <f>[2]NH3!A26</f>
        <v>Miscellaneous</v>
      </c>
      <c r="B65" s="3">
        <f>[1]NH3_Org!O26</f>
        <v>3554.4176700680446</v>
      </c>
      <c r="C65" s="4">
        <f>[2]NH3!O26</f>
        <v>4036.8826914000001</v>
      </c>
      <c r="D65" s="4">
        <f t="shared" si="14"/>
        <v>482.46502133195554</v>
      </c>
      <c r="E65" s="7">
        <f t="shared" si="15"/>
        <v>0.13573672711421092</v>
      </c>
    </row>
    <row r="66" spans="1:5" x14ac:dyDescent="0.2">
      <c r="A66" s="4" t="str">
        <f>[2]NH3!A27</f>
        <v>Total without miscellaneous</v>
      </c>
      <c r="B66" s="3">
        <f>[1]NH3_Org!O27</f>
        <v>450.71147141970505</v>
      </c>
      <c r="C66" s="4">
        <f>[2]NH3!O27</f>
        <v>396.41320790929967</v>
      </c>
      <c r="D66" s="4">
        <f>C66-B66</f>
        <v>-54.298263510405377</v>
      </c>
      <c r="E66" s="7">
        <f>IF(B66&lt;&gt;0,D66/B66,"")</f>
        <v>-0.12047233530438041</v>
      </c>
    </row>
    <row r="67" spans="1:5" x14ac:dyDescent="0.2">
      <c r="A67" s="4" t="str">
        <f>[2]NH3!A28</f>
        <v>Wildfires</v>
      </c>
      <c r="B67" s="3">
        <f>[1]NH3_Org!O28</f>
        <v>224.7388834884996</v>
      </c>
      <c r="C67" s="4">
        <f>[2]NH3!O28</f>
        <v>159.87893707999999</v>
      </c>
      <c r="D67" s="4">
        <f>C67-B67</f>
        <v>-64.85994640849961</v>
      </c>
      <c r="E67" s="7">
        <f>IF(B67&lt;&gt;0,D67/B67,"")</f>
        <v>-0.28860135550072108</v>
      </c>
    </row>
    <row r="68" spans="1:5" x14ac:dyDescent="0.2">
      <c r="A68" s="4" t="str">
        <f>[2]NH3!A29</f>
        <v>Total without wildfires</v>
      </c>
      <c r="B68" s="3">
        <f>[1]NH3_Org!O29</f>
        <v>3780.39025799925</v>
      </c>
      <c r="C68" s="4">
        <f>[2]NH3!O29</f>
        <v>4273.4169622293002</v>
      </c>
      <c r="D68" s="4">
        <f>C68-B68</f>
        <v>493.0267042300502</v>
      </c>
      <c r="E68" s="7">
        <f>IF(B68&lt;&gt;0,D68/B68,"")</f>
        <v>0.13041688042307614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NOx</vt:lpstr>
      <vt:lpstr>CO</vt:lpstr>
      <vt:lpstr>VOC</vt:lpstr>
      <vt:lpstr>SO2</vt:lpstr>
      <vt:lpstr>PM25Primary</vt:lpstr>
      <vt:lpstr>NH3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Steven J (PNNL-JGCRI)</dc:creator>
  <cp:lastModifiedBy>Smith, Steve J</cp:lastModifiedBy>
  <dcterms:created xsi:type="dcterms:W3CDTF">2024-02-01T17:17:44Z</dcterms:created>
  <dcterms:modified xsi:type="dcterms:W3CDTF">2025-02-01T03:11:23Z</dcterms:modified>
</cp:coreProperties>
</file>