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rge\DOCTORADO\Experimentos de rata\Programas\Anexos\"/>
    </mc:Choice>
  </mc:AlternateContent>
  <bookViews>
    <workbookView xWindow="0" yWindow="0" windowWidth="23040" windowHeight="9192"/>
  </bookViews>
  <sheets>
    <sheet name="Euler " sheetId="1" r:id="rId1"/>
    <sheet name="Euler mejorad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6" i="2"/>
  <c r="C39" i="2"/>
  <c r="D39" i="2"/>
  <c r="E39" i="2"/>
  <c r="F39" i="2"/>
  <c r="H39" i="2" s="1"/>
  <c r="G39" i="2"/>
  <c r="C36" i="2"/>
  <c r="D36" i="2"/>
  <c r="F36" i="2"/>
  <c r="H36" i="2" s="1"/>
  <c r="G36" i="2"/>
  <c r="C23" i="2"/>
  <c r="E23" i="2" s="1"/>
  <c r="D23" i="2"/>
  <c r="G23" i="2"/>
  <c r="H22" i="2"/>
  <c r="I22" i="2"/>
  <c r="J22" i="2"/>
  <c r="F22" i="2"/>
  <c r="E22" i="2"/>
  <c r="G18" i="2"/>
  <c r="G17" i="2"/>
  <c r="D17" i="2"/>
  <c r="E17" i="2" s="1"/>
  <c r="C17" i="2"/>
  <c r="J16" i="2"/>
  <c r="I16" i="2"/>
  <c r="H16" i="2"/>
  <c r="F16" i="2"/>
  <c r="G16" i="2"/>
  <c r="E16" i="2"/>
  <c r="H14" i="1"/>
  <c r="H15" i="1"/>
  <c r="H16" i="1"/>
  <c r="H17" i="1"/>
  <c r="H18" i="1"/>
  <c r="H19" i="1"/>
  <c r="H20" i="1"/>
  <c r="H21" i="1"/>
  <c r="H13" i="1"/>
  <c r="F14" i="1"/>
  <c r="E14" i="1"/>
  <c r="E15" i="1"/>
  <c r="E16" i="1"/>
  <c r="E17" i="1"/>
  <c r="E18" i="1"/>
  <c r="E19" i="1"/>
  <c r="E20" i="1"/>
  <c r="E21" i="1"/>
  <c r="E13" i="1"/>
  <c r="F13" i="1"/>
  <c r="D15" i="1"/>
  <c r="F15" i="1" s="1"/>
  <c r="D16" i="1" s="1"/>
  <c r="F16" i="1" s="1"/>
  <c r="D17" i="1" s="1"/>
  <c r="F17" i="1" s="1"/>
  <c r="D18" i="1" s="1"/>
  <c r="F18" i="1" s="1"/>
  <c r="D19" i="1" s="1"/>
  <c r="F19" i="1" s="1"/>
  <c r="D20" i="1" s="1"/>
  <c r="F20" i="1" s="1"/>
  <c r="D21" i="1" s="1"/>
  <c r="F21" i="1" s="1"/>
  <c r="D14" i="1"/>
  <c r="C20" i="1"/>
  <c r="C21" i="1" s="1"/>
  <c r="C15" i="1"/>
  <c r="C16" i="1" s="1"/>
  <c r="C17" i="1" s="1"/>
  <c r="C18" i="1" s="1"/>
  <c r="C19" i="1" s="1"/>
  <c r="C14" i="1"/>
  <c r="I39" i="2" l="1"/>
  <c r="J39" i="2" s="1"/>
  <c r="E36" i="2"/>
  <c r="I36" i="2" s="1"/>
  <c r="J36" i="2" s="1"/>
  <c r="F23" i="2"/>
  <c r="H23" i="2" s="1"/>
  <c r="I23" i="2" s="1"/>
  <c r="J23" i="2" s="1"/>
  <c r="F17" i="2"/>
  <c r="H17" i="2" s="1"/>
  <c r="I17" i="2" s="1"/>
  <c r="C40" i="2" l="1"/>
  <c r="D40" i="2"/>
  <c r="C37" i="2"/>
  <c r="D37" i="2"/>
  <c r="G37" i="2"/>
  <c r="C24" i="2"/>
  <c r="D24" i="2"/>
  <c r="G24" i="2"/>
  <c r="J17" i="2"/>
  <c r="E40" i="2" l="1"/>
  <c r="F40" i="2"/>
  <c r="E37" i="2"/>
  <c r="I37" i="2" s="1"/>
  <c r="J37" i="2" s="1"/>
  <c r="F37" i="2"/>
  <c r="H37" i="2" s="1"/>
  <c r="I24" i="2"/>
  <c r="J24" i="2" s="1"/>
  <c r="F24" i="2"/>
  <c r="H24" i="2" s="1"/>
  <c r="E24" i="2"/>
  <c r="C18" i="2"/>
  <c r="E18" i="2" s="1"/>
  <c r="D18" i="2"/>
  <c r="G40" i="2" l="1"/>
  <c r="H40" i="2"/>
  <c r="I40" i="2" s="1"/>
  <c r="J40" i="2" s="1"/>
  <c r="C38" i="2"/>
  <c r="D38" i="2"/>
  <c r="G38" i="2"/>
  <c r="C25" i="2"/>
  <c r="D25" i="2"/>
  <c r="G25" i="2"/>
  <c r="F18" i="2"/>
  <c r="H18" i="2" s="1"/>
  <c r="I18" i="2"/>
  <c r="J18" i="2" s="1"/>
  <c r="G19" i="2" s="1"/>
  <c r="E38" i="2" l="1"/>
  <c r="I38" i="2" s="1"/>
  <c r="J38" i="2" s="1"/>
  <c r="F38" i="2"/>
  <c r="H38" i="2" s="1"/>
  <c r="F25" i="2"/>
  <c r="H25" i="2" s="1"/>
  <c r="I25" i="2" s="1"/>
  <c r="J25" i="2" s="1"/>
  <c r="E25" i="2"/>
  <c r="C19" i="2"/>
  <c r="D19" i="2"/>
  <c r="D26" i="2" l="1"/>
  <c r="G26" i="2"/>
  <c r="C26" i="2"/>
  <c r="E19" i="2"/>
  <c r="F19" i="2"/>
  <c r="H19" i="2" s="1"/>
  <c r="E26" i="2" l="1"/>
  <c r="F26" i="2"/>
  <c r="H26" i="2" s="1"/>
  <c r="I26" i="2" s="1"/>
  <c r="J26" i="2" s="1"/>
  <c r="I19" i="2"/>
  <c r="C27" i="2" l="1"/>
  <c r="D27" i="2"/>
  <c r="G27" i="2"/>
  <c r="J19" i="2"/>
  <c r="G20" i="2" s="1"/>
  <c r="C20" i="2"/>
  <c r="D20" i="2"/>
  <c r="E27" i="2" l="1"/>
  <c r="I27" i="2" s="1"/>
  <c r="J27" i="2" s="1"/>
  <c r="F27" i="2"/>
  <c r="H27" i="2" s="1"/>
  <c r="E20" i="2"/>
  <c r="F20" i="2"/>
  <c r="H20" i="2" s="1"/>
  <c r="I20" i="2" s="1"/>
  <c r="C28" i="2" l="1"/>
  <c r="D28" i="2"/>
  <c r="J20" i="2"/>
  <c r="G21" i="2" s="1"/>
  <c r="F28" i="2" l="1"/>
  <c r="E28" i="2"/>
  <c r="C21" i="2"/>
  <c r="D21" i="2"/>
  <c r="G28" i="2" l="1"/>
  <c r="H28" i="2"/>
  <c r="I28" i="2" s="1"/>
  <c r="J28" i="2" s="1"/>
  <c r="E21" i="2"/>
  <c r="F21" i="2"/>
  <c r="H21" i="2" s="1"/>
  <c r="D29" i="2" l="1"/>
  <c r="G29" i="2"/>
  <c r="C29" i="2"/>
  <c r="I21" i="2"/>
  <c r="J21" i="2" s="1"/>
  <c r="C22" i="2"/>
  <c r="D22" i="2"/>
  <c r="E29" i="2" l="1"/>
  <c r="F29" i="2"/>
  <c r="H29" i="2" s="1"/>
  <c r="I29" i="2" s="1"/>
  <c r="J29" i="2" s="1"/>
  <c r="G22" i="2"/>
  <c r="D30" i="2" l="1"/>
  <c r="C30" i="2"/>
  <c r="G30" i="2"/>
  <c r="E30" i="2" l="1"/>
  <c r="F30" i="2"/>
  <c r="H30" i="2" s="1"/>
  <c r="I30" i="2" s="1"/>
  <c r="J30" i="2" s="1"/>
  <c r="C31" i="2" l="1"/>
  <c r="D31" i="2"/>
  <c r="G31" i="2"/>
  <c r="F31" i="2" l="1"/>
  <c r="H31" i="2" s="1"/>
  <c r="E31" i="2"/>
  <c r="I31" i="2" s="1"/>
  <c r="J31" i="2" s="1"/>
  <c r="D32" i="2" l="1"/>
  <c r="G32" i="2"/>
  <c r="C32" i="2"/>
  <c r="E32" i="2" l="1"/>
  <c r="F32" i="2"/>
  <c r="H32" i="2" s="1"/>
  <c r="I32" i="2"/>
  <c r="J32" i="2" s="1"/>
  <c r="D33" i="2" l="1"/>
  <c r="C33" i="2"/>
  <c r="G33" i="2"/>
  <c r="E33" i="2" l="1"/>
  <c r="F33" i="2"/>
  <c r="H33" i="2" s="1"/>
  <c r="I33" i="2" s="1"/>
  <c r="J33" i="2" s="1"/>
  <c r="C34" i="2" l="1"/>
  <c r="D34" i="2"/>
  <c r="F34" i="2" l="1"/>
  <c r="E34" i="2"/>
  <c r="G34" i="2" s="1"/>
  <c r="H34" i="2" l="1"/>
  <c r="I34" i="2" s="1"/>
  <c r="J34" i="2" s="1"/>
  <c r="D35" i="2" l="1"/>
  <c r="G35" i="2"/>
  <c r="C35" i="2"/>
  <c r="E35" i="2" l="1"/>
  <c r="F35" i="2"/>
  <c r="H35" i="2" s="1"/>
  <c r="I35" i="2"/>
  <c r="J35" i="2" s="1"/>
</calcChain>
</file>

<file path=xl/sharedStrings.xml><?xml version="1.0" encoding="utf-8"?>
<sst xmlns="http://schemas.openxmlformats.org/spreadsheetml/2006/main" count="30" uniqueCount="25">
  <si>
    <t xml:space="preserve">Ejemplo </t>
  </si>
  <si>
    <t>Con el metodo de euler integre numericamente la siguiente funcion</t>
  </si>
  <si>
    <t>Desde x=0 hasta x=4 con tamaño de paso h=0.5. La condicion inicial es x=0, y=1</t>
  </si>
  <si>
    <t>h</t>
  </si>
  <si>
    <t>y</t>
  </si>
  <si>
    <t>f(xi,yi)</t>
  </si>
  <si>
    <t>xi</t>
  </si>
  <si>
    <t>yi</t>
  </si>
  <si>
    <t>yi+1</t>
  </si>
  <si>
    <t>SOLUCION NUMERICA</t>
  </si>
  <si>
    <t xml:space="preserve">Euler solucion numerica </t>
  </si>
  <si>
    <t xml:space="preserve">Solucion analitica </t>
  </si>
  <si>
    <t>ejemplo</t>
  </si>
  <si>
    <t>con el metodo de heun integre la siguiente ecuacion desde x=0 hasta x=4 con un tamaño de paso h = 1</t>
  </si>
  <si>
    <t>condiciones inicales x=0, y=2</t>
  </si>
  <si>
    <t xml:space="preserve">solucion analitica </t>
  </si>
  <si>
    <t>predictor</t>
  </si>
  <si>
    <t>corrector</t>
  </si>
  <si>
    <t>dy</t>
  </si>
  <si>
    <t>yi+10</t>
  </si>
  <si>
    <t>f(xi+1,yi+10)</t>
  </si>
  <si>
    <t>xi+1</t>
  </si>
  <si>
    <t>error</t>
  </si>
  <si>
    <t>error propuesto</t>
  </si>
  <si>
    <t xml:space="preserve">y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</si>
</sst>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'!$C$13:$C$21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'Euler '!$D$13:$D$21</c:f>
              <c:numCache>
                <c:formatCode>General</c:formatCode>
                <c:ptCount val="9"/>
                <c:pt idx="0">
                  <c:v>1</c:v>
                </c:pt>
                <c:pt idx="1">
                  <c:v>5.25</c:v>
                </c:pt>
                <c:pt idx="2">
                  <c:v>5.875</c:v>
                </c:pt>
                <c:pt idx="3">
                  <c:v>5.125</c:v>
                </c:pt>
                <c:pt idx="4">
                  <c:v>4.5</c:v>
                </c:pt>
                <c:pt idx="5">
                  <c:v>4.75</c:v>
                </c:pt>
                <c:pt idx="6">
                  <c:v>5.875</c:v>
                </c:pt>
                <c:pt idx="7">
                  <c:v>7.125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C-4228-8C59-D6B8A4EF87A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'!$C$13:$C$21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'Euler '!$G$13:$G$21</c:f>
              <c:numCache>
                <c:formatCode>General</c:formatCode>
                <c:ptCount val="9"/>
                <c:pt idx="0">
                  <c:v>1</c:v>
                </c:pt>
                <c:pt idx="1">
                  <c:v>3.218</c:v>
                </c:pt>
                <c:pt idx="2">
                  <c:v>3</c:v>
                </c:pt>
                <c:pt idx="3">
                  <c:v>2.218</c:v>
                </c:pt>
                <c:pt idx="4">
                  <c:v>2</c:v>
                </c:pt>
                <c:pt idx="5">
                  <c:v>2.718</c:v>
                </c:pt>
                <c:pt idx="6">
                  <c:v>4</c:v>
                </c:pt>
                <c:pt idx="7">
                  <c:v>4.718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C-4228-8C59-D6B8A4EF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74048"/>
        <c:axId val="1798464480"/>
      </c:scatterChart>
      <c:valAx>
        <c:axId val="17984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464480"/>
        <c:crosses val="autoZero"/>
        <c:crossBetween val="midCat"/>
      </c:valAx>
      <c:valAx>
        <c:axId val="17984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4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 mejorado'!$D$15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mejorado'!$C$16:$C$40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xVal>
          <c:yVal>
            <c:numRef>
              <c:f>'Euler mejorado'!$D$16:$D$40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6.3605332430377564</c:v>
                </c:pt>
                <c:pt idx="7">
                  <c:v>6.3605332430377564</c:v>
                </c:pt>
                <c:pt idx="8">
                  <c:v>6.3605332430377564</c:v>
                </c:pt>
                <c:pt idx="9">
                  <c:v>6.3605332430377564</c:v>
                </c:pt>
                <c:pt idx="10">
                  <c:v>6.3605332430377564</c:v>
                </c:pt>
                <c:pt idx="11">
                  <c:v>6.3605332430377564</c:v>
                </c:pt>
                <c:pt idx="12">
                  <c:v>15.301251273583667</c:v>
                </c:pt>
                <c:pt idx="13">
                  <c:v>15.301251273583667</c:v>
                </c:pt>
                <c:pt idx="14">
                  <c:v>15.301251273583667</c:v>
                </c:pt>
                <c:pt idx="15">
                  <c:v>15.301251273583667</c:v>
                </c:pt>
                <c:pt idx="16">
                  <c:v>15.301251273583667</c:v>
                </c:pt>
                <c:pt idx="17">
                  <c:v>15.301251273583667</c:v>
                </c:pt>
                <c:pt idx="18">
                  <c:v>34.740907525666515</c:v>
                </c:pt>
                <c:pt idx="19">
                  <c:v>34.740907525666515</c:v>
                </c:pt>
                <c:pt idx="20">
                  <c:v>34.740907525666515</c:v>
                </c:pt>
                <c:pt idx="21">
                  <c:v>34.740907525666515</c:v>
                </c:pt>
                <c:pt idx="22">
                  <c:v>34.740907525666515</c:v>
                </c:pt>
                <c:pt idx="23">
                  <c:v>34.740907525666515</c:v>
                </c:pt>
                <c:pt idx="24">
                  <c:v>77.729702745916086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341-BD20-EFB61D790E9D}"/>
            </c:ext>
          </c:extLst>
        </c:ser>
        <c:ser>
          <c:idx val="1"/>
          <c:order val="1"/>
          <c:tx>
            <c:strRef>
              <c:f>'Euler mejorado'!$K$15</c:f>
              <c:strCache>
                <c:ptCount val="1"/>
                <c:pt idx="0">
                  <c:v>y real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mejorado'!$C$16:$C$40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xVal>
          <c:yVal>
            <c:numRef>
              <c:f>'Euler mejorado'!$K$16:$K$40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6.1946313772093724</c:v>
                </c:pt>
                <c:pt idx="7">
                  <c:v>6.1946313772093724</c:v>
                </c:pt>
                <c:pt idx="8">
                  <c:v>6.1946313772093724</c:v>
                </c:pt>
                <c:pt idx="9">
                  <c:v>6.1946313772093724</c:v>
                </c:pt>
                <c:pt idx="10">
                  <c:v>6.1946313772093724</c:v>
                </c:pt>
                <c:pt idx="11">
                  <c:v>6.1946313772093724</c:v>
                </c:pt>
                <c:pt idx="12">
                  <c:v>14.843921907646489</c:v>
                </c:pt>
                <c:pt idx="13">
                  <c:v>14.843921907646489</c:v>
                </c:pt>
                <c:pt idx="14">
                  <c:v>14.843921907646489</c:v>
                </c:pt>
                <c:pt idx="15">
                  <c:v>14.843921907646489</c:v>
                </c:pt>
                <c:pt idx="16">
                  <c:v>14.843921907646489</c:v>
                </c:pt>
                <c:pt idx="17">
                  <c:v>14.843921907646489</c:v>
                </c:pt>
                <c:pt idx="18">
                  <c:v>33.677171767968169</c:v>
                </c:pt>
                <c:pt idx="19">
                  <c:v>33.677171767968169</c:v>
                </c:pt>
                <c:pt idx="20">
                  <c:v>33.677171767968169</c:v>
                </c:pt>
                <c:pt idx="21">
                  <c:v>33.677171767968169</c:v>
                </c:pt>
                <c:pt idx="22">
                  <c:v>33.677171767968169</c:v>
                </c:pt>
                <c:pt idx="23">
                  <c:v>33.677171767968169</c:v>
                </c:pt>
                <c:pt idx="24">
                  <c:v>75.338962609158571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341-BD20-EFB61D79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61616"/>
        <c:axId val="1349772848"/>
      </c:scatterChart>
      <c:valAx>
        <c:axId val="13497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9772848"/>
        <c:crosses val="autoZero"/>
        <c:crossBetween val="midCat"/>
      </c:valAx>
      <c:valAx>
        <c:axId val="13497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97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</xdr:colOff>
      <xdr:row>2</xdr:row>
      <xdr:rowOff>19050</xdr:rowOff>
    </xdr:from>
    <xdr:ext cx="2002087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60960" y="384810"/>
              <a:ext cx="2002087" cy="32137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=−2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+8.5 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60960" y="384810"/>
              <a:ext cx="2002087" cy="32137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𝑑𝑦/𝑑𝑥</a:t>
              </a:r>
              <a:r>
                <a:rPr lang="en-US" sz="1100" b="0" i="0">
                  <a:latin typeface="Cambria Math" panose="02040503050406030204" pitchFamily="18" charset="0"/>
                </a:rPr>
                <a:t>  =−2𝑥^3+12𝑥^2−20𝑥+8.5 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476250</xdr:colOff>
      <xdr:row>3</xdr:row>
      <xdr:rowOff>129540</xdr:rowOff>
    </xdr:from>
    <xdr:to>
      <xdr:col>2</xdr:col>
      <xdr:colOff>457200</xdr:colOff>
      <xdr:row>4</xdr:row>
      <xdr:rowOff>140970</xdr:rowOff>
    </xdr:to>
    <xdr:sp macro="" textlink="">
      <xdr:nvSpPr>
        <xdr:cNvPr id="3" name="Cerrar llave 2"/>
        <xdr:cNvSpPr/>
      </xdr:nvSpPr>
      <xdr:spPr>
        <a:xfrm rot="5400000">
          <a:off x="1162050" y="-7620"/>
          <a:ext cx="194310" cy="156591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2</xdr:col>
      <xdr:colOff>320040</xdr:colOff>
      <xdr:row>5</xdr:row>
      <xdr:rowOff>49530</xdr:rowOff>
    </xdr:from>
    <xdr:ext cx="13482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1905000" y="963930"/>
              <a:ext cx="1348254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1905000" y="963930"/>
              <a:ext cx="1348254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s-MX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𝑖+1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=𝑦𝑖+ℎ𝑓(𝑥𝑖,𝑦𝑖)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182880</xdr:colOff>
      <xdr:row>5</xdr:row>
      <xdr:rowOff>64770</xdr:rowOff>
    </xdr:from>
    <xdr:ext cx="5354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975360" y="979170"/>
              <a:ext cx="53546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975360" y="979170"/>
              <a:ext cx="53546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𝑓(𝑥𝑖,𝑦𝑖)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2</xdr:row>
      <xdr:rowOff>30480</xdr:rowOff>
    </xdr:from>
    <xdr:ext cx="2182136" cy="3379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5097780" y="396240"/>
              <a:ext cx="2182136" cy="33791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−10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+8.5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5097780" y="396240"/>
              <a:ext cx="2182136" cy="33791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 =−𝑥^4/2+4𝑥^3−10𝑥^2+8.5𝑥+1 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</xdr:col>
      <xdr:colOff>381000</xdr:colOff>
      <xdr:row>21</xdr:row>
      <xdr:rowOff>171450</xdr:rowOff>
    </xdr:from>
    <xdr:to>
      <xdr:col>7</xdr:col>
      <xdr:colOff>198120</xdr:colOff>
      <xdr:row>36</xdr:row>
      <xdr:rowOff>171450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3</xdr:row>
      <xdr:rowOff>72390</xdr:rowOff>
    </xdr:from>
    <xdr:ext cx="87998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95250" y="621030"/>
              <a:ext cx="879984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y'</a:t>
              </a:r>
              <a:r>
                <a:rPr lang="es-MX" sz="1100" baseline="0"/>
                <a:t> =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4</m:t>
                  </m:r>
                  <m:sSup>
                    <m:sSupPr>
                      <m:ctrlPr>
                        <a:rPr lang="es-MX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0.8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s-MX" sz="1100"/>
                <a:t>-0.5y</a:t>
              </a: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95250" y="621030"/>
              <a:ext cx="879984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y'</a:t>
              </a:r>
              <a:r>
                <a:rPr lang="es-MX" sz="1100" baseline="0"/>
                <a:t>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4𝑒</a:t>
              </a:r>
              <a:r>
                <a:rPr lang="es-MX" sz="1100" b="0" i="0" baseline="0">
                  <a:latin typeface="Cambria Math" panose="02040503050406030204" pitchFamily="18" charset="0"/>
                </a:rPr>
                <a:t>^</a:t>
              </a:r>
              <a:r>
                <a:rPr lang="en-US" sz="1100" b="0" i="0" baseline="0">
                  <a:latin typeface="Cambria Math" panose="02040503050406030204" pitchFamily="18" charset="0"/>
                </a:rPr>
                <a:t>0.8𝑥</a:t>
              </a:r>
              <a:r>
                <a:rPr lang="es-MX" sz="1100"/>
                <a:t>-0.5y</a:t>
              </a:r>
            </a:p>
          </xdr:txBody>
        </xdr:sp>
      </mc:Fallback>
    </mc:AlternateContent>
    <xdr:clientData/>
  </xdr:oneCellAnchor>
  <xdr:oneCellAnchor>
    <xdr:from>
      <xdr:col>6</xdr:col>
      <xdr:colOff>346710</xdr:colOff>
      <xdr:row>3</xdr:row>
      <xdr:rowOff>80010</xdr:rowOff>
    </xdr:from>
    <xdr:ext cx="2030730" cy="247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309110" y="628650"/>
              <a:ext cx="2030730" cy="2476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1.3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s-MX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0.8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es-MX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MX" sz="1100"/>
                <a:t>+2</a:t>
              </a:r>
              <a14:m>
                <m:oMath xmlns:m="http://schemas.openxmlformats.org/officeDocument/2006/math">
                  <m:sSup>
                    <m:sSupPr>
                      <m:ctrlPr>
                        <a:rPr lang="es-MX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−0.5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</m:oMath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309110" y="628650"/>
              <a:ext cx="2030730" cy="2476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 =4/1.3(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</a:t>
              </a:r>
              <a:r>
                <a:rPr lang="es-MX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0.8𝑥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</a:t>
              </a:r>
              <a:r>
                <a:rPr lang="es-MX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MX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MX" sz="1100"/>
                <a:t>+2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</a:t>
              </a:r>
              <a:r>
                <a:rPr lang="es-MX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−0.5𝑥</a:t>
              </a:r>
              <a:r>
                <a:rPr lang="es-MX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129540</xdr:colOff>
      <xdr:row>6</xdr:row>
      <xdr:rowOff>68580</xdr:rowOff>
    </xdr:from>
    <xdr:ext cx="1444498" cy="201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129540" y="1165860"/>
              <a:ext cx="1444498" cy="2018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p>
                        </m:sSubSup>
                      </m:e>
                      <m:sub/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129540" y="1165860"/>
              <a:ext cx="1444498" cy="2018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𝑦_(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 =𝑦𝑖+ℎ𝑓(𝑥𝑖,𝑦𝑖)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10</xdr:row>
      <xdr:rowOff>80010</xdr:rowOff>
    </xdr:from>
    <xdr:ext cx="2602123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167640" y="1908810"/>
              <a:ext cx="2602123" cy="32739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𝑦𝑖</m:t>
                            </m:r>
                          </m:e>
                        </m:d>
                        <m:r>
                          <m:rPr>
                            <m:nor/>
                          </m:rPr>
                          <a:rPr lang="es-MX">
                            <a:effectLst/>
                          </a:rPr>
                          <m:t> 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s-MX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167640" y="1908810"/>
              <a:ext cx="2602123" cy="32739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s-MX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𝑖+1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=𝑦𝑖+(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𝑥𝑖,𝑦𝑖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i="0">
                  <a:effectLst/>
                </a:rPr>
                <a:t> </a:t>
              </a:r>
              <a:r>
                <a:rPr lang="en-US" b="0" i="0">
                  <a:effectLst/>
                  <a:latin typeface="Cambria Math" panose="02040503050406030204" pitchFamily="18" charset="0"/>
                </a:rPr>
                <a:t>"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,𝑦𝑖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MX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</a:t>
              </a:r>
              <a:r>
                <a:rPr lang="en-US" sz="1100" b="0" i="0">
                  <a:latin typeface="Cambria Math" panose="02040503050406030204" pitchFamily="18" charset="0"/>
                </a:rPr>
                <a:t>2 ℎ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385763</xdr:colOff>
      <xdr:row>31</xdr:row>
      <xdr:rowOff>128588</xdr:rowOff>
    </xdr:from>
    <xdr:to>
      <xdr:col>10</xdr:col>
      <xdr:colOff>214313</xdr:colOff>
      <xdr:row>46</xdr:row>
      <xdr:rowOff>157163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9" sqref="J9"/>
    </sheetView>
  </sheetViews>
  <sheetFormatPr baseColWidth="10"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</row>
    <row r="10" spans="1:8" x14ac:dyDescent="0.3">
      <c r="B10" s="1" t="s">
        <v>10</v>
      </c>
      <c r="C10" s="1"/>
      <c r="D10" s="1"/>
      <c r="E10" s="1"/>
      <c r="F10" s="1"/>
      <c r="H10" s="3" t="s">
        <v>11</v>
      </c>
    </row>
    <row r="11" spans="1:8" x14ac:dyDescent="0.3">
      <c r="A11" t="s">
        <v>2</v>
      </c>
    </row>
    <row r="12" spans="1:8" ht="64.8" customHeight="1" x14ac:dyDescent="4.1500000000000004">
      <c r="B12" s="1" t="s">
        <v>3</v>
      </c>
      <c r="C12" s="1" t="s">
        <v>6</v>
      </c>
      <c r="D12" s="1" t="s">
        <v>7</v>
      </c>
      <c r="E12" s="2" t="s">
        <v>5</v>
      </c>
      <c r="F12" s="1" t="s">
        <v>8</v>
      </c>
      <c r="G12" t="s">
        <v>4</v>
      </c>
      <c r="H12" s="3"/>
    </row>
    <row r="13" spans="1:8" x14ac:dyDescent="0.3">
      <c r="B13" s="1">
        <v>0.5</v>
      </c>
      <c r="C13" s="1">
        <v>0</v>
      </c>
      <c r="D13" s="1">
        <v>1</v>
      </c>
      <c r="E13" s="1">
        <f>-2*C13^3+12*C13^2-20*C13+8.5</f>
        <v>8.5</v>
      </c>
      <c r="F13" s="1">
        <f>D13+$B$13*E13</f>
        <v>5.25</v>
      </c>
      <c r="G13">
        <v>1</v>
      </c>
      <c r="H13" s="3">
        <f>-(C13^4)/2+4*C13^3-10*C13^2+8.5*C13+1</f>
        <v>1</v>
      </c>
    </row>
    <row r="14" spans="1:8" x14ac:dyDescent="0.3">
      <c r="B14" s="1"/>
      <c r="C14" s="1">
        <f>C13+$B$13</f>
        <v>0.5</v>
      </c>
      <c r="D14" s="1">
        <f>F13</f>
        <v>5.25</v>
      </c>
      <c r="E14" s="1">
        <f t="shared" ref="E14:E21" si="0">-2*C14^3+12*C14^2-20*C14+8.5</f>
        <v>1.25</v>
      </c>
      <c r="F14" s="1">
        <f t="shared" ref="F14:F21" si="1">D14+$B$13*E14</f>
        <v>5.875</v>
      </c>
      <c r="G14">
        <v>3.218</v>
      </c>
      <c r="H14" s="3">
        <f t="shared" ref="H14:H21" si="2">-(C14^4)/2+4*C14^3-10*C14^2+8.5*C14+1</f>
        <v>3.21875</v>
      </c>
    </row>
    <row r="15" spans="1:8" x14ac:dyDescent="0.3">
      <c r="B15" s="1"/>
      <c r="C15" s="1">
        <f t="shared" ref="C15:C21" si="3">C14+$B$13</f>
        <v>1</v>
      </c>
      <c r="D15" s="1">
        <f t="shared" ref="D15:D21" si="4">F14</f>
        <v>5.875</v>
      </c>
      <c r="E15" s="1">
        <f t="shared" si="0"/>
        <v>-1.5</v>
      </c>
      <c r="F15" s="1">
        <f t="shared" si="1"/>
        <v>5.125</v>
      </c>
      <c r="G15">
        <v>3</v>
      </c>
      <c r="H15" s="3">
        <f t="shared" si="2"/>
        <v>3</v>
      </c>
    </row>
    <row r="16" spans="1:8" x14ac:dyDescent="0.3">
      <c r="B16" s="1"/>
      <c r="C16" s="1">
        <f t="shared" si="3"/>
        <v>1.5</v>
      </c>
      <c r="D16" s="1">
        <f t="shared" si="4"/>
        <v>5.125</v>
      </c>
      <c r="E16" s="1">
        <f t="shared" si="0"/>
        <v>-1.25</v>
      </c>
      <c r="F16" s="1">
        <f t="shared" si="1"/>
        <v>4.5</v>
      </c>
      <c r="G16">
        <v>2.218</v>
      </c>
      <c r="H16" s="3">
        <f t="shared" si="2"/>
        <v>2.21875</v>
      </c>
    </row>
    <row r="17" spans="1:8" x14ac:dyDescent="0.3">
      <c r="B17" s="1"/>
      <c r="C17" s="1">
        <f t="shared" si="3"/>
        <v>2</v>
      </c>
      <c r="D17" s="1">
        <f t="shared" si="4"/>
        <v>4.5</v>
      </c>
      <c r="E17" s="1">
        <f t="shared" si="0"/>
        <v>0.5</v>
      </c>
      <c r="F17" s="1">
        <f t="shared" si="1"/>
        <v>4.75</v>
      </c>
      <c r="G17">
        <v>2</v>
      </c>
      <c r="H17" s="3">
        <f t="shared" si="2"/>
        <v>2</v>
      </c>
    </row>
    <row r="18" spans="1:8" x14ac:dyDescent="0.3">
      <c r="B18" s="1"/>
      <c r="C18" s="1">
        <f t="shared" si="3"/>
        <v>2.5</v>
      </c>
      <c r="D18" s="1">
        <f t="shared" si="4"/>
        <v>4.75</v>
      </c>
      <c r="E18" s="1">
        <f t="shared" si="0"/>
        <v>2.25</v>
      </c>
      <c r="F18" s="1">
        <f t="shared" si="1"/>
        <v>5.875</v>
      </c>
      <c r="G18">
        <v>2.718</v>
      </c>
      <c r="H18" s="3">
        <f t="shared" si="2"/>
        <v>2.71875</v>
      </c>
    </row>
    <row r="19" spans="1:8" x14ac:dyDescent="0.3">
      <c r="B19" s="1"/>
      <c r="C19" s="1">
        <f t="shared" si="3"/>
        <v>3</v>
      </c>
      <c r="D19" s="1">
        <f t="shared" si="4"/>
        <v>5.875</v>
      </c>
      <c r="E19" s="1">
        <f t="shared" si="0"/>
        <v>2.5</v>
      </c>
      <c r="F19" s="1">
        <f t="shared" si="1"/>
        <v>7.125</v>
      </c>
      <c r="G19">
        <v>4</v>
      </c>
      <c r="H19" s="3">
        <f t="shared" si="2"/>
        <v>4</v>
      </c>
    </row>
    <row r="20" spans="1:8" x14ac:dyDescent="0.3">
      <c r="B20" s="1"/>
      <c r="C20" s="1">
        <f>C19+$B$13</f>
        <v>3.5</v>
      </c>
      <c r="D20" s="1">
        <f t="shared" si="4"/>
        <v>7.125</v>
      </c>
      <c r="E20" s="1">
        <f t="shared" si="0"/>
        <v>-0.25</v>
      </c>
      <c r="F20" s="1">
        <f t="shared" si="1"/>
        <v>7</v>
      </c>
      <c r="G20">
        <v>4.718</v>
      </c>
      <c r="H20" s="3">
        <f t="shared" si="2"/>
        <v>4.71875</v>
      </c>
    </row>
    <row r="21" spans="1:8" x14ac:dyDescent="0.3">
      <c r="A21" t="s">
        <v>9</v>
      </c>
      <c r="B21" s="1"/>
      <c r="C21" s="1">
        <f t="shared" si="3"/>
        <v>4</v>
      </c>
      <c r="D21" s="1">
        <f t="shared" si="4"/>
        <v>7</v>
      </c>
      <c r="E21" s="1">
        <f t="shared" si="0"/>
        <v>-7.5</v>
      </c>
      <c r="F21" s="1">
        <f t="shared" si="1"/>
        <v>3.25</v>
      </c>
      <c r="G21">
        <v>3</v>
      </c>
      <c r="H21" s="3">
        <f t="shared" si="2"/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80" zoomScaleNormal="80" workbookViewId="0">
      <selection activeCell="K15" activeCellId="1" sqref="C15:D40 K15:K40"/>
    </sheetView>
  </sheetViews>
  <sheetFormatPr baseColWidth="10" defaultRowHeight="14.4" x14ac:dyDescent="0.3"/>
  <sheetData>
    <row r="1" spans="1:11" x14ac:dyDescent="0.3">
      <c r="A1" t="s">
        <v>12</v>
      </c>
    </row>
    <row r="2" spans="1:11" x14ac:dyDescent="0.3">
      <c r="A2" t="s">
        <v>13</v>
      </c>
    </row>
    <row r="3" spans="1:11" x14ac:dyDescent="0.3">
      <c r="A3" t="s">
        <v>14</v>
      </c>
    </row>
    <row r="6" spans="1:11" x14ac:dyDescent="0.3">
      <c r="A6" t="s">
        <v>16</v>
      </c>
    </row>
    <row r="7" spans="1:11" x14ac:dyDescent="0.3">
      <c r="H7" t="s">
        <v>15</v>
      </c>
    </row>
    <row r="10" spans="1:11" x14ac:dyDescent="0.3">
      <c r="A10" t="s">
        <v>17</v>
      </c>
    </row>
    <row r="14" spans="1:11" x14ac:dyDescent="0.3">
      <c r="E14" t="s">
        <v>18</v>
      </c>
    </row>
    <row r="15" spans="1:11" x14ac:dyDescent="0.3">
      <c r="A15" t="s">
        <v>23</v>
      </c>
      <c r="B15" t="s">
        <v>3</v>
      </c>
      <c r="C15" t="s">
        <v>6</v>
      </c>
      <c r="D15" t="s">
        <v>7</v>
      </c>
      <c r="E15" t="s">
        <v>5</v>
      </c>
      <c r="F15" t="s">
        <v>21</v>
      </c>
      <c r="G15" t="s">
        <v>19</v>
      </c>
      <c r="H15" t="s">
        <v>20</v>
      </c>
      <c r="I15" t="s">
        <v>8</v>
      </c>
      <c r="J15" t="s">
        <v>22</v>
      </c>
      <c r="K15" t="s">
        <v>24</v>
      </c>
    </row>
    <row r="16" spans="1:11" x14ac:dyDescent="0.3">
      <c r="A16">
        <v>0.1</v>
      </c>
      <c r="B16">
        <v>1</v>
      </c>
      <c r="C16">
        <v>0</v>
      </c>
      <c r="D16">
        <v>2</v>
      </c>
      <c r="E16">
        <f>4*EXP(0.8*C16)-0.5*D16</f>
        <v>3</v>
      </c>
      <c r="F16">
        <f>C16+$B$16</f>
        <v>1</v>
      </c>
      <c r="G16">
        <f>D16+E16*$B$16</f>
        <v>5</v>
      </c>
      <c r="H16">
        <f>4*EXP(0.8*F16)-0.5*G16</f>
        <v>6.4021637139698715</v>
      </c>
      <c r="I16">
        <f>D16+(E16+H16)/2*$B$16</f>
        <v>6.7010818569849357</v>
      </c>
      <c r="J16">
        <f>ABS((I16-G16)/I16)*100</f>
        <v>25.385182471869033</v>
      </c>
      <c r="K16">
        <f>4/1.3*(EXP(0.8*C16)-EXP(-0.5*C16))+2*EXP(-0.5*C16)</f>
        <v>2</v>
      </c>
    </row>
    <row r="17" spans="3:11" x14ac:dyDescent="0.3">
      <c r="C17">
        <f>IF(J16&lt;$A$16,F16,C16)</f>
        <v>0</v>
      </c>
      <c r="D17">
        <f>IF(J16&lt;$A$16,I16,D16)</f>
        <v>2</v>
      </c>
      <c r="E17">
        <f>4*EXP(0.8*C17)-0.5*D17</f>
        <v>3</v>
      </c>
      <c r="F17">
        <f>C17+$B$16</f>
        <v>1</v>
      </c>
      <c r="G17">
        <f>IF(J16&lt;$A$16,D17+E17*$B$16,I16)</f>
        <v>6.7010818569849357</v>
      </c>
      <c r="H17">
        <f>4*EXP(0.8*F17)-0.5*G17</f>
        <v>5.5516227854774041</v>
      </c>
      <c r="I17">
        <f>D17+(E17+H17)/2*$B$16</f>
        <v>6.275811392738702</v>
      </c>
      <c r="J17">
        <f>ABS((I17-G17)/I17)*100</f>
        <v>6.7763423346068707</v>
      </c>
      <c r="K17">
        <f t="shared" ref="K17:K40" si="0">4/1.3*(EXP(0.8*C17)-EXP(-0.5*C17))+2*EXP(-0.5*C17)</f>
        <v>2</v>
      </c>
    </row>
    <row r="18" spans="3:11" x14ac:dyDescent="0.3">
      <c r="C18">
        <f t="shared" ref="C18:C22" si="1">IF(J17&lt;$A$16,F17,C17)</f>
        <v>0</v>
      </c>
      <c r="D18">
        <f t="shared" ref="D18:D22" si="2">IF(J17&lt;$A$16,I17,D17)</f>
        <v>2</v>
      </c>
      <c r="E18">
        <f t="shared" ref="E18:E22" si="3">4*EXP(0.8*C18)-0.5*D18</f>
        <v>3</v>
      </c>
      <c r="F18">
        <f t="shared" ref="F18:F22" si="4">C18+$B$16</f>
        <v>1</v>
      </c>
      <c r="G18">
        <f t="shared" ref="G18:G22" si="5">IF(J17&lt;$A$16,D18+E18*$B$16,I17)</f>
        <v>6.275811392738702</v>
      </c>
      <c r="H18">
        <f t="shared" ref="H18:H21" si="6">4*EXP(0.8*F18)-0.5*G18</f>
        <v>5.76425801760052</v>
      </c>
      <c r="I18">
        <f t="shared" ref="I18:I21" si="7">D18+(E18+H18)/2*$B$16</f>
        <v>6.38212900880026</v>
      </c>
      <c r="J18">
        <f t="shared" ref="J18:J21" si="8">ABS((I18-G18)/I18)*100</f>
        <v>1.6658644147581094</v>
      </c>
      <c r="K18">
        <f t="shared" si="0"/>
        <v>2</v>
      </c>
    </row>
    <row r="19" spans="3:11" x14ac:dyDescent="0.3">
      <c r="C19">
        <f t="shared" si="1"/>
        <v>0</v>
      </c>
      <c r="D19">
        <f t="shared" si="2"/>
        <v>2</v>
      </c>
      <c r="E19">
        <f t="shared" si="3"/>
        <v>3</v>
      </c>
      <c r="F19">
        <f t="shared" si="4"/>
        <v>1</v>
      </c>
      <c r="G19">
        <f t="shared" si="5"/>
        <v>6.38212900880026</v>
      </c>
      <c r="H19">
        <f t="shared" si="6"/>
        <v>5.7110992095697419</v>
      </c>
      <c r="I19">
        <f t="shared" si="7"/>
        <v>6.355549604784871</v>
      </c>
      <c r="J19">
        <f t="shared" si="8"/>
        <v>0.41820779740871428</v>
      </c>
      <c r="K19">
        <f t="shared" si="0"/>
        <v>2</v>
      </c>
    </row>
    <row r="20" spans="3:11" x14ac:dyDescent="0.3">
      <c r="C20">
        <f t="shared" si="1"/>
        <v>0</v>
      </c>
      <c r="D20">
        <f t="shared" si="2"/>
        <v>2</v>
      </c>
      <c r="E20">
        <f t="shared" si="3"/>
        <v>3</v>
      </c>
      <c r="F20">
        <f t="shared" si="4"/>
        <v>1</v>
      </c>
      <c r="G20">
        <f t="shared" si="5"/>
        <v>6.355549604784871</v>
      </c>
      <c r="H20">
        <f t="shared" si="6"/>
        <v>5.724388911577436</v>
      </c>
      <c r="I20">
        <f t="shared" si="7"/>
        <v>6.3621944557887176</v>
      </c>
      <c r="J20">
        <f t="shared" si="8"/>
        <v>0.10444275241855742</v>
      </c>
      <c r="K20">
        <f t="shared" si="0"/>
        <v>2</v>
      </c>
    </row>
    <row r="21" spans="3:11" x14ac:dyDescent="0.3">
      <c r="C21">
        <f t="shared" si="1"/>
        <v>0</v>
      </c>
      <c r="D21">
        <f t="shared" si="2"/>
        <v>2</v>
      </c>
      <c r="E21">
        <f t="shared" si="3"/>
        <v>3</v>
      </c>
      <c r="F21">
        <f t="shared" si="4"/>
        <v>1</v>
      </c>
      <c r="G21">
        <f t="shared" si="5"/>
        <v>6.3621944557887176</v>
      </c>
      <c r="H21">
        <f t="shared" si="6"/>
        <v>5.7210664860755127</v>
      </c>
      <c r="I21">
        <f t="shared" si="7"/>
        <v>6.3605332430377564</v>
      </c>
      <c r="J21">
        <f t="shared" si="8"/>
        <v>2.6117507565573524E-2</v>
      </c>
      <c r="K21">
        <f t="shared" si="0"/>
        <v>2</v>
      </c>
    </row>
    <row r="22" spans="3:11" x14ac:dyDescent="0.3">
      <c r="C22">
        <f t="shared" si="1"/>
        <v>1</v>
      </c>
      <c r="D22">
        <f t="shared" si="2"/>
        <v>6.3605332430377564</v>
      </c>
      <c r="E22">
        <f t="shared" si="3"/>
        <v>5.7218970924509929</v>
      </c>
      <c r="F22">
        <f t="shared" si="4"/>
        <v>2</v>
      </c>
      <c r="G22">
        <f t="shared" si="5"/>
        <v>12.082430335488748</v>
      </c>
      <c r="H22">
        <f t="shared" ref="H22" si="9">4*EXP(0.8*F22)-0.5*G22</f>
        <v>13.770914529836086</v>
      </c>
      <c r="I22">
        <f t="shared" ref="I22" si="10">D22+(E22+H22)/2*$B$16</f>
        <v>16.106939054181296</v>
      </c>
      <c r="J22">
        <f t="shared" ref="J22" si="11">ABS((I22-G22)/I22)*100</f>
        <v>24.986179591011751</v>
      </c>
      <c r="K22">
        <f t="shared" si="0"/>
        <v>6.1946313772093724</v>
      </c>
    </row>
    <row r="23" spans="3:11" x14ac:dyDescent="0.3">
      <c r="C23">
        <f t="shared" ref="C23:C36" si="12">IF(J22&lt;$A$16,F22,C22)</f>
        <v>1</v>
      </c>
      <c r="D23">
        <f t="shared" ref="D23:D36" si="13">IF(J22&lt;$A$16,I22,D22)</f>
        <v>6.3605332430377564</v>
      </c>
      <c r="E23">
        <f t="shared" ref="E23:E36" si="14">4*EXP(0.8*C23)-0.5*D23</f>
        <v>5.7218970924509929</v>
      </c>
      <c r="F23">
        <f t="shared" ref="F23:F36" si="15">C23+$B$16</f>
        <v>2</v>
      </c>
      <c r="G23">
        <f t="shared" ref="G23:G36" si="16">IF(J22&lt;$A$16,D23+E23*$B$16,I22)</f>
        <v>16.106939054181296</v>
      </c>
      <c r="H23">
        <f t="shared" ref="H23:H36" si="17">4*EXP(0.8*F23)-0.5*G23</f>
        <v>11.758660170489811</v>
      </c>
      <c r="I23">
        <f t="shared" ref="I23:I36" si="18">D23+(E23+H23)/2*$B$16</f>
        <v>15.10081187450816</v>
      </c>
      <c r="J23">
        <f t="shared" ref="J23:J36" si="19">ABS((I23-G23)/I23)*100</f>
        <v>6.6627356729845104</v>
      </c>
      <c r="K23">
        <f t="shared" si="0"/>
        <v>6.1946313772093724</v>
      </c>
    </row>
    <row r="24" spans="3:11" x14ac:dyDescent="0.3">
      <c r="C24">
        <f t="shared" si="12"/>
        <v>1</v>
      </c>
      <c r="D24">
        <f t="shared" si="13"/>
        <v>6.3605332430377564</v>
      </c>
      <c r="E24">
        <f t="shared" si="14"/>
        <v>5.7218970924509929</v>
      </c>
      <c r="F24">
        <f t="shared" si="15"/>
        <v>2</v>
      </c>
      <c r="G24">
        <f t="shared" si="16"/>
        <v>15.10081187450816</v>
      </c>
      <c r="H24">
        <f t="shared" si="17"/>
        <v>12.26172376032638</v>
      </c>
      <c r="I24">
        <f t="shared" si="18"/>
        <v>15.352343669426443</v>
      </c>
      <c r="J24">
        <f t="shared" si="19"/>
        <v>1.6383934618347387</v>
      </c>
      <c r="K24">
        <f t="shared" si="0"/>
        <v>6.1946313772093724</v>
      </c>
    </row>
    <row r="25" spans="3:11" x14ac:dyDescent="0.3">
      <c r="C25">
        <f t="shared" si="12"/>
        <v>1</v>
      </c>
      <c r="D25">
        <f t="shared" si="13"/>
        <v>6.3605332430377564</v>
      </c>
      <c r="E25">
        <f t="shared" si="14"/>
        <v>5.7218970924509929</v>
      </c>
      <c r="F25">
        <f t="shared" si="15"/>
        <v>2</v>
      </c>
      <c r="G25">
        <f t="shared" si="16"/>
        <v>15.352343669426443</v>
      </c>
      <c r="H25">
        <f t="shared" si="17"/>
        <v>12.135957862867238</v>
      </c>
      <c r="I25">
        <f t="shared" si="18"/>
        <v>15.289460720696873</v>
      </c>
      <c r="J25">
        <f t="shared" si="19"/>
        <v>0.41128297379676032</v>
      </c>
      <c r="K25">
        <f t="shared" si="0"/>
        <v>6.1946313772093724</v>
      </c>
    </row>
    <row r="26" spans="3:11" x14ac:dyDescent="0.3">
      <c r="C26">
        <f t="shared" si="12"/>
        <v>1</v>
      </c>
      <c r="D26">
        <f t="shared" si="13"/>
        <v>6.3605332430377564</v>
      </c>
      <c r="E26">
        <f t="shared" si="14"/>
        <v>5.7218970924509929</v>
      </c>
      <c r="F26">
        <f t="shared" si="15"/>
        <v>2</v>
      </c>
      <c r="G26">
        <f t="shared" si="16"/>
        <v>15.289460720696873</v>
      </c>
      <c r="H26">
        <f t="shared" si="17"/>
        <v>12.167399337232023</v>
      </c>
      <c r="I26">
        <f t="shared" si="18"/>
        <v>15.305181457879264</v>
      </c>
      <c r="J26">
        <f t="shared" si="19"/>
        <v>0.10271513098786775</v>
      </c>
      <c r="K26">
        <f t="shared" si="0"/>
        <v>6.1946313772093724</v>
      </c>
    </row>
    <row r="27" spans="3:11" x14ac:dyDescent="0.3">
      <c r="C27">
        <f t="shared" si="12"/>
        <v>1</v>
      </c>
      <c r="D27">
        <f t="shared" si="13"/>
        <v>6.3605332430377564</v>
      </c>
      <c r="E27">
        <f t="shared" si="14"/>
        <v>5.7218970924509929</v>
      </c>
      <c r="F27">
        <f t="shared" si="15"/>
        <v>2</v>
      </c>
      <c r="G27">
        <f t="shared" si="16"/>
        <v>15.305181457879264</v>
      </c>
      <c r="H27">
        <f t="shared" si="17"/>
        <v>12.159538968640828</v>
      </c>
      <c r="I27">
        <f t="shared" si="18"/>
        <v>15.301251273583667</v>
      </c>
      <c r="J27">
        <f t="shared" si="19"/>
        <v>2.5685378439494151E-2</v>
      </c>
      <c r="K27">
        <f t="shared" si="0"/>
        <v>6.1946313772093724</v>
      </c>
    </row>
    <row r="28" spans="3:11" x14ac:dyDescent="0.3">
      <c r="C28">
        <f t="shared" si="12"/>
        <v>2</v>
      </c>
      <c r="D28">
        <f t="shared" si="13"/>
        <v>15.301251273583667</v>
      </c>
      <c r="E28">
        <f t="shared" si="14"/>
        <v>12.161504060788626</v>
      </c>
      <c r="F28">
        <f t="shared" si="15"/>
        <v>3</v>
      </c>
      <c r="G28">
        <f t="shared" si="16"/>
        <v>27.462755334372293</v>
      </c>
      <c r="H28">
        <f t="shared" si="17"/>
        <v>30.361327855380274</v>
      </c>
      <c r="I28">
        <f t="shared" si="18"/>
        <v>36.562667231668115</v>
      </c>
      <c r="J28">
        <f t="shared" si="19"/>
        <v>24.888534087617362</v>
      </c>
      <c r="K28">
        <f t="shared" si="0"/>
        <v>14.843921907646489</v>
      </c>
    </row>
    <row r="29" spans="3:11" x14ac:dyDescent="0.3">
      <c r="C29">
        <f t="shared" si="12"/>
        <v>2</v>
      </c>
      <c r="D29">
        <f t="shared" si="13"/>
        <v>15.301251273583667</v>
      </c>
      <c r="E29">
        <f t="shared" si="14"/>
        <v>12.161504060788626</v>
      </c>
      <c r="F29">
        <f t="shared" si="15"/>
        <v>3</v>
      </c>
      <c r="G29">
        <f t="shared" si="16"/>
        <v>36.562667231668115</v>
      </c>
      <c r="H29">
        <f t="shared" si="17"/>
        <v>25.811371906732361</v>
      </c>
      <c r="I29">
        <f t="shared" si="18"/>
        <v>34.287689257344162</v>
      </c>
      <c r="J29">
        <f t="shared" si="19"/>
        <v>6.6349702286708334</v>
      </c>
      <c r="K29">
        <f t="shared" si="0"/>
        <v>14.843921907646489</v>
      </c>
    </row>
    <row r="30" spans="3:11" x14ac:dyDescent="0.3">
      <c r="C30">
        <f t="shared" si="12"/>
        <v>2</v>
      </c>
      <c r="D30">
        <f t="shared" si="13"/>
        <v>15.301251273583667</v>
      </c>
      <c r="E30">
        <f t="shared" si="14"/>
        <v>12.161504060788626</v>
      </c>
      <c r="F30">
        <f t="shared" si="15"/>
        <v>3</v>
      </c>
      <c r="G30">
        <f t="shared" si="16"/>
        <v>34.287689257344162</v>
      </c>
      <c r="H30">
        <f t="shared" si="17"/>
        <v>26.948860893894338</v>
      </c>
      <c r="I30">
        <f t="shared" si="18"/>
        <v>34.856433750925149</v>
      </c>
      <c r="J30">
        <f t="shared" si="19"/>
        <v>1.6316772325163387</v>
      </c>
      <c r="K30">
        <f t="shared" si="0"/>
        <v>14.843921907646489</v>
      </c>
    </row>
    <row r="31" spans="3:11" x14ac:dyDescent="0.3">
      <c r="C31">
        <f t="shared" si="12"/>
        <v>2</v>
      </c>
      <c r="D31">
        <f t="shared" si="13"/>
        <v>15.301251273583667</v>
      </c>
      <c r="E31">
        <f t="shared" si="14"/>
        <v>12.161504060788626</v>
      </c>
      <c r="F31">
        <f t="shared" si="15"/>
        <v>3</v>
      </c>
      <c r="G31">
        <f t="shared" si="16"/>
        <v>34.856433750925149</v>
      </c>
      <c r="H31">
        <f t="shared" si="17"/>
        <v>26.664488647103845</v>
      </c>
      <c r="I31">
        <f t="shared" si="18"/>
        <v>34.7142476275299</v>
      </c>
      <c r="J31">
        <f t="shared" si="19"/>
        <v>0.40959010525260137</v>
      </c>
      <c r="K31">
        <f t="shared" si="0"/>
        <v>14.843921907646489</v>
      </c>
    </row>
    <row r="32" spans="3:11" x14ac:dyDescent="0.3">
      <c r="C32">
        <f t="shared" si="12"/>
        <v>2</v>
      </c>
      <c r="D32">
        <f t="shared" si="13"/>
        <v>15.301251273583667</v>
      </c>
      <c r="E32">
        <f t="shared" si="14"/>
        <v>12.161504060788626</v>
      </c>
      <c r="F32">
        <f t="shared" si="15"/>
        <v>3</v>
      </c>
      <c r="G32">
        <f t="shared" si="16"/>
        <v>34.7142476275299</v>
      </c>
      <c r="H32">
        <f t="shared" si="17"/>
        <v>26.735581708801469</v>
      </c>
      <c r="I32">
        <f t="shared" si="18"/>
        <v>34.749794158378712</v>
      </c>
      <c r="J32">
        <f t="shared" si="19"/>
        <v>0.10229278103577279</v>
      </c>
      <c r="K32">
        <f t="shared" si="0"/>
        <v>14.843921907646489</v>
      </c>
    </row>
    <row r="33" spans="3:11" x14ac:dyDescent="0.3">
      <c r="C33">
        <f t="shared" si="12"/>
        <v>2</v>
      </c>
      <c r="D33">
        <f t="shared" si="13"/>
        <v>15.301251273583667</v>
      </c>
      <c r="E33">
        <f t="shared" si="14"/>
        <v>12.161504060788626</v>
      </c>
      <c r="F33">
        <f t="shared" si="15"/>
        <v>3</v>
      </c>
      <c r="G33">
        <f t="shared" si="16"/>
        <v>34.749794158378712</v>
      </c>
      <c r="H33">
        <f t="shared" si="17"/>
        <v>26.717808443377063</v>
      </c>
      <c r="I33">
        <f t="shared" si="18"/>
        <v>34.740907525666515</v>
      </c>
      <c r="J33">
        <f t="shared" si="19"/>
        <v>2.5579736814970271E-2</v>
      </c>
      <c r="K33">
        <f t="shared" si="0"/>
        <v>14.843921907646489</v>
      </c>
    </row>
    <row r="34" spans="3:11" x14ac:dyDescent="0.3">
      <c r="C34">
        <f t="shared" si="12"/>
        <v>3</v>
      </c>
      <c r="D34">
        <f t="shared" si="13"/>
        <v>34.740907525666515</v>
      </c>
      <c r="E34">
        <f t="shared" si="14"/>
        <v>26.722251759733162</v>
      </c>
      <c r="F34">
        <f t="shared" si="15"/>
        <v>4</v>
      </c>
      <c r="G34">
        <f t="shared" si="16"/>
        <v>61.463159285399676</v>
      </c>
      <c r="H34">
        <f t="shared" si="17"/>
        <v>67.398541145737568</v>
      </c>
      <c r="I34">
        <f t="shared" si="18"/>
        <v>81.801303978401876</v>
      </c>
      <c r="J34">
        <f t="shared" si="19"/>
        <v>24.86286123063773</v>
      </c>
      <c r="K34">
        <f t="shared" si="0"/>
        <v>33.677171767968169</v>
      </c>
    </row>
    <row r="35" spans="3:11" x14ac:dyDescent="0.3">
      <c r="C35">
        <f t="shared" si="12"/>
        <v>3</v>
      </c>
      <c r="D35">
        <f t="shared" si="13"/>
        <v>34.740907525666515</v>
      </c>
      <c r="E35">
        <f t="shared" si="14"/>
        <v>26.722251759733162</v>
      </c>
      <c r="F35">
        <f t="shared" si="15"/>
        <v>4</v>
      </c>
      <c r="G35">
        <f t="shared" si="16"/>
        <v>81.801303978401876</v>
      </c>
      <c r="H35">
        <f t="shared" si="17"/>
        <v>57.229468799236471</v>
      </c>
      <c r="I35">
        <f t="shared" si="18"/>
        <v>76.716767805151335</v>
      </c>
      <c r="J35">
        <f t="shared" si="19"/>
        <v>6.6276725658782603</v>
      </c>
      <c r="K35">
        <f t="shared" si="0"/>
        <v>33.677171767968169</v>
      </c>
    </row>
    <row r="36" spans="3:11" x14ac:dyDescent="0.3">
      <c r="C36">
        <f t="shared" si="12"/>
        <v>3</v>
      </c>
      <c r="D36">
        <f t="shared" si="13"/>
        <v>34.740907525666515</v>
      </c>
      <c r="E36">
        <f t="shared" si="14"/>
        <v>26.722251759733162</v>
      </c>
      <c r="F36">
        <f t="shared" si="15"/>
        <v>4</v>
      </c>
      <c r="G36">
        <f t="shared" si="16"/>
        <v>76.716767805151335</v>
      </c>
      <c r="H36">
        <f t="shared" si="17"/>
        <v>59.771736885861742</v>
      </c>
      <c r="I36">
        <f t="shared" si="18"/>
        <v>77.987901848463963</v>
      </c>
      <c r="J36">
        <f t="shared" si="19"/>
        <v>1.6299118365596394</v>
      </c>
      <c r="K36">
        <f t="shared" si="0"/>
        <v>33.677171767968169</v>
      </c>
    </row>
    <row r="37" spans="3:11" x14ac:dyDescent="0.3">
      <c r="C37">
        <f t="shared" ref="C37:C40" si="20">IF(J36&lt;$A$16,F36,C36)</f>
        <v>3</v>
      </c>
      <c r="D37">
        <f t="shared" ref="D37:D40" si="21">IF(J36&lt;$A$16,I36,D36)</f>
        <v>34.740907525666515</v>
      </c>
      <c r="E37">
        <f t="shared" ref="E37:E40" si="22">4*EXP(0.8*C37)-0.5*D37</f>
        <v>26.722251759733162</v>
      </c>
      <c r="F37">
        <f t="shared" ref="F37:F40" si="23">C37+$B$16</f>
        <v>4</v>
      </c>
      <c r="G37">
        <f t="shared" ref="G37:G40" si="24">IF(J36&lt;$A$16,D37+E37*$B$16,I36)</f>
        <v>77.987901848463963</v>
      </c>
      <c r="H37">
        <f t="shared" ref="H37:H40" si="25">4*EXP(0.8*F37)-0.5*G37</f>
        <v>59.136169864205428</v>
      </c>
      <c r="I37">
        <f t="shared" ref="I37:I40" si="26">D37+(E37+H37)/2*$B$16</f>
        <v>77.670118337635813</v>
      </c>
      <c r="J37">
        <f t="shared" ref="J37:J40" si="27">ABS((I37-G37)/I37)*100</f>
        <v>0.40914513538749797</v>
      </c>
      <c r="K37">
        <f t="shared" si="0"/>
        <v>33.677171767968169</v>
      </c>
    </row>
    <row r="38" spans="3:11" x14ac:dyDescent="0.3">
      <c r="C38">
        <f t="shared" si="20"/>
        <v>3</v>
      </c>
      <c r="D38">
        <f t="shared" si="21"/>
        <v>34.740907525666515</v>
      </c>
      <c r="E38">
        <f t="shared" si="22"/>
        <v>26.722251759733162</v>
      </c>
      <c r="F38">
        <f t="shared" si="23"/>
        <v>4</v>
      </c>
      <c r="G38">
        <f t="shared" si="24"/>
        <v>77.670118337635813</v>
      </c>
      <c r="H38">
        <f t="shared" si="25"/>
        <v>59.295061619619503</v>
      </c>
      <c r="I38">
        <f t="shared" si="26"/>
        <v>77.749564215342843</v>
      </c>
      <c r="J38">
        <f t="shared" si="27"/>
        <v>0.10218176591574102</v>
      </c>
      <c r="K38">
        <f t="shared" si="0"/>
        <v>33.677171767968169</v>
      </c>
    </row>
    <row r="39" spans="3:11" x14ac:dyDescent="0.3">
      <c r="C39">
        <f t="shared" si="20"/>
        <v>3</v>
      </c>
      <c r="D39">
        <f t="shared" si="21"/>
        <v>34.740907525666515</v>
      </c>
      <c r="E39">
        <f t="shared" si="22"/>
        <v>26.722251759733162</v>
      </c>
      <c r="F39">
        <f t="shared" si="23"/>
        <v>4</v>
      </c>
      <c r="G39">
        <f t="shared" si="24"/>
        <v>77.749564215342843</v>
      </c>
      <c r="H39">
        <f t="shared" si="25"/>
        <v>59.255338680765988</v>
      </c>
      <c r="I39">
        <f t="shared" si="26"/>
        <v>77.729702745916086</v>
      </c>
      <c r="J39">
        <f t="shared" si="27"/>
        <v>2.5551968842182551E-2</v>
      </c>
      <c r="K39">
        <f t="shared" si="0"/>
        <v>33.677171767968169</v>
      </c>
    </row>
    <row r="40" spans="3:11" x14ac:dyDescent="0.3">
      <c r="C40">
        <f t="shared" si="20"/>
        <v>4</v>
      </c>
      <c r="D40">
        <f t="shared" si="21"/>
        <v>77.729702745916086</v>
      </c>
      <c r="E40">
        <f t="shared" si="22"/>
        <v>59.265269415479366</v>
      </c>
      <c r="F40">
        <f t="shared" si="23"/>
        <v>5</v>
      </c>
      <c r="G40">
        <f t="shared" si="24"/>
        <v>136.99497216139545</v>
      </c>
      <c r="H40">
        <f t="shared" si="25"/>
        <v>149.8951140518792</v>
      </c>
      <c r="I40">
        <f t="shared" si="26"/>
        <v>182.30989447959536</v>
      </c>
      <c r="J40">
        <f t="shared" si="27"/>
        <v>24.855986257658483</v>
      </c>
      <c r="K40">
        <f t="shared" si="0"/>
        <v>75.338962609158571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 </vt:lpstr>
      <vt:lpstr>Euler mejorado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Gutierrez</dc:creator>
  <cp:lastModifiedBy>Jorge Gutierrez</cp:lastModifiedBy>
  <dcterms:created xsi:type="dcterms:W3CDTF">2022-04-06T22:37:11Z</dcterms:created>
  <dcterms:modified xsi:type="dcterms:W3CDTF">2022-04-07T04:55:34Z</dcterms:modified>
</cp:coreProperties>
</file>