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jgwright_stanford_edu/Documents/2021/CHEM 274/Project/"/>
    </mc:Choice>
  </mc:AlternateContent>
  <xr:revisionPtr revIDLastSave="237" documentId="11_F25DC773A252ABDACC10481839DA41BC5BDE58E8" xr6:coauthVersionLast="47" xr6:coauthVersionMax="47" xr10:uidLastSave="{A5584832-853A-483E-88CE-4DADA166C05E}"/>
  <bookViews>
    <workbookView xWindow="28800" yWindow="3375" windowWidth="20595" windowHeight="12225" xr2:uid="{00000000-000D-0000-FFFF-FFFF00000000}"/>
  </bookViews>
  <sheets>
    <sheet name="F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P8" i="1"/>
  <c r="E11" i="1"/>
  <c r="E10" i="1"/>
  <c r="E9" i="1"/>
  <c r="E8" i="1"/>
  <c r="M8" i="1" s="1" a="1"/>
  <c r="M8" i="1" s="1"/>
  <c r="T4" i="1"/>
  <c r="T2" i="1"/>
  <c r="E3" i="1"/>
  <c r="E4" i="1"/>
  <c r="E5" i="1"/>
  <c r="E2" i="1"/>
  <c r="M2" i="1" s="1" a="1"/>
  <c r="M2" i="1" s="1"/>
  <c r="Q2" i="1" s="1"/>
  <c r="J3" i="1"/>
  <c r="K3" i="1"/>
  <c r="J4" i="1"/>
  <c r="K4" i="1"/>
  <c r="J5" i="1"/>
  <c r="K5" i="1"/>
  <c r="J8" i="1"/>
  <c r="K8" i="1"/>
  <c r="J9" i="1"/>
  <c r="K9" i="1"/>
  <c r="J10" i="1"/>
  <c r="K10" i="1"/>
  <c r="J11" i="1"/>
  <c r="K11" i="1"/>
  <c r="K2" i="1"/>
  <c r="J2" i="1"/>
  <c r="P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<sst xmlns="http://schemas.openxmlformats.org/spreadsheetml/2006/main" count="49" uniqueCount="35">
  <si>
    <t>MeAc</t>
  </si>
  <si>
    <t>MeCN</t>
  </si>
  <si>
    <t>GC</t>
  </si>
  <si>
    <t>scan_rate</t>
  </si>
  <si>
    <t>solvent</t>
  </si>
  <si>
    <t>electrode</t>
  </si>
  <si>
    <t>ipa</t>
  </si>
  <si>
    <t>Epa</t>
  </si>
  <si>
    <t>ipc</t>
  </si>
  <si>
    <t>Epc</t>
  </si>
  <si>
    <t>ΔEp</t>
  </si>
  <si>
    <t>Ehw</t>
  </si>
  <si>
    <t>P-06-04</t>
  </si>
  <si>
    <t>P-06-06</t>
  </si>
  <si>
    <t>P-06-07</t>
  </si>
  <si>
    <t>P-06-08</t>
  </si>
  <si>
    <t>P-07-02</t>
  </si>
  <si>
    <t>P-07-04</t>
  </si>
  <si>
    <t>P-07-05</t>
  </si>
  <si>
    <t>P-07-06</t>
  </si>
  <si>
    <t>v^(1/2)</t>
  </si>
  <si>
    <t>CR*</t>
  </si>
  <si>
    <t>Constant</t>
  </si>
  <si>
    <t>Value</t>
  </si>
  <si>
    <t>Unit</t>
  </si>
  <si>
    <t>n</t>
  </si>
  <si>
    <t>A</t>
  </si>
  <si>
    <t>mol/cm^3</t>
  </si>
  <si>
    <t>cm^2</t>
  </si>
  <si>
    <t>-</t>
  </si>
  <si>
    <t>assuming .5 cm diameter disk</t>
  </si>
  <si>
    <t>α</t>
  </si>
  <si>
    <t>ipa LINEST() fixed b</t>
  </si>
  <si>
    <t>Irreversible DO</t>
  </si>
  <si>
    <t>Reversible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</si>
</sst>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/>
    <xf numFmtId="11" fontId="0" fillId="0" borderId="0" xfId="0" applyNumberFormat="1"/>
    <xf numFmtId="0" fontId="0" fillId="0" borderId="0" xfId="0" applyNumberFormat="1"/>
    <xf numFmtId="0" fontId="1" fillId="0" borderId="0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M30" sqref="M30"/>
    </sheetView>
  </sheetViews>
  <sheetFormatPr defaultRowHeight="15" x14ac:dyDescent="0.25"/>
  <cols>
    <col min="2" max="2" width="10.7109375" customWidth="1"/>
    <col min="13" max="13" width="12" bestFit="1" customWidth="1"/>
    <col min="16" max="16" width="13.5703125" customWidth="1"/>
    <col min="17" max="17" width="13.7109375" customWidth="1"/>
    <col min="20" max="20" width="12" bestFit="1" customWidth="1"/>
  </cols>
  <sheetData>
    <row r="1" spans="1:22" x14ac:dyDescent="0.25">
      <c r="B1" s="2" t="s">
        <v>4</v>
      </c>
      <c r="C1" s="2" t="s">
        <v>5</v>
      </c>
      <c r="D1" s="2" t="s">
        <v>3</v>
      </c>
      <c r="E1" s="9" t="s">
        <v>20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M1" s="5" t="s">
        <v>32</v>
      </c>
      <c r="N1" s="5"/>
      <c r="O1" s="5"/>
      <c r="P1" s="8" t="s">
        <v>33</v>
      </c>
      <c r="Q1" s="8" t="s">
        <v>34</v>
      </c>
      <c r="S1" s="6" t="s">
        <v>22</v>
      </c>
      <c r="T1" s="6" t="s">
        <v>23</v>
      </c>
      <c r="U1" s="7" t="s">
        <v>24</v>
      </c>
    </row>
    <row r="2" spans="1:22" x14ac:dyDescent="0.25">
      <c r="A2" s="4" t="s">
        <v>12</v>
      </c>
      <c r="B2" t="s">
        <v>1</v>
      </c>
      <c r="C2" t="s">
        <v>2</v>
      </c>
      <c r="D2" s="1">
        <v>0.1</v>
      </c>
      <c r="E2">
        <f>SQRT(D2)</f>
        <v>0.31622776601683794</v>
      </c>
      <c r="F2" s="3">
        <v>2.2713253629833001E-5</v>
      </c>
      <c r="G2">
        <v>0.46022547969144201</v>
      </c>
      <c r="H2" s="3">
        <v>-1.6761519648401099E-5</v>
      </c>
      <c r="I2">
        <v>0.38061797200176101</v>
      </c>
      <c r="J2">
        <f>G2-I2</f>
        <v>7.9607507689681001E-2</v>
      </c>
      <c r="K2">
        <f>(G2+I2)/2</f>
        <v>0.42042172584660154</v>
      </c>
      <c r="M2" s="12" cm="1">
        <f t="array" ref="M2:N6">LINEST(F2:F5,E2:E5,FALSE,TRUE)</f>
        <v>7.3505885160994952E-5</v>
      </c>
      <c r="N2" s="11">
        <v>0</v>
      </c>
      <c r="O2" s="10"/>
      <c r="P2">
        <f>(M2/((2.99*10^5)*(T5^(1/2))*T4*T2))^2</f>
        <v>4.8988268380742667E-6</v>
      </c>
      <c r="Q2" s="8">
        <f>(M2/((2.69*10^5)*(T3^(3/2))*T4*T2))^2</f>
        <v>3.0262159046356284E-6</v>
      </c>
      <c r="S2" s="8" t="s">
        <v>21</v>
      </c>
      <c r="T2" s="8">
        <f>0.8/1000/1000</f>
        <v>8.0000000000000007E-7</v>
      </c>
      <c r="U2" s="8" t="s">
        <v>27</v>
      </c>
    </row>
    <row r="3" spans="1:22" x14ac:dyDescent="0.25">
      <c r="A3" s="4" t="s">
        <v>13</v>
      </c>
      <c r="B3" t="s">
        <v>1</v>
      </c>
      <c r="C3" t="s">
        <v>2</v>
      </c>
      <c r="D3" s="1">
        <v>0.08</v>
      </c>
      <c r="E3">
        <f>SQRT(D3)</f>
        <v>0.28284271247461901</v>
      </c>
      <c r="F3" s="3">
        <v>2.0410558453813002E-5</v>
      </c>
      <c r="G3">
        <v>0.471081049558631</v>
      </c>
      <c r="H3" s="3">
        <v>-1.4787781043695999E-5</v>
      </c>
      <c r="I3">
        <v>0.38884188769920602</v>
      </c>
      <c r="J3">
        <f t="shared" ref="J3:J5" si="0">G3-I3</f>
        <v>8.2239161859424981E-2</v>
      </c>
      <c r="K3">
        <f t="shared" ref="K3:K5" si="1">(G3+I3)/2</f>
        <v>0.42996146862891849</v>
      </c>
      <c r="M3" s="12">
        <v>1.1973387307568274E-6</v>
      </c>
      <c r="N3" s="11" t="e">
        <v>#N/A</v>
      </c>
      <c r="O3" s="10"/>
      <c r="S3" s="8" t="s">
        <v>25</v>
      </c>
      <c r="T3" s="8">
        <v>1</v>
      </c>
      <c r="U3" s="8" t="s">
        <v>29</v>
      </c>
    </row>
    <row r="4" spans="1:22" x14ac:dyDescent="0.25">
      <c r="A4" s="4" t="s">
        <v>14</v>
      </c>
      <c r="B4" t="s">
        <v>1</v>
      </c>
      <c r="C4" t="s">
        <v>2</v>
      </c>
      <c r="D4" s="1">
        <v>0.06</v>
      </c>
      <c r="E4">
        <f>SQRT(D4)</f>
        <v>0.2449489742783178</v>
      </c>
      <c r="F4" s="3">
        <v>1.87657761903683E-5</v>
      </c>
      <c r="G4">
        <v>0.46647565626325999</v>
      </c>
      <c r="H4" s="3">
        <v>-1.1827173124895E-5</v>
      </c>
      <c r="I4">
        <v>0.393447280529096</v>
      </c>
      <c r="J4">
        <f t="shared" si="0"/>
        <v>7.3028375734163986E-2</v>
      </c>
      <c r="K4">
        <f t="shared" si="1"/>
        <v>0.42996146839617799</v>
      </c>
      <c r="M4" s="12">
        <v>0.99920463672522231</v>
      </c>
      <c r="N4" s="11">
        <v>6.3357210333765791E-7</v>
      </c>
      <c r="O4" s="10"/>
      <c r="S4" s="8" t="s">
        <v>26</v>
      </c>
      <c r="T4" s="8">
        <f>PI() * (0.25)^2</f>
        <v>0.19634954084936207</v>
      </c>
      <c r="U4" s="8" t="s">
        <v>28</v>
      </c>
      <c r="V4" s="13" t="s">
        <v>30</v>
      </c>
    </row>
    <row r="5" spans="1:22" x14ac:dyDescent="0.25">
      <c r="A5" s="4" t="s">
        <v>15</v>
      </c>
      <c r="B5" t="s">
        <v>1</v>
      </c>
      <c r="C5" t="s">
        <v>2</v>
      </c>
      <c r="D5" s="1">
        <v>0.04</v>
      </c>
      <c r="E5" s="14">
        <f>SQRT(D5)</f>
        <v>0.2</v>
      </c>
      <c r="F5" s="3">
        <v>1.5147255225886199E-5</v>
      </c>
      <c r="G5">
        <v>0.47371270288240402</v>
      </c>
      <c r="H5" s="3">
        <v>-9.5244780672060994E-6</v>
      </c>
      <c r="I5">
        <v>0.394763107057095</v>
      </c>
      <c r="J5" s="14">
        <f t="shared" si="0"/>
        <v>7.8949595825309027E-2</v>
      </c>
      <c r="K5">
        <f t="shared" si="1"/>
        <v>0.43423790496974951</v>
      </c>
      <c r="M5" s="12">
        <v>3768.8613558545985</v>
      </c>
      <c r="N5" s="11">
        <v>3</v>
      </c>
      <c r="O5" s="10"/>
      <c r="S5" s="8" t="s">
        <v>31</v>
      </c>
      <c r="T5" s="8">
        <v>0.5</v>
      </c>
      <c r="U5" s="8" t="s">
        <v>29</v>
      </c>
    </row>
    <row r="6" spans="1:22" x14ac:dyDescent="0.25">
      <c r="E6" s="14"/>
      <c r="M6" s="12">
        <v>1.5128722429243871E-9</v>
      </c>
      <c r="N6" s="11">
        <v>1.2042408303831115E-12</v>
      </c>
      <c r="O6" s="10"/>
      <c r="S6" s="8"/>
      <c r="T6" s="8"/>
      <c r="U6" s="8"/>
    </row>
    <row r="7" spans="1:22" x14ac:dyDescent="0.25">
      <c r="E7" s="14"/>
      <c r="M7" s="12"/>
      <c r="N7" s="11"/>
      <c r="O7" s="10"/>
      <c r="U7" s="8"/>
    </row>
    <row r="8" spans="1:22" x14ac:dyDescent="0.25">
      <c r="A8" t="s">
        <v>16</v>
      </c>
      <c r="B8" t="s">
        <v>0</v>
      </c>
      <c r="C8" t="s">
        <v>2</v>
      </c>
      <c r="D8" s="1">
        <v>0.1</v>
      </c>
      <c r="E8" s="14">
        <f>SQRT(D8)</f>
        <v>0.31622776601683794</v>
      </c>
      <c r="F8" s="3">
        <v>3.2252990876906902E-5</v>
      </c>
      <c r="G8">
        <v>0.52009559414818596</v>
      </c>
      <c r="H8" s="3">
        <v>-2.4656474004475301E-5</v>
      </c>
      <c r="I8">
        <v>0.43489581725662202</v>
      </c>
      <c r="J8" s="14">
        <f>G8-I8</f>
        <v>8.5199776891563939E-2</v>
      </c>
      <c r="K8">
        <f>(G8+I8)/2</f>
        <v>0.47749570570240396</v>
      </c>
      <c r="M8" s="12" cm="1">
        <f t="array" ref="M8:N12">LINEST(F8:F11,E8:E11,FALSE,TRUE)</f>
        <v>1.0357327670043786E-4</v>
      </c>
      <c r="N8" s="11">
        <v>0</v>
      </c>
      <c r="O8" s="10"/>
      <c r="P8">
        <f>(M8/((2.99*10^5)*(T5^(1/2))*T4*T2))^2</f>
        <v>9.7262022688129588E-6</v>
      </c>
      <c r="Q8">
        <f>(M8/((2.69*10^5)*(T3^(3/2))*T4*T2))^2</f>
        <v>6.0082932037571828E-6</v>
      </c>
    </row>
    <row r="9" spans="1:22" x14ac:dyDescent="0.25">
      <c r="A9" t="s">
        <v>17</v>
      </c>
      <c r="B9" t="s">
        <v>0</v>
      </c>
      <c r="C9" t="s">
        <v>2</v>
      </c>
      <c r="D9" s="1">
        <v>0.08</v>
      </c>
      <c r="E9" s="14">
        <f>SQRT(D9)</f>
        <v>0.28284271247461901</v>
      </c>
      <c r="F9" s="3">
        <v>2.8305513377934199E-5</v>
      </c>
      <c r="G9">
        <v>0.52075350751882299</v>
      </c>
      <c r="H9" s="3">
        <v>-2.0708996838998E-5</v>
      </c>
      <c r="I9">
        <v>0.43193520741580799</v>
      </c>
      <c r="J9">
        <f>G9-I9</f>
        <v>8.8818300103015002E-2</v>
      </c>
      <c r="K9">
        <f>(G9+I9)/2</f>
        <v>0.47634435746731552</v>
      </c>
      <c r="M9" s="12">
        <v>1.9447781115355073E-6</v>
      </c>
      <c r="N9" s="11" t="e">
        <v>#N/A</v>
      </c>
      <c r="O9" s="10"/>
    </row>
    <row r="10" spans="1:22" x14ac:dyDescent="0.25">
      <c r="A10" t="s">
        <v>18</v>
      </c>
      <c r="B10" t="s">
        <v>0</v>
      </c>
      <c r="C10" t="s">
        <v>2</v>
      </c>
      <c r="D10" s="1">
        <v>0.06</v>
      </c>
      <c r="E10" s="14">
        <f>SQRT(D10)</f>
        <v>0.2449489742783178</v>
      </c>
      <c r="F10" s="3">
        <v>2.63317746376679E-5</v>
      </c>
      <c r="G10">
        <v>0.52272724763395095</v>
      </c>
      <c r="H10" s="3">
        <v>-1.7419432515243198E-5</v>
      </c>
      <c r="I10">
        <v>0.43522477390630399</v>
      </c>
      <c r="J10">
        <f>G10-I10</f>
        <v>8.7502473727646968E-2</v>
      </c>
      <c r="K10">
        <f>(G10+I10)/2</f>
        <v>0.47897601077012747</v>
      </c>
      <c r="M10" s="12">
        <v>0.99894340920145708</v>
      </c>
      <c r="N10" s="11">
        <v>1.0290798476649576E-6</v>
      </c>
      <c r="O10" s="10"/>
    </row>
    <row r="11" spans="1:22" x14ac:dyDescent="0.25">
      <c r="A11" t="s">
        <v>19</v>
      </c>
      <c r="B11" t="s">
        <v>0</v>
      </c>
      <c r="C11" t="s">
        <v>2</v>
      </c>
      <c r="D11" s="1">
        <v>0.04</v>
      </c>
      <c r="E11" s="14">
        <f>SQRT(D11)</f>
        <v>0.2</v>
      </c>
      <c r="F11" s="3">
        <v>2.1726384267653899E-5</v>
      </c>
      <c r="G11">
        <v>0.51516124388553197</v>
      </c>
      <c r="H11" s="3">
        <v>-1.3142998868323201E-5</v>
      </c>
      <c r="I11">
        <v>0.433908947308419</v>
      </c>
      <c r="J11">
        <f>G11-I11</f>
        <v>8.125229657711297E-2</v>
      </c>
      <c r="K11">
        <f>(G11+I11)/2</f>
        <v>0.47453509559697549</v>
      </c>
      <c r="M11" s="12">
        <v>2836.3205810019058</v>
      </c>
      <c r="N11" s="11">
        <v>3</v>
      </c>
      <c r="O11" s="10"/>
    </row>
    <row r="12" spans="1:22" x14ac:dyDescent="0.25">
      <c r="M12" s="12">
        <v>3.0036786210103306E-9</v>
      </c>
      <c r="N12" s="11">
        <v>3.1770159986103974E-12</v>
      </c>
      <c r="O12" s="10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Wright</dc:creator>
  <cp:lastModifiedBy>Gage Wright</cp:lastModifiedBy>
  <dcterms:created xsi:type="dcterms:W3CDTF">2015-06-05T18:17:20Z</dcterms:created>
  <dcterms:modified xsi:type="dcterms:W3CDTF">2021-11-24T22:20:06Z</dcterms:modified>
</cp:coreProperties>
</file>