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sé D'lucas\OneDrive\Escritorio\CalculadoraBB\"/>
    </mc:Choice>
  </mc:AlternateContent>
  <bookViews>
    <workbookView xWindow="0" yWindow="0" windowWidth="10125" windowHeight="1095"/>
  </bookViews>
  <sheets>
    <sheet name="Modelo" sheetId="1" r:id="rId1"/>
    <sheet name="Render" sheetId="2" r:id="rId2"/>
    <sheet name="Render v2.0" sheetId="3" r:id="rId3"/>
    <sheet name="Sheet4" sheetId="4" r:id="rId4"/>
  </sheets>
  <calcPr calcId="152511"/>
  <extLst>
    <ext uri="GoogleSheetsCustomDataVersion1">
      <go:sheetsCustomData xmlns:go="http://customooxmlschemas.google.com/" r:id="rId8" roundtripDataSignature="AMtx7mjATclDhG6O3Hr1ZYQL/SrjzBVeBw=="/>
    </ext>
  </extLst>
</workbook>
</file>

<file path=xl/calcChain.xml><?xml version="1.0" encoding="utf-8"?>
<calcChain xmlns="http://schemas.openxmlformats.org/spreadsheetml/2006/main">
  <c r="J15" i="3" l="1"/>
  <c r="B19" i="1"/>
  <c r="B23" i="1" s="1"/>
  <c r="B16" i="1"/>
  <c r="B25" i="1" s="1"/>
  <c r="B14" i="1"/>
  <c r="B13" i="1"/>
  <c r="B11" i="1"/>
  <c r="B10" i="1"/>
  <c r="B24" i="1" l="1"/>
  <c r="B17" i="1"/>
  <c r="B26" i="1"/>
  <c r="B27" i="1" s="1"/>
  <c r="D27" i="1" s="1"/>
  <c r="B29" i="1" s="1"/>
  <c r="B31" i="1" l="1"/>
  <c r="B32" i="1" s="1"/>
  <c r="L8" i="2"/>
  <c r="L11" i="2" s="1"/>
  <c r="B30" i="1"/>
  <c r="L8" i="3"/>
  <c r="L11" i="3" s="1"/>
  <c r="L5" i="2" l="1"/>
  <c r="L5" i="3"/>
</calcChain>
</file>

<file path=xl/sharedStrings.xml><?xml version="1.0" encoding="utf-8"?>
<sst xmlns="http://schemas.openxmlformats.org/spreadsheetml/2006/main" count="57" uniqueCount="42">
  <si>
    <t>tasa en DAI</t>
  </si>
  <si>
    <t>tasa tomadora en ARS</t>
  </si>
  <si>
    <t>Caución</t>
  </si>
  <si>
    <t>Aforo títulos</t>
  </si>
  <si>
    <t>tasa de mercado en ARS</t>
  </si>
  <si>
    <t>tasa de futuros USDARS</t>
  </si>
  <si>
    <t>spread de futuros canje</t>
  </si>
  <si>
    <t>Ganancia de tasa Buenbit</t>
  </si>
  <si>
    <t>USDARS</t>
  </si>
  <si>
    <t>Factor de préstamo</t>
  </si>
  <si>
    <t>Max prestamo</t>
  </si>
  <si>
    <t>Cliente</t>
  </si>
  <si>
    <t>Deja</t>
  </si>
  <si>
    <t>DAI</t>
  </si>
  <si>
    <t>Retira</t>
  </si>
  <si>
    <t>ARS</t>
  </si>
  <si>
    <t>Monto a dejar en caucion</t>
  </si>
  <si>
    <t>Monto a invertir</t>
  </si>
  <si>
    <t>Plazo préstamo</t>
  </si>
  <si>
    <t>mes</t>
  </si>
  <si>
    <t>Saldos finales</t>
  </si>
  <si>
    <t>Tasa Buenbit</t>
  </si>
  <si>
    <t>Recompra DAI</t>
  </si>
  <si>
    <t>Inversiones DAI</t>
  </si>
  <si>
    <t>Diferencia DAI</t>
  </si>
  <si>
    <t>Diferencial a cobrar pesos cliente</t>
  </si>
  <si>
    <t>Tasa a cobrar pesos cliente</t>
  </si>
  <si>
    <t>Ganancia Buenbit</t>
  </si>
  <si>
    <t>Ganancia tasa Buenbit</t>
  </si>
  <si>
    <t>Calculá tu crédito</t>
  </si>
  <si>
    <t>Ingresá la cantidad de DAI que dejás en garantía</t>
  </si>
  <si>
    <t>El interés que vas a pagar es de:</t>
  </si>
  <si>
    <t>Ingresá el monto en ARS que querés pedir prestado</t>
  </si>
  <si>
    <t xml:space="preserve">Lo devolvés en cuotas de: </t>
  </si>
  <si>
    <t>Ingresá en cuántos meses lo devolvés</t>
  </si>
  <si>
    <t>Monto total que vas a pagar:</t>
  </si>
  <si>
    <t>LTV (Valor del préstamo sobre la garantía)</t>
  </si>
  <si>
    <t>DAI a dejar en garantía</t>
  </si>
  <si>
    <t>Nivel de colateralización</t>
  </si>
  <si>
    <t>Cuotas</t>
  </si>
  <si>
    <t>titulo</t>
  </si>
  <si>
    <t>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</si>
</sst>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8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FFFFFF"/>
      <name val="Montserrat"/>
    </font>
    <font>
      <b/>
      <sz val="18"/>
      <color rgb="FFFFFFFF"/>
      <name val="Montserrat"/>
    </font>
    <font>
      <b/>
      <sz val="9"/>
      <color rgb="FFFFFFFF"/>
      <name val="Montserrat"/>
    </font>
    <font>
      <b/>
      <sz val="10"/>
      <color rgb="FF000000"/>
      <name val="Montserrat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FFFFFF"/>
      </right>
      <top style="thin">
        <color rgb="FF000000"/>
      </top>
      <bottom/>
      <diagonal/>
    </border>
    <border>
      <left style="thin">
        <color rgb="FFFFFFFF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9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9" fontId="2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10" fontId="2" fillId="0" borderId="0" xfId="0" applyNumberFormat="1" applyFont="1"/>
    <xf numFmtId="164" fontId="2" fillId="0" borderId="0" xfId="0" applyNumberFormat="1" applyFont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3" borderId="1" xfId="0" applyFont="1" applyFill="1" applyBorder="1" applyAlignment="1">
      <alignment horizontal="center" vertical="center" wrapText="1"/>
    </xf>
    <xf numFmtId="0" fontId="7" fillId="0" borderId="2" xfId="0" applyFont="1" applyBorder="1"/>
    <xf numFmtId="0" fontId="6" fillId="4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Font="1" applyAlignment="1"/>
    <xf numFmtId="164" fontId="6" fillId="4" borderId="1" xfId="0" applyNumberFormat="1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7" fillId="0" borderId="4" xfId="0" applyFont="1" applyBorder="1"/>
    <xf numFmtId="0" fontId="7" fillId="0" borderId="7" xfId="0" applyFont="1" applyBorder="1"/>
    <xf numFmtId="0" fontId="7" fillId="0" borderId="8" xfId="0" applyFont="1" applyBorder="1"/>
    <xf numFmtId="164" fontId="6" fillId="4" borderId="5" xfId="0" applyNumberFormat="1" applyFont="1" applyFill="1" applyBorder="1" applyAlignment="1">
      <alignment horizontal="center" vertical="center"/>
    </xf>
    <xf numFmtId="0" fontId="7" fillId="0" borderId="6" xfId="0" applyFont="1" applyBorder="1"/>
    <xf numFmtId="0" fontId="7" fillId="0" borderId="9" xfId="0" applyFont="1" applyBorder="1"/>
    <xf numFmtId="0" fontId="7" fillId="0" borderId="10" xfId="0" applyFont="1" applyBorder="1"/>
    <xf numFmtId="10" fontId="6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923925</xdr:colOff>
      <xdr:row>2</xdr:row>
      <xdr:rowOff>-47625</xdr:rowOff>
    </xdr:from>
    <xdr:ext cx="4086225" cy="4086225"/>
    <xdr:pic>
      <xdr:nvPicPr>
        <xdr:cNvPr id="2" name="image2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1628775</xdr:colOff>
      <xdr:row>1</xdr:row>
      <xdr:rowOff>9525</xdr:rowOff>
    </xdr:from>
    <xdr:ext cx="1476375" cy="495300"/>
    <xdr:pic>
      <xdr:nvPicPr>
        <xdr:cNvPr id="3" name="image1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923925</xdr:colOff>
      <xdr:row>2</xdr:row>
      <xdr:rowOff>-47625</xdr:rowOff>
    </xdr:from>
    <xdr:ext cx="4086225" cy="4086225"/>
    <xdr:pic>
      <xdr:nvPicPr>
        <xdr:cNvPr id="2" name="image2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1628775</xdr:colOff>
      <xdr:row>1</xdr:row>
      <xdr:rowOff>9525</xdr:rowOff>
    </xdr:from>
    <xdr:ext cx="1476375" cy="495300"/>
    <xdr:pic>
      <xdr:nvPicPr>
        <xdr:cNvPr id="3" name="image1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1"/>
  <sheetViews>
    <sheetView tabSelected="1" workbookViewId="0">
      <selection activeCell="C3" sqref="C3"/>
    </sheetView>
  </sheetViews>
  <sheetFormatPr baseColWidth="10" defaultColWidth="14.42578125" defaultRowHeight="15" customHeight="1"/>
  <cols>
    <col min="1" max="1" width="29.28515625" customWidth="1"/>
    <col min="2" max="2" width="27.7109375" customWidth="1"/>
    <col min="3" max="6" width="14.42578125" customWidth="1"/>
  </cols>
  <sheetData>
    <row r="1" spans="1:3" ht="15" customHeight="1">
      <c r="A1" t="s">
        <v>40</v>
      </c>
      <c r="B1" t="s">
        <v>41</v>
      </c>
    </row>
    <row r="2" spans="1:3" ht="15.75" customHeight="1">
      <c r="A2" s="1" t="s">
        <v>0</v>
      </c>
      <c r="B2" s="2">
        <v>0.18</v>
      </c>
    </row>
    <row r="3" spans="1:3" ht="15.75" customHeight="1">
      <c r="A3" s="1" t="s">
        <v>1</v>
      </c>
      <c r="B3" s="2">
        <v>0.32</v>
      </c>
      <c r="C3" s="1" t="s">
        <v>2</v>
      </c>
    </row>
    <row r="4" spans="1:3" ht="15.75" customHeight="1">
      <c r="A4" s="1" t="s">
        <v>3</v>
      </c>
      <c r="B4" s="2">
        <v>0.9</v>
      </c>
    </row>
    <row r="5" spans="1:3" ht="15.75" customHeight="1">
      <c r="A5" s="1" t="s">
        <v>4</v>
      </c>
      <c r="B5" s="2">
        <v>0.7</v>
      </c>
    </row>
    <row r="6" spans="1:3" ht="15.75" customHeight="1">
      <c r="A6" s="1" t="s">
        <v>5</v>
      </c>
      <c r="B6" s="2">
        <v>0.32</v>
      </c>
    </row>
    <row r="7" spans="1:3" ht="15.75" customHeight="1">
      <c r="A7" s="1" t="s">
        <v>6</v>
      </c>
      <c r="B7" s="3">
        <v>5.0000000000000001E-3</v>
      </c>
    </row>
    <row r="8" spans="1:3" ht="15.75" customHeight="1">
      <c r="A8" s="1" t="s">
        <v>7</v>
      </c>
      <c r="B8" s="2">
        <v>0.1</v>
      </c>
    </row>
    <row r="9" spans="1:3" ht="15.75" customHeight="1">
      <c r="A9" s="1" t="s">
        <v>8</v>
      </c>
      <c r="B9" s="1">
        <v>150</v>
      </c>
    </row>
    <row r="10" spans="1:3" ht="15.75" customHeight="1">
      <c r="A10" s="4" t="s">
        <v>9</v>
      </c>
      <c r="B10" s="5">
        <f>B14/(B13*B9)</f>
        <v>0.25</v>
      </c>
    </row>
    <row r="11" spans="1:3" ht="15.75" customHeight="1">
      <c r="A11" s="1" t="s">
        <v>10</v>
      </c>
      <c r="B11" s="6">
        <f>B13*B9*75%</f>
        <v>60000</v>
      </c>
    </row>
    <row r="12" spans="1:3" ht="15.75" customHeight="1">
      <c r="A12" s="1" t="s">
        <v>11</v>
      </c>
    </row>
    <row r="13" spans="1:3" ht="15.75" customHeight="1">
      <c r="A13" s="1" t="s">
        <v>12</v>
      </c>
      <c r="B13" s="6">
        <f>'Render v2.0'!J15</f>
        <v>533.33333333333337</v>
      </c>
      <c r="C13" s="1" t="s">
        <v>13</v>
      </c>
    </row>
    <row r="14" spans="1:3" ht="15.75" customHeight="1">
      <c r="A14" s="1" t="s">
        <v>14</v>
      </c>
      <c r="B14" s="6">
        <f>'Render v2.0'!I5</f>
        <v>20000</v>
      </c>
      <c r="C14" s="1" t="s">
        <v>15</v>
      </c>
    </row>
    <row r="15" spans="1:3" ht="15.75" customHeight="1"/>
    <row r="16" spans="1:3" ht="15.75" customHeight="1">
      <c r="A16" s="1" t="s">
        <v>16</v>
      </c>
      <c r="B16" s="7">
        <f>B14/B9/B4</f>
        <v>148.14814814814815</v>
      </c>
      <c r="C16" s="1" t="s">
        <v>13</v>
      </c>
    </row>
    <row r="17" spans="1:5" ht="15.75" customHeight="1">
      <c r="A17" s="1" t="s">
        <v>17</v>
      </c>
      <c r="B17" s="6">
        <f>B13-B16</f>
        <v>385.18518518518522</v>
      </c>
      <c r="C17" s="1" t="s">
        <v>13</v>
      </c>
    </row>
    <row r="18" spans="1:5" ht="15.75" customHeight="1"/>
    <row r="19" spans="1:5" ht="15.75" customHeight="1">
      <c r="A19" s="1" t="s">
        <v>18</v>
      </c>
      <c r="B19" s="1">
        <f>'Render v2.0'!I11</f>
        <v>3</v>
      </c>
      <c r="C19" s="1" t="s">
        <v>19</v>
      </c>
    </row>
    <row r="20" spans="1:5" ht="15.75" customHeight="1"/>
    <row r="21" spans="1:5" ht="15.75" customHeight="1">
      <c r="A21" s="1" t="s">
        <v>20</v>
      </c>
    </row>
    <row r="22" spans="1:5" ht="15.75" customHeight="1"/>
    <row r="23" spans="1:5" ht="15.75" customHeight="1">
      <c r="A23" s="1" t="s">
        <v>2</v>
      </c>
      <c r="B23" s="6">
        <f>-((1+$B$3)^(B19/12)-1)*B14</f>
        <v>-1437.4674745652349</v>
      </c>
      <c r="C23" s="1" t="s">
        <v>15</v>
      </c>
    </row>
    <row r="24" spans="1:5" ht="15.75" customHeight="1">
      <c r="A24" s="1" t="s">
        <v>21</v>
      </c>
      <c r="B24" s="6">
        <f>-((1+$B$8)^(B19/12)-1)*B14</f>
        <v>-482.2737816889022</v>
      </c>
      <c r="C24" s="1" t="s">
        <v>15</v>
      </c>
    </row>
    <row r="25" spans="1:5" ht="15.75" customHeight="1">
      <c r="A25" s="1" t="s">
        <v>22</v>
      </c>
      <c r="B25" s="6">
        <f>-B16*B7*B19</f>
        <v>-2.2222222222222223</v>
      </c>
      <c r="C25" s="1" t="s">
        <v>13</v>
      </c>
    </row>
    <row r="26" spans="1:5" ht="15.75" customHeight="1">
      <c r="A26" s="1" t="s">
        <v>23</v>
      </c>
      <c r="B26" s="6">
        <f>((1+$B$2)^(B19/12)-1)*B17</f>
        <v>16.272778101694065</v>
      </c>
      <c r="C26" s="1" t="s">
        <v>13</v>
      </c>
    </row>
    <row r="27" spans="1:5" ht="15.75" customHeight="1">
      <c r="A27" s="1" t="s">
        <v>24</v>
      </c>
      <c r="B27" s="6">
        <f>B26+B25</f>
        <v>14.050555879471844</v>
      </c>
      <c r="C27" s="1" t="s">
        <v>13</v>
      </c>
      <c r="D27" s="6">
        <f>B27*$B$9*(1+$B$6)</f>
        <v>2782.0100641354252</v>
      </c>
      <c r="E27" s="1" t="s">
        <v>15</v>
      </c>
    </row>
    <row r="28" spans="1:5" ht="15.75" customHeight="1"/>
    <row r="29" spans="1:5" ht="15.75" customHeight="1">
      <c r="A29" s="1" t="s">
        <v>25</v>
      </c>
      <c r="B29" s="6">
        <f>MAX(-(B23+B24+D27),0)</f>
        <v>0</v>
      </c>
    </row>
    <row r="30" spans="1:5" ht="15.75" customHeight="1">
      <c r="A30" s="4" t="s">
        <v>26</v>
      </c>
      <c r="B30" s="8">
        <f>MAX((B29/B14+1)^(12/B19)-1,0%)</f>
        <v>0</v>
      </c>
    </row>
    <row r="31" spans="1:5" ht="15.75" customHeight="1">
      <c r="A31" s="4" t="s">
        <v>27</v>
      </c>
      <c r="B31" s="9">
        <f>B29+B23+D27</f>
        <v>1344.5425895701903</v>
      </c>
    </row>
    <row r="32" spans="1:5" ht="15.75" customHeight="1">
      <c r="A32" s="4" t="s">
        <v>28</v>
      </c>
      <c r="B32" s="8">
        <f>(1+B31/B14)^(12/B19)-1</f>
        <v>0.29726119383795035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G1:M1000"/>
  <sheetViews>
    <sheetView showGridLines="0" workbookViewId="0"/>
  </sheetViews>
  <sheetFormatPr baseColWidth="10" defaultColWidth="14.42578125" defaultRowHeight="15" customHeight="1"/>
  <cols>
    <col min="1" max="6" width="14.42578125" customWidth="1"/>
    <col min="7" max="7" width="10.140625" customWidth="1"/>
    <col min="8" max="8" width="25.28515625" customWidth="1"/>
    <col min="11" max="11" width="25.28515625" customWidth="1"/>
    <col min="13" max="13" width="10.140625" customWidth="1"/>
  </cols>
  <sheetData>
    <row r="1" spans="7:13" ht="15.75" customHeight="1"/>
    <row r="2" spans="7:13" ht="15.75" customHeight="1">
      <c r="G2" s="10"/>
      <c r="H2" s="10"/>
      <c r="I2" s="10"/>
      <c r="J2" s="10"/>
      <c r="K2" s="10"/>
      <c r="L2" s="10"/>
      <c r="M2" s="10"/>
    </row>
    <row r="3" spans="7:13" ht="15.75" customHeight="1">
      <c r="G3" s="11"/>
      <c r="H3" s="12" t="s">
        <v>29</v>
      </c>
      <c r="I3" s="11"/>
      <c r="J3" s="11"/>
      <c r="K3" s="11"/>
      <c r="L3" s="11"/>
      <c r="M3" s="11"/>
    </row>
    <row r="4" spans="7:13" ht="15.75" customHeight="1">
      <c r="G4" s="11"/>
      <c r="H4" s="11"/>
      <c r="I4" s="11"/>
      <c r="J4" s="11"/>
      <c r="K4" s="11"/>
      <c r="L4" s="11"/>
      <c r="M4" s="11"/>
    </row>
    <row r="5" spans="7:13" ht="15.75" customHeight="1">
      <c r="G5" s="11"/>
      <c r="H5" s="13" t="s">
        <v>30</v>
      </c>
      <c r="I5" s="15">
        <v>3000</v>
      </c>
      <c r="J5" s="11"/>
      <c r="K5" s="13" t="s">
        <v>31</v>
      </c>
      <c r="L5" s="19">
        <f>Modelo!B30</f>
        <v>0</v>
      </c>
      <c r="M5" s="11"/>
    </row>
    <row r="6" spans="7:13" ht="15.75" customHeight="1">
      <c r="G6" s="11"/>
      <c r="H6" s="14"/>
      <c r="I6" s="14"/>
      <c r="J6" s="11"/>
      <c r="K6" s="14"/>
      <c r="L6" s="14"/>
      <c r="M6" s="11"/>
    </row>
    <row r="7" spans="7:13" ht="15.75" customHeight="1">
      <c r="G7" s="11"/>
      <c r="H7" s="11"/>
      <c r="I7" s="11"/>
      <c r="J7" s="11"/>
      <c r="K7" s="11"/>
      <c r="L7" s="11"/>
      <c r="M7" s="11"/>
    </row>
    <row r="8" spans="7:13" ht="15.75" customHeight="1">
      <c r="G8" s="11"/>
      <c r="H8" s="13" t="s">
        <v>32</v>
      </c>
      <c r="I8" s="18">
        <v>150000</v>
      </c>
      <c r="J8" s="11"/>
      <c r="K8" s="13" t="s">
        <v>33</v>
      </c>
      <c r="L8" s="18">
        <f>(Modelo!B29+Modelo!B$14)/I11</f>
        <v>1666.6666666666667</v>
      </c>
      <c r="M8" s="11"/>
    </row>
    <row r="9" spans="7:13" ht="15.75" customHeight="1">
      <c r="G9" s="11"/>
      <c r="H9" s="14"/>
      <c r="I9" s="14"/>
      <c r="J9" s="11"/>
      <c r="K9" s="14"/>
      <c r="L9" s="14"/>
      <c r="M9" s="11"/>
    </row>
    <row r="10" spans="7:13" ht="15.75" customHeight="1">
      <c r="G10" s="11"/>
      <c r="H10" s="11"/>
      <c r="I10" s="11"/>
      <c r="J10" s="11"/>
      <c r="K10" s="11"/>
      <c r="L10" s="11"/>
      <c r="M10" s="11"/>
    </row>
    <row r="11" spans="7:13" ht="15.75" customHeight="1">
      <c r="G11" s="11"/>
      <c r="H11" s="13" t="s">
        <v>34</v>
      </c>
      <c r="I11" s="15">
        <v>12</v>
      </c>
      <c r="J11" s="16"/>
      <c r="K11" s="13" t="s">
        <v>35</v>
      </c>
      <c r="L11" s="18">
        <f>L8*I11</f>
        <v>20000</v>
      </c>
      <c r="M11" s="11"/>
    </row>
    <row r="12" spans="7:13" ht="15.75" customHeight="1">
      <c r="G12" s="11"/>
      <c r="H12" s="14"/>
      <c r="I12" s="14"/>
      <c r="J12" s="17"/>
      <c r="K12" s="14"/>
      <c r="L12" s="14"/>
      <c r="M12" s="11"/>
    </row>
    <row r="13" spans="7:13" ht="15.75" customHeight="1">
      <c r="G13" s="11"/>
      <c r="H13" s="11"/>
      <c r="I13" s="11"/>
      <c r="J13" s="11"/>
      <c r="K13" s="11"/>
      <c r="L13" s="11"/>
      <c r="M13" s="11"/>
    </row>
    <row r="14" spans="7:13" ht="15.75" customHeight="1">
      <c r="G14" s="11"/>
      <c r="H14" s="11"/>
      <c r="I14" s="11"/>
      <c r="J14" s="11"/>
      <c r="K14" s="11"/>
      <c r="L14" s="11"/>
      <c r="M14" s="11"/>
    </row>
    <row r="15" spans="7:13" ht="15.75" customHeight="1"/>
    <row r="16" spans="7:1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L11:L12"/>
    <mergeCell ref="H5:H6"/>
    <mergeCell ref="I5:I6"/>
    <mergeCell ref="K5:K6"/>
    <mergeCell ref="L5:L6"/>
    <mergeCell ref="I8:I9"/>
    <mergeCell ref="K8:K9"/>
    <mergeCell ref="L8:L9"/>
    <mergeCell ref="H8:H9"/>
    <mergeCell ref="H11:H12"/>
    <mergeCell ref="I11:I12"/>
    <mergeCell ref="J11:J12"/>
    <mergeCell ref="K11:K1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DropDown="1" showInputMessage="1" showErrorMessage="1" prompt="Monto del préstamo excedido. Tu préstamo no puede exceder el 75% del valor de tus DAIs">
          <x14:formula1>
            <xm:f>Modelo!B11&gt;I8</xm:f>
          </x14:formula1>
          <xm:sqref>I8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G1:M1000"/>
  <sheetViews>
    <sheetView showGridLines="0" workbookViewId="0"/>
  </sheetViews>
  <sheetFormatPr baseColWidth="10" defaultColWidth="14.42578125" defaultRowHeight="15" customHeight="1"/>
  <cols>
    <col min="1" max="6" width="14.42578125" customWidth="1"/>
    <col min="7" max="7" width="10.140625" customWidth="1"/>
    <col min="8" max="8" width="25.28515625" customWidth="1"/>
    <col min="11" max="11" width="25.28515625" customWidth="1"/>
    <col min="13" max="13" width="10.140625" customWidth="1"/>
  </cols>
  <sheetData>
    <row r="1" spans="7:13" ht="15.75" customHeight="1"/>
    <row r="2" spans="7:13" ht="15.75" customHeight="1">
      <c r="G2" s="10"/>
      <c r="H2" s="10"/>
      <c r="I2" s="10"/>
      <c r="J2" s="10"/>
      <c r="K2" s="10"/>
      <c r="L2" s="10"/>
      <c r="M2" s="10"/>
    </row>
    <row r="3" spans="7:13" ht="15.75" customHeight="1">
      <c r="G3" s="11"/>
      <c r="H3" s="12" t="s">
        <v>29</v>
      </c>
      <c r="I3" s="11"/>
      <c r="J3" s="11"/>
      <c r="K3" s="11"/>
      <c r="L3" s="11"/>
      <c r="M3" s="11"/>
    </row>
    <row r="4" spans="7:13" ht="15.75" customHeight="1">
      <c r="G4" s="11"/>
      <c r="H4" s="11"/>
      <c r="I4" s="11"/>
      <c r="J4" s="11"/>
      <c r="K4" s="11"/>
      <c r="L4" s="11"/>
      <c r="M4" s="11"/>
    </row>
    <row r="5" spans="7:13" ht="15.75" customHeight="1">
      <c r="G5" s="11"/>
      <c r="H5" s="13" t="s">
        <v>32</v>
      </c>
      <c r="I5" s="18">
        <v>20000</v>
      </c>
      <c r="J5" s="11"/>
      <c r="K5" s="13" t="s">
        <v>31</v>
      </c>
      <c r="L5" s="29">
        <f>Modelo!B30</f>
        <v>0</v>
      </c>
      <c r="M5" s="11"/>
    </row>
    <row r="6" spans="7:13" ht="15.75" customHeight="1">
      <c r="G6" s="11"/>
      <c r="H6" s="14"/>
      <c r="I6" s="14"/>
      <c r="J6" s="11"/>
      <c r="K6" s="14"/>
      <c r="L6" s="14"/>
      <c r="M6" s="11"/>
    </row>
    <row r="7" spans="7:13" ht="15.75" customHeight="1">
      <c r="G7" s="11"/>
      <c r="H7" s="11"/>
      <c r="I7" s="11"/>
      <c r="J7" s="11"/>
      <c r="K7" s="11"/>
      <c r="L7" s="11"/>
      <c r="M7" s="11"/>
    </row>
    <row r="8" spans="7:13" ht="15.75" customHeight="1">
      <c r="G8" s="11"/>
      <c r="H8" s="13" t="s">
        <v>36</v>
      </c>
      <c r="I8" s="19">
        <v>0.25</v>
      </c>
      <c r="J8" s="11"/>
      <c r="K8" s="13" t="s">
        <v>33</v>
      </c>
      <c r="L8" s="20">
        <f>(Modelo!B29+Modelo!B$14)/I11</f>
        <v>6666.666666666667</v>
      </c>
      <c r="M8" s="11"/>
    </row>
    <row r="9" spans="7:13" ht="15.75" customHeight="1">
      <c r="G9" s="11"/>
      <c r="H9" s="14"/>
      <c r="I9" s="14"/>
      <c r="J9" s="11"/>
      <c r="K9" s="14"/>
      <c r="L9" s="14"/>
      <c r="M9" s="11"/>
    </row>
    <row r="10" spans="7:13" ht="15.75" customHeight="1">
      <c r="G10" s="11"/>
      <c r="H10" s="11"/>
      <c r="I10" s="11"/>
      <c r="J10" s="11"/>
      <c r="K10" s="11"/>
      <c r="L10" s="11"/>
      <c r="M10" s="11"/>
    </row>
    <row r="11" spans="7:13" ht="15.75" customHeight="1">
      <c r="G11" s="11"/>
      <c r="H11" s="13" t="s">
        <v>34</v>
      </c>
      <c r="I11" s="15">
        <v>3</v>
      </c>
      <c r="J11" s="16"/>
      <c r="K11" s="13" t="s">
        <v>35</v>
      </c>
      <c r="L11" s="20">
        <f>L8*I11</f>
        <v>20000</v>
      </c>
      <c r="M11" s="11"/>
    </row>
    <row r="12" spans="7:13" ht="15.75" customHeight="1">
      <c r="G12" s="11"/>
      <c r="H12" s="14"/>
      <c r="I12" s="14"/>
      <c r="J12" s="17"/>
      <c r="K12" s="14"/>
      <c r="L12" s="14"/>
      <c r="M12" s="11"/>
    </row>
    <row r="13" spans="7:13" ht="15.75" customHeight="1">
      <c r="G13" s="11"/>
      <c r="H13" s="11"/>
      <c r="I13" s="11"/>
      <c r="J13" s="11"/>
      <c r="K13" s="11"/>
      <c r="L13" s="11"/>
      <c r="M13" s="11"/>
    </row>
    <row r="14" spans="7:13" ht="15.75" customHeight="1">
      <c r="G14" s="11"/>
      <c r="H14" s="11"/>
      <c r="I14" s="11"/>
      <c r="J14" s="11"/>
      <c r="K14" s="11"/>
      <c r="L14" s="11"/>
      <c r="M14" s="11"/>
    </row>
    <row r="15" spans="7:13" ht="15.75" customHeight="1">
      <c r="G15" s="11"/>
      <c r="H15" s="21" t="s">
        <v>37</v>
      </c>
      <c r="I15" s="22"/>
      <c r="J15" s="25">
        <f>(I5/Modelo!B9)/I8</f>
        <v>533.33333333333337</v>
      </c>
      <c r="K15" s="26"/>
      <c r="L15" s="11"/>
      <c r="M15" s="11"/>
    </row>
    <row r="16" spans="7:13" ht="15.75" customHeight="1">
      <c r="G16" s="11"/>
      <c r="H16" s="23"/>
      <c r="I16" s="24"/>
      <c r="J16" s="27"/>
      <c r="K16" s="28"/>
      <c r="L16" s="11"/>
      <c r="M16" s="11"/>
    </row>
    <row r="17" spans="7:13" ht="15.75" customHeight="1">
      <c r="G17" s="11"/>
      <c r="H17" s="11"/>
      <c r="I17" s="11"/>
      <c r="J17" s="11"/>
      <c r="K17" s="11"/>
      <c r="L17" s="11"/>
      <c r="M17" s="11"/>
    </row>
    <row r="18" spans="7:13" ht="15.75" customHeight="1">
      <c r="G18" s="11"/>
      <c r="H18" s="11"/>
      <c r="I18" s="11"/>
      <c r="J18" s="11"/>
      <c r="K18" s="11"/>
      <c r="L18" s="11"/>
      <c r="M18" s="11"/>
    </row>
    <row r="19" spans="7:13" ht="15.75" customHeight="1"/>
    <row r="20" spans="7:13" ht="15.75" customHeight="1"/>
    <row r="21" spans="7:13" ht="15.75" customHeight="1"/>
    <row r="22" spans="7:13" ht="15.75" customHeight="1"/>
    <row r="23" spans="7:13" ht="15.75" customHeight="1"/>
    <row r="24" spans="7:13" ht="15.75" customHeight="1"/>
    <row r="25" spans="7:13" ht="15.75" customHeight="1"/>
    <row r="26" spans="7:13" ht="15.75" customHeight="1"/>
    <row r="27" spans="7:13" ht="15.75" customHeight="1"/>
    <row r="28" spans="7:13" ht="15.75" customHeight="1"/>
    <row r="29" spans="7:13" ht="15.75" customHeight="1"/>
    <row r="30" spans="7:13" ht="15.75" customHeight="1"/>
    <row r="31" spans="7:13" ht="15.75" customHeight="1"/>
    <row r="32" spans="7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L11:L12"/>
    <mergeCell ref="H15:I16"/>
    <mergeCell ref="J15:K16"/>
    <mergeCell ref="H5:H6"/>
    <mergeCell ref="I5:I6"/>
    <mergeCell ref="K5:K6"/>
    <mergeCell ref="L5:L6"/>
    <mergeCell ref="I8:I9"/>
    <mergeCell ref="K8:K9"/>
    <mergeCell ref="L8:L9"/>
    <mergeCell ref="H8:H9"/>
    <mergeCell ref="H11:H12"/>
    <mergeCell ref="I11:I12"/>
    <mergeCell ref="J11:J12"/>
    <mergeCell ref="K11:K1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Sheet4!$B$3:$B$5</xm:f>
          </x14:formula1>
          <xm:sqref>I8</xm:sqref>
        </x14:dataValidation>
        <x14:dataValidation type="list" allowBlank="1">
          <x14:formula1>
            <xm:f>Sheet4!$D$3:$D$5</xm:f>
          </x14:formula1>
          <xm:sqref>I11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D1000"/>
  <sheetViews>
    <sheetView workbookViewId="0"/>
  </sheetViews>
  <sheetFormatPr baseColWidth="10" defaultColWidth="14.42578125" defaultRowHeight="15" customHeight="1"/>
  <cols>
    <col min="1" max="6" width="14.42578125" customWidth="1"/>
  </cols>
  <sheetData>
    <row r="1" spans="2:4" ht="15.75" customHeight="1"/>
    <row r="2" spans="2:4" ht="15.75" customHeight="1">
      <c r="B2" s="1" t="s">
        <v>38</v>
      </c>
      <c r="D2" s="1" t="s">
        <v>39</v>
      </c>
    </row>
    <row r="3" spans="2:4" ht="15.75" customHeight="1">
      <c r="B3" s="2">
        <v>0.25</v>
      </c>
      <c r="D3" s="1">
        <v>3</v>
      </c>
    </row>
    <row r="4" spans="2:4" ht="15.75" customHeight="1">
      <c r="B4" s="2">
        <v>0.5</v>
      </c>
      <c r="D4" s="1">
        <v>6</v>
      </c>
    </row>
    <row r="5" spans="2:4" ht="15.75" customHeight="1">
      <c r="B5" s="2">
        <v>0.75</v>
      </c>
      <c r="D5" s="1">
        <v>12</v>
      </c>
    </row>
    <row r="6" spans="2:4" ht="15.75" customHeight="1"/>
    <row r="7" spans="2:4" ht="15.75" customHeight="1"/>
    <row r="8" spans="2:4" ht="15.75" customHeight="1"/>
    <row r="9" spans="2:4" ht="15.75" customHeight="1"/>
    <row r="10" spans="2:4" ht="15.75" customHeight="1"/>
    <row r="11" spans="2:4" ht="15.75" customHeight="1"/>
    <row r="12" spans="2:4" ht="15.75" customHeight="1"/>
    <row r="13" spans="2:4" ht="15.75" customHeight="1"/>
    <row r="14" spans="2:4" ht="15.75" customHeight="1"/>
    <row r="15" spans="2:4" ht="15.75" customHeight="1"/>
    <row r="16" spans="2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Modelo</vt:lpstr>
      <vt:lpstr>Render</vt:lpstr>
      <vt:lpstr>Render v2.0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D'lucas</cp:lastModifiedBy>
  <dcterms:modified xsi:type="dcterms:W3CDTF">2021-07-03T02:24:33Z</dcterms:modified>
</cp:coreProperties>
</file>